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LIENCI\PGKIM DREZDENKO\2021 rok\PALIWA 2022\POWTÓRKA\WYJANIENIA\"/>
    </mc:Choice>
  </mc:AlternateContent>
  <xr:revisionPtr revIDLastSave="0" documentId="13_ncr:1_{EF70C6D5-5478-494C-B320-33CEEE5AFE32}" xr6:coauthVersionLast="47" xr6:coauthVersionMax="47" xr10:uidLastSave="{00000000-0000-0000-0000-000000000000}"/>
  <bookViews>
    <workbookView xWindow="-110" yWindow="-110" windowWidth="19420" windowHeight="10420" xr2:uid="{24A9B0BD-5EF2-4599-8D73-FFF154686AF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2" i="1"/>
  <c r="I8" i="1"/>
  <c r="I7" i="1"/>
  <c r="I6" i="1"/>
  <c r="E8" i="1"/>
  <c r="F8" i="1" s="1"/>
  <c r="E7" i="1"/>
  <c r="F7" i="1" s="1"/>
  <c r="E6" i="1"/>
  <c r="F6" i="1" s="1"/>
  <c r="G8" i="1" l="1"/>
  <c r="G7" i="1"/>
  <c r="G6" i="1"/>
  <c r="G9" i="1" l="1"/>
  <c r="I11" i="1" s="1"/>
  <c r="H8" i="1"/>
  <c r="H7" i="1"/>
  <c r="I13" i="1" l="1"/>
  <c r="I14" i="1" s="1"/>
  <c r="H6" i="1"/>
  <c r="H9" i="1" s="1"/>
  <c r="I9" i="1"/>
</calcChain>
</file>

<file path=xl/sharedStrings.xml><?xml version="1.0" encoding="utf-8"?>
<sst xmlns="http://schemas.openxmlformats.org/spreadsheetml/2006/main" count="31" uniqueCount="28">
  <si>
    <t>Rodzaj paliwa</t>
  </si>
  <si>
    <t>olej napędowy</t>
  </si>
  <si>
    <t>gaz LPG</t>
  </si>
  <si>
    <t>Załącznik nr 1a nie jest załącznikiem do oferty, wyliczenia z załącznika nie stanowią podstaw do roszczeń Wykonawcy w stosunku do Zamawiającego. Kalkulator  służy tylko pomocniczo do dokonania obliczeń wartości.</t>
  </si>
  <si>
    <t>Maksymalne szacowane zapotrzebowanie na paliwo ciekłe w trakcie trwania zamówienia (w litrach)</t>
  </si>
  <si>
    <t xml:space="preserve">podana do dwóch miejsc po przecinku </t>
  </si>
  <si>
    <t>suma pozycji dla oleju napędowego, benzyny, gazu</t>
  </si>
  <si>
    <t>wyliczenia dla oleju napędowego, benzyny, gazu  - Tabela nr 1</t>
  </si>
  <si>
    <t>Upust - U (procentowy/1litr)</t>
  </si>
  <si>
    <t>benzyna (E5)</t>
  </si>
  <si>
    <t xml:space="preserve">podana do dwóch miejsc po przecinku** </t>
  </si>
  <si>
    <t>Cs  - cena jednostkowa brutto po upuście (w zł/1 litr)  (kolumna 3 - kolumna 5)</t>
  </si>
  <si>
    <t>Łączna wartość oferty brutto zł (kolumna 1 x kolumna 6)</t>
  </si>
  <si>
    <t>podana do dwóch miejsc po przecinku **</t>
  </si>
  <si>
    <t>Upust cenowy PLN wynikający z upustu procentowego z kolumny 4</t>
  </si>
  <si>
    <t>** zaokrąglanie wg matematycznych zasad zaokrąglania liczb</t>
  </si>
  <si>
    <t>* DCs  - średnia cena z trzech lokalny stacji paliw z pylonów przyjęta przez Zamawiającego tylko i wyłączenie do oceny złożonych ofert 
i nie może zostać zmieniona przez Wykonawcę.</t>
  </si>
  <si>
    <t>podana do dwóch miejsc po przecinku  **</t>
  </si>
  <si>
    <t>Suma brutto</t>
  </si>
  <si>
    <t>Prawo opcji 10% (suma netto x 0,10)</t>
  </si>
  <si>
    <t>Zamówienie podstawowe + zamówienie dla prawa opcji  netto (suma netto + prawo opcji 10%)</t>
  </si>
  <si>
    <t>Załącznik nr 1A do SIWZ - kalkulator</t>
  </si>
  <si>
    <t>DCs - cena jednostkowa brutto z dnia  22.12.2021 r. obowiązująca w godzinach 7.00-15.00  (cena z pylonu Wykonawcy składającego ofertę)***</t>
  </si>
  <si>
    <t>***-  w przypadku gdy cena jednostkowa z dnia 22.12.2021 r. (z godzin 7.00-15.00)  dla poszczególnych rodzajów paliw z pylonu Wykonawcy składającego ofertę ulegnie zmianie, Wykonawca wyliczy średnią arytmetyczną z cen jednostkowych z tego okresu  i taką cenę (średnią arytmetyczną) wpisze do oferty i wg tej ceny dokona obliczenia oferty. W takim przypadku cena jednostkowa średnia arytmetyczna  nie musi być ceną jednostkową z pylonu.</t>
  </si>
  <si>
    <t>Łączna wartość oferty netto (kolumna 7/1,23)</t>
  </si>
  <si>
    <t>Kwota podatku VAT (23%) (kolumna 7 - kolumna 9)</t>
  </si>
  <si>
    <t>Wartość brutto z prawem opcji (zamówienie podstawowe + zamówienie dla prawa opcji  netto x 1,23):</t>
  </si>
  <si>
    <t>Suma netto (suma brutto/1,23)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</si>
</sst>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2" fontId="3" fillId="0" borderId="0" xfId="0" applyNumberFormat="1" applyFont="1" applyAlignment="1"/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4084-A9DD-4E60-83EB-BE84B15D553F}">
  <dimension ref="A1:J22"/>
  <sheetViews>
    <sheetView tabSelected="1" topLeftCell="A4" workbookViewId="0">
      <selection activeCell="I12" sqref="I12"/>
    </sheetView>
  </sheetViews>
  <sheetFormatPr defaultRowHeight="12" x14ac:dyDescent="0.3"/>
  <cols>
    <col min="1" max="1" width="12.54296875" style="2" customWidth="1"/>
    <col min="2" max="2" width="11.6328125" style="2" customWidth="1"/>
    <col min="3" max="3" width="18.1796875" style="2" customWidth="1"/>
    <col min="4" max="4" width="9.90625" style="2" customWidth="1"/>
    <col min="5" max="5" width="12.08984375" style="2" customWidth="1"/>
    <col min="6" max="6" width="13.54296875" style="2" customWidth="1"/>
    <col min="7" max="7" width="12.36328125" style="2" customWidth="1"/>
    <col min="8" max="8" width="12.81640625" style="2" customWidth="1"/>
    <col min="9" max="9" width="13.81640625" style="2" customWidth="1"/>
    <col min="10" max="10" width="9.26953125" style="2" bestFit="1" customWidth="1"/>
    <col min="11" max="16384" width="8.7265625" style="2"/>
  </cols>
  <sheetData>
    <row r="1" spans="1:10" x14ac:dyDescent="0.3">
      <c r="A1" s="1" t="s">
        <v>7</v>
      </c>
      <c r="G1" s="17" t="s">
        <v>21</v>
      </c>
      <c r="H1" s="17"/>
      <c r="I1" s="17"/>
    </row>
    <row r="2" spans="1:10" s="3" customFormat="1" ht="46" customHeight="1" x14ac:dyDescent="0.3">
      <c r="A2" s="18" t="s">
        <v>4</v>
      </c>
      <c r="B2" s="18" t="s">
        <v>0</v>
      </c>
      <c r="C2" s="18" t="s">
        <v>22</v>
      </c>
      <c r="D2" s="21" t="s">
        <v>8</v>
      </c>
      <c r="E2" s="19" t="s">
        <v>14</v>
      </c>
      <c r="F2" s="21" t="s">
        <v>11</v>
      </c>
      <c r="G2" s="18" t="s">
        <v>12</v>
      </c>
      <c r="H2" s="18" t="s">
        <v>25</v>
      </c>
      <c r="I2" s="18" t="s">
        <v>24</v>
      </c>
    </row>
    <row r="3" spans="1:10" s="3" customFormat="1" ht="27" customHeight="1" x14ac:dyDescent="0.3">
      <c r="A3" s="18"/>
      <c r="B3" s="18"/>
      <c r="C3" s="18"/>
      <c r="D3" s="21"/>
      <c r="E3" s="20"/>
      <c r="F3" s="21"/>
      <c r="G3" s="18"/>
      <c r="H3" s="18"/>
      <c r="I3" s="18"/>
    </row>
    <row r="4" spans="1:10" s="3" customFormat="1" ht="45" customHeight="1" x14ac:dyDescent="0.3">
      <c r="A4" s="18"/>
      <c r="B4" s="18"/>
      <c r="C4" s="4" t="s">
        <v>17</v>
      </c>
      <c r="D4" s="4" t="s">
        <v>5</v>
      </c>
      <c r="E4" s="4" t="s">
        <v>13</v>
      </c>
      <c r="F4" s="4" t="s">
        <v>10</v>
      </c>
      <c r="G4" s="4" t="s">
        <v>13</v>
      </c>
      <c r="H4" s="4" t="s">
        <v>13</v>
      </c>
      <c r="I4" s="4" t="s">
        <v>13</v>
      </c>
    </row>
    <row r="5" spans="1:10" s="1" customFormat="1" x14ac:dyDescent="0.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10" x14ac:dyDescent="0.3">
      <c r="A6" s="6">
        <v>82500</v>
      </c>
      <c r="B6" s="7" t="s">
        <v>1</v>
      </c>
      <c r="C6" s="8">
        <v>5.65</v>
      </c>
      <c r="D6" s="8">
        <v>1.25</v>
      </c>
      <c r="E6" s="8">
        <f>ROUND((C6*D6)/100,2)</f>
        <v>7.0000000000000007E-2</v>
      </c>
      <c r="F6" s="8">
        <f>ROUND((C6-E6),2)</f>
        <v>5.58</v>
      </c>
      <c r="G6" s="9">
        <f>ROUND(A6*F6,2)</f>
        <v>460350</v>
      </c>
      <c r="H6" s="9">
        <f>G6-I6</f>
        <v>86081.710000000021</v>
      </c>
      <c r="I6" s="9">
        <f>ROUND(G6/1.23,2)</f>
        <v>374268.29</v>
      </c>
      <c r="J6" s="10"/>
    </row>
    <row r="7" spans="1:10" x14ac:dyDescent="0.3">
      <c r="A7" s="6">
        <v>1200</v>
      </c>
      <c r="B7" s="7" t="s">
        <v>9</v>
      </c>
      <c r="C7" s="8">
        <v>5.65</v>
      </c>
      <c r="D7" s="8">
        <v>1.25</v>
      </c>
      <c r="E7" s="8">
        <f t="shared" ref="E7:E8" si="0">ROUND((C7*D7)/100,2)</f>
        <v>7.0000000000000007E-2</v>
      </c>
      <c r="F7" s="8">
        <f t="shared" ref="F7:F8" si="1">ROUND((C7-E7),2)</f>
        <v>5.58</v>
      </c>
      <c r="G7" s="9">
        <f>ROUND(A7*F7,2)</f>
        <v>6696</v>
      </c>
      <c r="H7" s="9">
        <f t="shared" ref="H7:H8" si="2">G7-I7</f>
        <v>1252.1000000000004</v>
      </c>
      <c r="I7" s="9">
        <f t="shared" ref="I7:I8" si="3">ROUND(G7/1.23,2)</f>
        <v>5443.9</v>
      </c>
      <c r="J7" s="10"/>
    </row>
    <row r="8" spans="1:10" x14ac:dyDescent="0.3">
      <c r="A8" s="6">
        <v>6000</v>
      </c>
      <c r="B8" s="6" t="s">
        <v>2</v>
      </c>
      <c r="C8" s="8">
        <v>5.65</v>
      </c>
      <c r="D8" s="8">
        <v>1.25</v>
      </c>
      <c r="E8" s="8">
        <f t="shared" si="0"/>
        <v>7.0000000000000007E-2</v>
      </c>
      <c r="F8" s="8">
        <f t="shared" si="1"/>
        <v>5.58</v>
      </c>
      <c r="G8" s="9">
        <f>ROUND(A8*F8,2)</f>
        <v>33480</v>
      </c>
      <c r="H8" s="9">
        <f t="shared" si="2"/>
        <v>6260.4900000000016</v>
      </c>
      <c r="I8" s="9">
        <f t="shared" si="3"/>
        <v>27219.51</v>
      </c>
      <c r="J8" s="10"/>
    </row>
    <row r="9" spans="1:10" ht="33.5" customHeight="1" x14ac:dyDescent="0.3">
      <c r="F9" s="15" t="s">
        <v>6</v>
      </c>
      <c r="G9" s="11">
        <f>SUM(G6:G8)</f>
        <v>500526</v>
      </c>
      <c r="H9" s="11">
        <f t="shared" ref="H9:I9" si="4">SUM(H6:H8)</f>
        <v>93594.300000000032</v>
      </c>
      <c r="I9" s="11">
        <f t="shared" si="4"/>
        <v>406931.7</v>
      </c>
    </row>
    <row r="10" spans="1:10" ht="16" customHeight="1" x14ac:dyDescent="0.3">
      <c r="A10" s="12"/>
      <c r="B10" s="12"/>
      <c r="C10" s="12"/>
      <c r="D10" s="12"/>
      <c r="E10" s="12"/>
      <c r="F10" s="12"/>
      <c r="G10" s="12"/>
      <c r="H10" s="12"/>
      <c r="I10" s="12"/>
    </row>
    <row r="11" spans="1:10" x14ac:dyDescent="0.3">
      <c r="A11" s="13"/>
      <c r="B11" s="13"/>
      <c r="C11" s="13"/>
      <c r="D11" s="13"/>
      <c r="E11" s="13"/>
      <c r="F11" s="25" t="s">
        <v>18</v>
      </c>
      <c r="G11" s="26"/>
      <c r="H11" s="27"/>
      <c r="I11" s="9">
        <f>G9</f>
        <v>500526</v>
      </c>
    </row>
    <row r="12" spans="1:10" x14ac:dyDescent="0.3">
      <c r="A12" s="12"/>
      <c r="B12" s="12"/>
      <c r="C12" s="12"/>
      <c r="D12" s="12"/>
      <c r="E12" s="12"/>
      <c r="F12" s="25" t="s">
        <v>27</v>
      </c>
      <c r="G12" s="26"/>
      <c r="H12" s="27"/>
      <c r="I12" s="16">
        <f>ROUND(I11/1.23,2)</f>
        <v>406931.71</v>
      </c>
    </row>
    <row r="13" spans="1:10" ht="16" customHeight="1" x14ac:dyDescent="0.3">
      <c r="A13" s="14"/>
      <c r="B13" s="14"/>
      <c r="C13" s="14"/>
      <c r="D13" s="14"/>
      <c r="E13" s="14"/>
      <c r="F13" s="25" t="s">
        <v>19</v>
      </c>
      <c r="G13" s="26"/>
      <c r="H13" s="27"/>
      <c r="I13" s="16">
        <f>ROUND(I12*0.1,2)</f>
        <v>40693.17</v>
      </c>
    </row>
    <row r="14" spans="1:10" ht="22.5" customHeight="1" x14ac:dyDescent="0.3">
      <c r="F14" s="25" t="s">
        <v>20</v>
      </c>
      <c r="G14" s="26"/>
      <c r="H14" s="27"/>
      <c r="I14" s="9">
        <f>I12+I13</f>
        <v>447624.88</v>
      </c>
    </row>
    <row r="15" spans="1:10" ht="25.5" customHeight="1" x14ac:dyDescent="0.3">
      <c r="F15" s="25" t="s">
        <v>26</v>
      </c>
      <c r="G15" s="26"/>
      <c r="H15" s="27"/>
      <c r="I15" s="9">
        <f>ROUND(I14*1.23,2)</f>
        <v>550578.6</v>
      </c>
    </row>
    <row r="19" spans="1:9" ht="33" customHeight="1" x14ac:dyDescent="0.3">
      <c r="A19" s="22" t="s">
        <v>16</v>
      </c>
      <c r="B19" s="22"/>
      <c r="C19" s="22"/>
      <c r="D19" s="22"/>
      <c r="E19" s="22"/>
      <c r="F19" s="22"/>
      <c r="G19" s="22"/>
      <c r="H19" s="22"/>
      <c r="I19" s="22"/>
    </row>
    <row r="20" spans="1:9" ht="24" customHeight="1" x14ac:dyDescent="0.3">
      <c r="A20" s="23" t="s">
        <v>15</v>
      </c>
      <c r="B20" s="23"/>
      <c r="C20" s="23"/>
      <c r="D20" s="23"/>
      <c r="E20" s="23"/>
      <c r="F20" s="23"/>
      <c r="G20" s="23"/>
      <c r="H20" s="23"/>
      <c r="I20" s="23"/>
    </row>
    <row r="21" spans="1:9" ht="48.5" customHeight="1" x14ac:dyDescent="0.3">
      <c r="A21" s="22" t="s">
        <v>23</v>
      </c>
      <c r="B21" s="22"/>
      <c r="C21" s="22"/>
      <c r="D21" s="22"/>
      <c r="E21" s="22"/>
      <c r="F21" s="22"/>
      <c r="G21" s="22"/>
      <c r="H21" s="22"/>
      <c r="I21" s="22"/>
    </row>
    <row r="22" spans="1:9" ht="46" customHeight="1" x14ac:dyDescent="0.3">
      <c r="A22" s="24" t="s">
        <v>3</v>
      </c>
      <c r="B22" s="24"/>
      <c r="C22" s="24"/>
      <c r="D22" s="24"/>
      <c r="E22" s="24"/>
      <c r="F22" s="24"/>
      <c r="G22" s="24"/>
      <c r="H22" s="24"/>
      <c r="I22" s="24"/>
    </row>
  </sheetData>
  <mergeCells count="19">
    <mergeCell ref="A20:I20"/>
    <mergeCell ref="A21:I21"/>
    <mergeCell ref="A22:I22"/>
    <mergeCell ref="F11:H11"/>
    <mergeCell ref="F12:H12"/>
    <mergeCell ref="F13:H13"/>
    <mergeCell ref="F14:H14"/>
    <mergeCell ref="F15:H15"/>
    <mergeCell ref="A2:A4"/>
    <mergeCell ref="D2:D3"/>
    <mergeCell ref="I2:I3"/>
    <mergeCell ref="F2:F3"/>
    <mergeCell ref="A19:I19"/>
    <mergeCell ref="G1:I1"/>
    <mergeCell ref="G2:G3"/>
    <mergeCell ref="C2:C3"/>
    <mergeCell ref="H2:H3"/>
    <mergeCell ref="B2:B4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2019-11-13T06:02:48Z</dcterms:created>
  <dcterms:modified xsi:type="dcterms:W3CDTF">2022-01-18T14:41:01Z</dcterms:modified>
</cp:coreProperties>
</file>