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DS1815\Inwestycje\NOWY SWZ\MTBS 2022\05_2022_MTBS - paliwo gazowe na 2023\"/>
    </mc:Choice>
  </mc:AlternateContent>
  <bookViews>
    <workbookView xWindow="-120" yWindow="-120" windowWidth="29040" windowHeight="15840"/>
  </bookViews>
  <sheets>
    <sheet name="zużycie miesięczne" sheetId="1" r:id="rId1"/>
    <sheet name="zużycie w taryfach" sheetId="2" r:id="rId2"/>
  </sheets>
  <calcPr calcId="15251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F24" i="2" l="1"/>
  <c r="O21" i="1" l="1"/>
  <c r="G20" i="2" s="1"/>
  <c r="O20" i="1"/>
  <c r="G19" i="2" s="1"/>
  <c r="O19" i="1"/>
  <c r="G18" i="2" s="1"/>
  <c r="O18" i="1"/>
  <c r="G17" i="2" s="1"/>
  <c r="O17" i="1"/>
  <c r="G16" i="2" s="1"/>
  <c r="O16" i="1"/>
  <c r="G15" i="2" s="1"/>
  <c r="O15" i="1"/>
  <c r="G14" i="2" s="1"/>
  <c r="O14" i="1"/>
  <c r="G13" i="2" s="1"/>
  <c r="G12" i="2"/>
  <c r="G11" i="2"/>
  <c r="G10" i="2"/>
  <c r="G9" i="2"/>
  <c r="G8" i="2"/>
  <c r="G7" i="2"/>
  <c r="G6" i="2"/>
  <c r="H13" i="2" l="1"/>
  <c r="O22" i="1"/>
  <c r="H6" i="2" l="1"/>
  <c r="H12" i="2"/>
  <c r="H21" i="2" l="1"/>
  <c r="H22" i="2" s="1"/>
</calcChain>
</file>

<file path=xl/sharedStrings.xml><?xml version="1.0" encoding="utf-8"?>
<sst xmlns="http://schemas.openxmlformats.org/spreadsheetml/2006/main" count="198" uniqueCount="84">
  <si>
    <t>Adres</t>
  </si>
  <si>
    <t>SUMA</t>
  </si>
  <si>
    <t>ul. Radosna 48, 42-600 Tarnowskie Góry</t>
  </si>
  <si>
    <t>ul. Radosna 50, 42-600 Tarnowskie Góry</t>
  </si>
  <si>
    <t>ul. Radosna 52, 42-600 Tarnowskie Góry</t>
  </si>
  <si>
    <t>ul. Radosna 54, 42-600 Tarnowskie Góry</t>
  </si>
  <si>
    <t>ul. Radosna 56, 42-600 Tarnowskie Góry</t>
  </si>
  <si>
    <t>ul. Radosna 58, 42-600 Tarnowskie Góry</t>
  </si>
  <si>
    <t>Adres punktu poboru</t>
  </si>
  <si>
    <t>Numer punktu poboru</t>
  </si>
  <si>
    <t>Grupa taryfowa</t>
  </si>
  <si>
    <t>Moc umowna [kWh/h]</t>
  </si>
  <si>
    <t>W-3.6</t>
  </si>
  <si>
    <t>W-4</t>
  </si>
  <si>
    <t>W-5.1</t>
  </si>
  <si>
    <t>Lp</t>
  </si>
  <si>
    <t>Lp.</t>
  </si>
  <si>
    <t>SUMA
[kWh]</t>
  </si>
  <si>
    <t>planowana ilość zamawianych jednostek
[kWh]</t>
  </si>
  <si>
    <t>aktualny sprzedawca</t>
  </si>
  <si>
    <t>rodzaj aktualnej umowy</t>
  </si>
  <si>
    <t>termin obowiązywania aktualnej umowy</t>
  </si>
  <si>
    <t>zmiana sprzedawcy po raz pierwszy</t>
  </si>
  <si>
    <t>PGNiG Obrót Detaliczny</t>
  </si>
  <si>
    <t>kompleksowa</t>
  </si>
  <si>
    <t>31.12.2020r.</t>
  </si>
  <si>
    <t>nie</t>
  </si>
  <si>
    <t>tak</t>
  </si>
  <si>
    <t>okres rozliczeniowy</t>
  </si>
  <si>
    <t>zgodny z OSD w oparciu o odczyty dokonywane przez OSD</t>
  </si>
  <si>
    <t>na podstawie faktur wstępnych (miesięcznych) na podstawie prognozowanego zużycia paliwa gazowego oraz faktur rozliczeniowych za pobrane paliwo gazowe wystawionych na koniec okresu rozliczeniowego OSD, której kwota zostanie pomniejszona o kwotę wynikającą w faktur wstępnych</t>
  </si>
  <si>
    <t>opłata sieciowa stała</t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</si>
  <si>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</si>
  <si>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</si>
  <si>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</si>
  <si>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</si>
  <si>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</si>
  <si>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</si>
  <si>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</si>
  <si>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</si>
  <si>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październik 2021</t>
  </si>
  <si>
    <t>listopad 2021</t>
  </si>
  <si>
    <t>grudzień 2021</t>
  </si>
  <si>
    <t>wrzesień 2021</t>
  </si>
  <si>
    <t>brak odczytu</t>
  </si>
  <si>
    <t>ul. Żywiecka 33
41-810 Zabrze</t>
  </si>
  <si>
    <t>ul. Żywiecka 37
41-810 Zabrze</t>
  </si>
  <si>
    <t>ul. Radosna 48
42-600 Tarnowskie Góry</t>
  </si>
  <si>
    <t>ul. Radosna 50
42-600 Tarnowskie Góry</t>
  </si>
  <si>
    <t>ul. Radosna 52
42-600 Tarnowskie Góry</t>
  </si>
  <si>
    <t>ul. Radosna 54
42-600 Tarnowskie Góry</t>
  </si>
  <si>
    <t>ul. Radosna 56
42-600 Tarnowskie Góry</t>
  </si>
  <si>
    <t>ul. Radosna 58
42-600 Tarnowskie Góry</t>
  </si>
  <si>
    <t>ul. Żywiecka 21
41-810 Zabrze</t>
  </si>
  <si>
    <t>ul. Żywiecka 23
41-810 Zabrze</t>
  </si>
  <si>
    <t>ul. Żywiecka 27
41-810 Zabrze</t>
  </si>
  <si>
    <t>ul. Żywiecka 35
41-810 Zabrze</t>
  </si>
  <si>
    <t>ul. Żywiecka 39
41-810 Zabrze</t>
  </si>
  <si>
    <t>ul. Żywiecka 43-43a
41-810 Zabrze</t>
  </si>
  <si>
    <t>ul. Żywiecka 25-25a
41-810 Zabrze</t>
  </si>
  <si>
    <t>ZUZYCIE PLANOWANE  [kWh]</t>
  </si>
  <si>
    <t>8018590365500031774395</t>
  </si>
  <si>
    <t>8018590365500031962228</t>
  </si>
  <si>
    <t>8018590365500007563039</t>
  </si>
  <si>
    <t>8018590365500006235319</t>
  </si>
  <si>
    <t>8018590365500006590906</t>
  </si>
  <si>
    <t>8018590365500006431315</t>
  </si>
  <si>
    <t>8018590365500007562872</t>
  </si>
  <si>
    <t>8018590365500007272504</t>
  </si>
  <si>
    <t>8018590365500013342123</t>
  </si>
  <si>
    <t>8018590365500018381301</t>
  </si>
  <si>
    <t>8018590365500018369156</t>
  </si>
  <si>
    <t>8018590365500018780098</t>
  </si>
  <si>
    <t>8018590365500018780104</t>
  </si>
  <si>
    <t>8018590365500018780111</t>
  </si>
  <si>
    <t>8018590365500020227093</t>
  </si>
  <si>
    <t>RAZEM [kWh]</t>
  </si>
  <si>
    <t>RAZEM [MWh]</t>
  </si>
  <si>
    <t>* MTBS Sp. z o. o. jest podmiotem, który mieści się w treści art. 62b w ust. 1 pkt 2 lit c ustawy – Prawo energetyczne gwarantującej objęcie niższymi opłatami za dostawę gazu do lokalnych gazowych kotłowni podmiotom, które z mocy ustawy, umowy lub innego tytułu prawnego są uprawnione lub zobowiązane do zapewnienia paliwa gazowego w lokalach mieszkalnych na potrzeby zużycia przez gospodarstwa domowe</t>
  </si>
  <si>
    <t xml:space="preserve">ochrona taryfowa*
szacowana część paliwa gazowego nabywana i pobierana w PPG zużywana na potrzeby odbiorców w gospodarstwach domowych w lokalach mieszkalnych lub na  potrzeby wytwarzania ciepła zużywanego przez odbiorców w gospodarstwach domowych w lokalach mieszkalnych oraz na potrzeby części wspólnych budynków
</t>
  </si>
  <si>
    <t>załącznik nr 4 do SWZ</t>
  </si>
  <si>
    <t>postępowanie nr 05/2022/MTBS</t>
  </si>
  <si>
    <t>OPIS PRZEDMIOTU ZAMÓWIENIA CZ. 1/2</t>
  </si>
  <si>
    <t>OPIS PRZEDMIOTU ZAMÓWIENIA CZ.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</si>
</sst>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5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8">
    <xf numFmtId="0" fontId="0" fillId="0" borderId="0" xfId="0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quotePrefix="1" applyFont="1" applyFill="1" applyBorder="1" applyAlignment="1">
      <alignment horizontal="center" vertical="center"/>
    </xf>
    <xf numFmtId="17" fontId="2" fillId="0" borderId="18" xfId="0" quotePrefix="1" applyNumberFormat="1" applyFont="1" applyFill="1" applyBorder="1" applyAlignment="1">
      <alignment horizontal="center" vertical="center"/>
    </xf>
    <xf numFmtId="0" fontId="2" fillId="0" borderId="19" xfId="0" quotePrefix="1" applyNumberFormat="1" applyFont="1" applyBorder="1" applyAlignment="1">
      <alignment horizontal="center" vertical="center"/>
    </xf>
    <xf numFmtId="0" fontId="2" fillId="0" borderId="20" xfId="0" quotePrefix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left" vertical="top" wrapText="1"/>
    </xf>
    <xf numFmtId="0" fontId="4" fillId="0" borderId="5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3" fontId="0" fillId="0" borderId="5" xfId="0" applyNumberForma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70" zoomScaleNormal="70" workbookViewId="0">
      <selection activeCell="X16" sqref="X16:Y16"/>
    </sheetView>
  </sheetViews>
  <sheetFormatPr defaultRowHeight="15" x14ac:dyDescent="0.25"/>
  <cols>
    <col min="1" max="1" width="9.140625" style="8"/>
    <col min="2" max="2" width="22.42578125" customWidth="1"/>
    <col min="3" max="3" width="13.5703125" customWidth="1"/>
    <col min="4" max="4" width="15.7109375" customWidth="1"/>
    <col min="5" max="5" width="12.5703125" customWidth="1"/>
    <col min="6" max="6" width="13.28515625" customWidth="1"/>
    <col min="7" max="7" width="12" style="6" customWidth="1"/>
    <col min="8" max="8" width="8.85546875" style="6" customWidth="1"/>
    <col min="9" max="9" width="12" style="6" bestFit="1" customWidth="1"/>
    <col min="10" max="10" width="13.5703125" style="6" bestFit="1" customWidth="1"/>
    <col min="11" max="11" width="12" style="6" bestFit="1" customWidth="1"/>
    <col min="12" max="12" width="13.28515625" style="6" bestFit="1" customWidth="1"/>
    <col min="13" max="13" width="12" style="6" bestFit="1" customWidth="1"/>
    <col min="14" max="14" width="12.7109375" style="6" bestFit="1" customWidth="1"/>
    <col min="15" max="15" width="9.140625" style="80" customWidth="1"/>
    <col min="16" max="16" width="16.85546875" customWidth="1"/>
    <col min="17" max="17" width="16.140625" customWidth="1"/>
  </cols>
  <sheetData>
    <row r="1" spans="1:15" x14ac:dyDescent="0.25">
      <c r="A1" s="106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x14ac:dyDescent="0.25">
      <c r="A2" s="106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x14ac:dyDescent="0.25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5" spans="1:15" x14ac:dyDescent="0.25">
      <c r="A5" s="92" t="s">
        <v>15</v>
      </c>
      <c r="B5" s="93" t="s">
        <v>0</v>
      </c>
      <c r="C5" s="84"/>
      <c r="D5" s="95" t="s">
        <v>60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0" t="s">
        <v>1</v>
      </c>
    </row>
    <row r="6" spans="1:15" x14ac:dyDescent="0.25">
      <c r="A6" s="92"/>
      <c r="B6" s="94"/>
      <c r="C6" s="85" t="s">
        <v>43</v>
      </c>
      <c r="D6" s="86" t="s">
        <v>40</v>
      </c>
      <c r="E6" s="85" t="s">
        <v>41</v>
      </c>
      <c r="F6" s="85" t="s">
        <v>42</v>
      </c>
      <c r="G6" s="87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8" t="s">
        <v>39</v>
      </c>
      <c r="O6" s="91"/>
    </row>
    <row r="7" spans="1:15" ht="30" x14ac:dyDescent="0.25">
      <c r="A7" s="40">
        <v>1</v>
      </c>
      <c r="B7" s="62" t="s">
        <v>47</v>
      </c>
      <c r="C7" s="63" t="s">
        <v>44</v>
      </c>
      <c r="D7" s="64" t="s">
        <v>44</v>
      </c>
      <c r="E7" s="63">
        <v>13800</v>
      </c>
      <c r="F7" s="63">
        <v>13600</v>
      </c>
      <c r="G7" s="65">
        <v>2600</v>
      </c>
      <c r="H7" s="4">
        <v>17200</v>
      </c>
      <c r="I7" s="4">
        <v>16800</v>
      </c>
      <c r="J7" s="4" t="s">
        <v>44</v>
      </c>
      <c r="K7" s="4">
        <v>1200</v>
      </c>
      <c r="L7" s="4" t="s">
        <v>44</v>
      </c>
      <c r="M7" s="4" t="s">
        <v>44</v>
      </c>
      <c r="N7" s="50" t="s">
        <v>44</v>
      </c>
      <c r="O7" s="81">
        <f>SUM(C7:N7)</f>
        <v>65200</v>
      </c>
    </row>
    <row r="8" spans="1:15" ht="30" x14ac:dyDescent="0.25">
      <c r="A8" s="40">
        <v>2</v>
      </c>
      <c r="B8" s="61" t="s">
        <v>48</v>
      </c>
      <c r="C8" s="35" t="s">
        <v>44</v>
      </c>
      <c r="D8" s="54" t="s">
        <v>44</v>
      </c>
      <c r="E8" s="54">
        <v>11200</v>
      </c>
      <c r="F8" s="54">
        <v>14000</v>
      </c>
      <c r="G8" s="4">
        <v>2600</v>
      </c>
      <c r="H8" s="4">
        <v>17100</v>
      </c>
      <c r="I8" s="4">
        <v>16800</v>
      </c>
      <c r="J8" s="4" t="s">
        <v>44</v>
      </c>
      <c r="K8" s="4">
        <v>13200</v>
      </c>
      <c r="L8" s="49" t="s">
        <v>44</v>
      </c>
      <c r="M8" s="4" t="s">
        <v>44</v>
      </c>
      <c r="N8" s="50" t="s">
        <v>44</v>
      </c>
      <c r="O8" s="82">
        <f t="shared" ref="O8:O21" si="0">SUM(C8:N8)</f>
        <v>74900</v>
      </c>
    </row>
    <row r="9" spans="1:15" ht="30" x14ac:dyDescent="0.25">
      <c r="A9" s="40">
        <v>3</v>
      </c>
      <c r="B9" s="60" t="s">
        <v>49</v>
      </c>
      <c r="C9" s="54" t="s">
        <v>44</v>
      </c>
      <c r="D9" s="55" t="s">
        <v>44</v>
      </c>
      <c r="E9" s="55">
        <v>8500</v>
      </c>
      <c r="F9" s="55">
        <v>10100</v>
      </c>
      <c r="G9" s="2">
        <v>2200</v>
      </c>
      <c r="H9" s="2">
        <v>14300</v>
      </c>
      <c r="I9" s="2">
        <v>14000</v>
      </c>
      <c r="J9" s="2" t="s">
        <v>44</v>
      </c>
      <c r="K9" s="2">
        <v>10800</v>
      </c>
      <c r="L9" s="43" t="s">
        <v>44</v>
      </c>
      <c r="M9" s="2" t="s">
        <v>44</v>
      </c>
      <c r="N9" s="42" t="s">
        <v>44</v>
      </c>
      <c r="O9" s="82">
        <f t="shared" si="0"/>
        <v>59900</v>
      </c>
    </row>
    <row r="10" spans="1:15" ht="30" x14ac:dyDescent="0.25">
      <c r="A10" s="40">
        <v>4</v>
      </c>
      <c r="B10" s="41" t="s">
        <v>50</v>
      </c>
      <c r="C10" s="55" t="s">
        <v>44</v>
      </c>
      <c r="D10" s="55" t="s">
        <v>44</v>
      </c>
      <c r="E10" s="55">
        <v>13200</v>
      </c>
      <c r="F10" s="55">
        <v>12100</v>
      </c>
      <c r="G10" s="2">
        <v>2600</v>
      </c>
      <c r="H10" s="2">
        <v>18300</v>
      </c>
      <c r="I10" s="2">
        <v>17800</v>
      </c>
      <c r="J10" s="2" t="s">
        <v>44</v>
      </c>
      <c r="K10" s="2">
        <v>15200</v>
      </c>
      <c r="L10" s="43" t="s">
        <v>44</v>
      </c>
      <c r="M10" s="2" t="s">
        <v>44</v>
      </c>
      <c r="N10" s="42" t="s">
        <v>44</v>
      </c>
      <c r="O10" s="82">
        <f t="shared" si="0"/>
        <v>79200</v>
      </c>
    </row>
    <row r="11" spans="1:15" ht="30" x14ac:dyDescent="0.25">
      <c r="A11" s="40">
        <v>5</v>
      </c>
      <c r="B11" s="41" t="s">
        <v>51</v>
      </c>
      <c r="C11" s="55" t="s">
        <v>44</v>
      </c>
      <c r="D11" s="55" t="s">
        <v>44</v>
      </c>
      <c r="E11" s="55">
        <v>9900</v>
      </c>
      <c r="F11" s="55">
        <v>11100</v>
      </c>
      <c r="G11" s="2">
        <v>2600</v>
      </c>
      <c r="H11" s="2">
        <v>12500</v>
      </c>
      <c r="I11" s="2">
        <v>12200</v>
      </c>
      <c r="J11" s="2" t="s">
        <v>44</v>
      </c>
      <c r="K11" s="2">
        <v>9900</v>
      </c>
      <c r="L11" s="43" t="s">
        <v>44</v>
      </c>
      <c r="M11" s="2" t="s">
        <v>44</v>
      </c>
      <c r="N11" s="42" t="s">
        <v>44</v>
      </c>
      <c r="O11" s="82">
        <f t="shared" si="0"/>
        <v>58200</v>
      </c>
    </row>
    <row r="12" spans="1:15" ht="30" x14ac:dyDescent="0.25">
      <c r="A12" s="40">
        <v>6</v>
      </c>
      <c r="B12" s="41" t="s">
        <v>52</v>
      </c>
      <c r="C12" s="55" t="s">
        <v>44</v>
      </c>
      <c r="D12" s="55" t="s">
        <v>44</v>
      </c>
      <c r="E12" s="55">
        <v>10800</v>
      </c>
      <c r="F12" s="55">
        <v>11400</v>
      </c>
      <c r="G12" s="2">
        <v>2400</v>
      </c>
      <c r="H12" s="2">
        <v>15700</v>
      </c>
      <c r="I12" s="2">
        <v>15300</v>
      </c>
      <c r="J12" s="2" t="s">
        <v>44</v>
      </c>
      <c r="K12" s="2">
        <v>11300</v>
      </c>
      <c r="L12" s="43" t="s">
        <v>44</v>
      </c>
      <c r="M12" s="2" t="s">
        <v>44</v>
      </c>
      <c r="N12" s="42" t="s">
        <v>44</v>
      </c>
      <c r="O12" s="82">
        <f t="shared" si="0"/>
        <v>66900</v>
      </c>
    </row>
    <row r="13" spans="1:15" ht="30" x14ac:dyDescent="0.25">
      <c r="A13" s="40">
        <v>7</v>
      </c>
      <c r="B13" s="41" t="s">
        <v>53</v>
      </c>
      <c r="C13" s="55">
        <v>5700</v>
      </c>
      <c r="D13" s="55">
        <v>8900</v>
      </c>
      <c r="E13" s="55">
        <v>13200</v>
      </c>
      <c r="F13" s="55">
        <v>19700</v>
      </c>
      <c r="G13" s="2">
        <v>19300</v>
      </c>
      <c r="H13" s="2">
        <v>13700</v>
      </c>
      <c r="I13" s="2">
        <v>5900</v>
      </c>
      <c r="J13" s="2">
        <v>19400</v>
      </c>
      <c r="K13" s="2">
        <v>5700</v>
      </c>
      <c r="L13" s="43">
        <v>5200</v>
      </c>
      <c r="M13" s="2">
        <v>4600</v>
      </c>
      <c r="N13" s="2">
        <v>4700</v>
      </c>
      <c r="O13" s="82">
        <f t="shared" si="0"/>
        <v>126000</v>
      </c>
    </row>
    <row r="14" spans="1:15" ht="30" x14ac:dyDescent="0.25">
      <c r="A14" s="40">
        <v>8</v>
      </c>
      <c r="B14" s="41" t="s">
        <v>54</v>
      </c>
      <c r="C14" s="55">
        <v>5200</v>
      </c>
      <c r="D14" s="55">
        <v>8300</v>
      </c>
      <c r="E14" s="55">
        <v>12100</v>
      </c>
      <c r="F14" s="55">
        <v>17800</v>
      </c>
      <c r="G14" s="42">
        <v>17200</v>
      </c>
      <c r="H14" s="42">
        <v>13700</v>
      </c>
      <c r="I14" s="2">
        <v>12900</v>
      </c>
      <c r="J14" s="2">
        <v>11000</v>
      </c>
      <c r="K14" s="2">
        <v>5700</v>
      </c>
      <c r="L14" s="43">
        <v>4900</v>
      </c>
      <c r="M14" s="2">
        <v>4600</v>
      </c>
      <c r="N14" s="2">
        <v>4600</v>
      </c>
      <c r="O14" s="82">
        <f t="shared" si="0"/>
        <v>118000</v>
      </c>
    </row>
    <row r="15" spans="1:15" ht="30" x14ac:dyDescent="0.25">
      <c r="A15" s="40">
        <v>9</v>
      </c>
      <c r="B15" s="41" t="s">
        <v>55</v>
      </c>
      <c r="C15" s="55">
        <v>4400</v>
      </c>
      <c r="D15" s="55">
        <v>8000</v>
      </c>
      <c r="E15" s="55">
        <v>12600</v>
      </c>
      <c r="F15" s="55">
        <v>19900</v>
      </c>
      <c r="G15" s="42">
        <v>19500</v>
      </c>
      <c r="H15" s="42">
        <v>15000</v>
      </c>
      <c r="I15" s="2">
        <v>13700</v>
      </c>
      <c r="J15" s="2">
        <v>10900</v>
      </c>
      <c r="K15" s="2">
        <v>5400</v>
      </c>
      <c r="L15" s="43">
        <v>4700</v>
      </c>
      <c r="M15" s="2">
        <v>4100</v>
      </c>
      <c r="N15" s="2">
        <v>4000</v>
      </c>
      <c r="O15" s="82">
        <f t="shared" si="0"/>
        <v>122200</v>
      </c>
    </row>
    <row r="16" spans="1:15" ht="30" x14ac:dyDescent="0.25">
      <c r="A16" s="40">
        <v>10</v>
      </c>
      <c r="B16" s="41" t="s">
        <v>56</v>
      </c>
      <c r="C16" s="55">
        <v>2700</v>
      </c>
      <c r="D16" s="55">
        <v>8400</v>
      </c>
      <c r="E16" s="55">
        <v>6700</v>
      </c>
      <c r="F16" s="55">
        <v>9800</v>
      </c>
      <c r="G16" s="42">
        <v>9400</v>
      </c>
      <c r="H16" s="42">
        <v>7400</v>
      </c>
      <c r="I16" s="2">
        <v>6500</v>
      </c>
      <c r="J16" s="2">
        <v>5200</v>
      </c>
      <c r="K16" s="2">
        <v>2900</v>
      </c>
      <c r="L16" s="43">
        <v>2500</v>
      </c>
      <c r="M16" s="2">
        <v>2300</v>
      </c>
      <c r="N16" s="42">
        <v>2300</v>
      </c>
      <c r="O16" s="82">
        <f t="shared" si="0"/>
        <v>66100</v>
      </c>
    </row>
    <row r="17" spans="1:15" ht="30" x14ac:dyDescent="0.25">
      <c r="A17" s="39">
        <v>11</v>
      </c>
      <c r="B17" s="7" t="s">
        <v>57</v>
      </c>
      <c r="C17" s="56">
        <v>3500</v>
      </c>
      <c r="D17" s="56">
        <v>5700</v>
      </c>
      <c r="E17" s="56">
        <v>7400</v>
      </c>
      <c r="F17" s="56">
        <v>10700</v>
      </c>
      <c r="G17" s="1">
        <v>10400</v>
      </c>
      <c r="H17" s="1">
        <v>8300</v>
      </c>
      <c r="I17" s="3">
        <v>7600</v>
      </c>
      <c r="J17" s="3">
        <v>6200</v>
      </c>
      <c r="K17" s="3">
        <v>3500</v>
      </c>
      <c r="L17" s="5">
        <v>2600</v>
      </c>
      <c r="M17" s="3">
        <v>2500</v>
      </c>
      <c r="N17" s="1">
        <v>2500</v>
      </c>
      <c r="O17" s="82">
        <f t="shared" si="0"/>
        <v>70900</v>
      </c>
    </row>
    <row r="18" spans="1:15" ht="30" x14ac:dyDescent="0.25">
      <c r="A18" s="44">
        <v>12</v>
      </c>
      <c r="B18" s="45" t="s">
        <v>58</v>
      </c>
      <c r="C18" s="57">
        <v>3500</v>
      </c>
      <c r="D18" s="57">
        <v>5300</v>
      </c>
      <c r="E18" s="57">
        <v>7600</v>
      </c>
      <c r="F18" s="57">
        <v>1160</v>
      </c>
      <c r="G18" s="46">
        <v>10600</v>
      </c>
      <c r="H18" s="46">
        <v>8700</v>
      </c>
      <c r="I18" s="47">
        <v>8000</v>
      </c>
      <c r="J18" s="47">
        <v>6600</v>
      </c>
      <c r="K18" s="47">
        <v>4100</v>
      </c>
      <c r="L18" s="48">
        <v>3000</v>
      </c>
      <c r="M18" s="47">
        <v>2800</v>
      </c>
      <c r="N18" s="46">
        <v>2700</v>
      </c>
      <c r="O18" s="82">
        <f t="shared" si="0"/>
        <v>64060</v>
      </c>
    </row>
    <row r="19" spans="1:15" ht="30" x14ac:dyDescent="0.25">
      <c r="A19" s="44">
        <v>13</v>
      </c>
      <c r="B19" s="51" t="s">
        <v>59</v>
      </c>
      <c r="C19" s="58">
        <v>3900</v>
      </c>
      <c r="D19" s="58">
        <v>5700</v>
      </c>
      <c r="E19" s="58">
        <v>7600</v>
      </c>
      <c r="F19" s="58">
        <v>11300</v>
      </c>
      <c r="G19" s="52">
        <v>10500</v>
      </c>
      <c r="H19" s="52">
        <v>8200</v>
      </c>
      <c r="I19" s="52">
        <v>7500</v>
      </c>
      <c r="J19" s="52">
        <v>6600</v>
      </c>
      <c r="K19" s="52">
        <v>4000</v>
      </c>
      <c r="L19" s="52">
        <v>3300</v>
      </c>
      <c r="M19" s="52">
        <v>3000</v>
      </c>
      <c r="N19" s="52">
        <v>3000</v>
      </c>
      <c r="O19" s="82">
        <f t="shared" si="0"/>
        <v>74600</v>
      </c>
    </row>
    <row r="20" spans="1:15" ht="30" x14ac:dyDescent="0.25">
      <c r="A20" s="40">
        <v>14</v>
      </c>
      <c r="B20" s="53" t="s">
        <v>45</v>
      </c>
      <c r="C20" s="14">
        <v>2400</v>
      </c>
      <c r="D20" s="14">
        <v>4000</v>
      </c>
      <c r="E20" s="14">
        <v>5800</v>
      </c>
      <c r="F20" s="14">
        <v>11300</v>
      </c>
      <c r="G20" s="14">
        <v>12400</v>
      </c>
      <c r="H20" s="14">
        <v>9200</v>
      </c>
      <c r="I20" s="39">
        <v>9000</v>
      </c>
      <c r="J20" s="39">
        <v>6300</v>
      </c>
      <c r="K20" s="39">
        <v>5000</v>
      </c>
      <c r="L20" s="39">
        <v>2400</v>
      </c>
      <c r="M20" s="39">
        <v>2400</v>
      </c>
      <c r="N20" s="39">
        <v>2400</v>
      </c>
      <c r="O20" s="82">
        <f t="shared" si="0"/>
        <v>72600</v>
      </c>
    </row>
    <row r="21" spans="1:15" ht="30" x14ac:dyDescent="0.25">
      <c r="A21" s="40">
        <v>15</v>
      </c>
      <c r="B21" s="36" t="s">
        <v>46</v>
      </c>
      <c r="C21" s="14">
        <v>2400</v>
      </c>
      <c r="D21" s="14">
        <v>4000</v>
      </c>
      <c r="E21" s="14">
        <v>5800</v>
      </c>
      <c r="F21" s="14">
        <v>11300</v>
      </c>
      <c r="G21" s="14">
        <v>12400</v>
      </c>
      <c r="H21" s="14">
        <v>9200</v>
      </c>
      <c r="I21" s="39">
        <v>9000</v>
      </c>
      <c r="J21" s="39">
        <v>6300</v>
      </c>
      <c r="K21" s="39">
        <v>5000</v>
      </c>
      <c r="L21" s="39">
        <v>2400</v>
      </c>
      <c r="M21" s="39">
        <v>2400</v>
      </c>
      <c r="N21" s="39">
        <v>2400</v>
      </c>
      <c r="O21" s="82">
        <f t="shared" si="0"/>
        <v>72600</v>
      </c>
    </row>
    <row r="22" spans="1:15" x14ac:dyDescent="0.25">
      <c r="O22" s="83">
        <f>SUM(O7:O21)</f>
        <v>1191360</v>
      </c>
    </row>
  </sheetData>
  <mergeCells count="7">
    <mergeCell ref="O5:O6"/>
    <mergeCell ref="A5:A6"/>
    <mergeCell ref="B5:B6"/>
    <mergeCell ref="D5:N5"/>
    <mergeCell ref="A1:O1"/>
    <mergeCell ref="A2:O2"/>
    <mergeCell ref="A3:O3"/>
  </mergeCells>
  <pageMargins left="0.70000000000000007" right="0.70000000000000007" top="0.75" bottom="0.75" header="0.30000000000000004" footer="0.3000000000000000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9"/>
  <sheetViews>
    <sheetView zoomScale="85" zoomScaleNormal="85" workbookViewId="0">
      <selection activeCell="B3" sqref="B3:N3"/>
    </sheetView>
  </sheetViews>
  <sheetFormatPr defaultRowHeight="15" x14ac:dyDescent="0.25"/>
  <cols>
    <col min="2" max="2" width="9.140625" style="9"/>
    <col min="3" max="3" width="26.28515625" customWidth="1"/>
    <col min="4" max="4" width="34.5703125" style="70" customWidth="1"/>
    <col min="5" max="5" width="9.140625" customWidth="1"/>
    <col min="6" max="6" width="13.28515625" customWidth="1"/>
    <col min="7" max="7" width="14.85546875" style="6" customWidth="1"/>
    <col min="8" max="8" width="12.42578125" style="6" bestFit="1" customWidth="1"/>
    <col min="9" max="9" width="12.28515625" customWidth="1"/>
    <col min="10" max="10" width="13.42578125" bestFit="1" customWidth="1"/>
    <col min="11" max="11" width="16.140625" customWidth="1"/>
    <col min="12" max="12" width="17" customWidth="1"/>
    <col min="13" max="13" width="28.5703125" customWidth="1"/>
    <col min="14" max="14" width="93.140625" customWidth="1"/>
    <col min="17" max="17" width="11.28515625" customWidth="1"/>
    <col min="18" max="18" width="14.140625" style="11" customWidth="1"/>
    <col min="19" max="19" width="15.28515625" style="18" customWidth="1"/>
    <col min="20" max="20" width="10" customWidth="1"/>
    <col min="21" max="21" width="11.7109375" customWidth="1"/>
    <col min="22" max="22" width="18.85546875" style="11" customWidth="1"/>
    <col min="23" max="23" width="17" customWidth="1"/>
  </cols>
  <sheetData>
    <row r="1" spans="2:19" x14ac:dyDescent="0.25">
      <c r="B1" s="105" t="s">
        <v>80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2:19" x14ac:dyDescent="0.25">
      <c r="B2" s="105" t="s">
        <v>81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9" x14ac:dyDescent="0.25"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5" spans="2:19" ht="84" customHeight="1" x14ac:dyDescent="0.25">
      <c r="B5" s="71" t="s">
        <v>16</v>
      </c>
      <c r="C5" s="72" t="s">
        <v>8</v>
      </c>
      <c r="D5" s="73" t="s">
        <v>9</v>
      </c>
      <c r="E5" s="72" t="s">
        <v>10</v>
      </c>
      <c r="F5" s="72" t="s">
        <v>11</v>
      </c>
      <c r="G5" s="74" t="s">
        <v>18</v>
      </c>
      <c r="H5" s="72" t="s">
        <v>17</v>
      </c>
      <c r="I5" s="72" t="s">
        <v>19</v>
      </c>
      <c r="J5" s="72" t="s">
        <v>20</v>
      </c>
      <c r="K5" s="75" t="s">
        <v>21</v>
      </c>
      <c r="L5" s="75" t="s">
        <v>22</v>
      </c>
      <c r="M5" s="76" t="s">
        <v>28</v>
      </c>
      <c r="N5" s="75" t="s">
        <v>79</v>
      </c>
      <c r="O5" s="19"/>
      <c r="Q5" s="10"/>
      <c r="R5" s="13"/>
      <c r="S5" s="17"/>
    </row>
    <row r="6" spans="2:19" ht="28.5" customHeight="1" x14ac:dyDescent="0.25">
      <c r="B6" s="26">
        <v>1</v>
      </c>
      <c r="C6" s="27" t="s">
        <v>2</v>
      </c>
      <c r="D6" s="67" t="s">
        <v>63</v>
      </c>
      <c r="E6" s="29" t="s">
        <v>12</v>
      </c>
      <c r="F6" s="29">
        <v>110</v>
      </c>
      <c r="G6" s="30">
        <f>'zużycie miesięczne'!O7</f>
        <v>65200</v>
      </c>
      <c r="H6" s="102">
        <f>G6+G7+G8+G9+G10+G11</f>
        <v>404300</v>
      </c>
      <c r="I6" s="28" t="s">
        <v>23</v>
      </c>
      <c r="J6" s="33" t="s">
        <v>24</v>
      </c>
      <c r="K6" s="34" t="s">
        <v>25</v>
      </c>
      <c r="L6" s="35" t="s">
        <v>26</v>
      </c>
      <c r="M6" s="101" t="s">
        <v>29</v>
      </c>
      <c r="N6" s="78">
        <v>1</v>
      </c>
      <c r="O6" s="19"/>
      <c r="Q6" s="11"/>
    </row>
    <row r="7" spans="2:19" ht="28.5" customHeight="1" x14ac:dyDescent="0.25">
      <c r="B7" s="26">
        <v>2</v>
      </c>
      <c r="C7" s="27" t="s">
        <v>3</v>
      </c>
      <c r="D7" s="67" t="s">
        <v>64</v>
      </c>
      <c r="E7" s="29" t="s">
        <v>12</v>
      </c>
      <c r="F7" s="29">
        <v>110</v>
      </c>
      <c r="G7" s="30">
        <f>'zużycie miesięczne'!O8</f>
        <v>74900</v>
      </c>
      <c r="H7" s="102"/>
      <c r="I7" s="28" t="s">
        <v>23</v>
      </c>
      <c r="J7" s="33" t="s">
        <v>24</v>
      </c>
      <c r="K7" s="34" t="s">
        <v>25</v>
      </c>
      <c r="L7" s="35" t="s">
        <v>26</v>
      </c>
      <c r="M7" s="101"/>
      <c r="N7" s="78">
        <v>1</v>
      </c>
      <c r="O7" s="19"/>
    </row>
    <row r="8" spans="2:19" ht="28.5" customHeight="1" x14ac:dyDescent="0.25">
      <c r="B8" s="26">
        <v>3</v>
      </c>
      <c r="C8" s="27" t="s">
        <v>4</v>
      </c>
      <c r="D8" s="67" t="s">
        <v>65</v>
      </c>
      <c r="E8" s="29" t="s">
        <v>12</v>
      </c>
      <c r="F8" s="29">
        <v>110</v>
      </c>
      <c r="G8" s="30">
        <f>'zużycie miesięczne'!O9</f>
        <v>59900</v>
      </c>
      <c r="H8" s="102"/>
      <c r="I8" s="28" t="s">
        <v>23</v>
      </c>
      <c r="J8" s="33" t="s">
        <v>24</v>
      </c>
      <c r="K8" s="34" t="s">
        <v>25</v>
      </c>
      <c r="L8" s="35" t="s">
        <v>26</v>
      </c>
      <c r="M8" s="101"/>
      <c r="N8" s="78">
        <v>1</v>
      </c>
      <c r="O8" s="19"/>
    </row>
    <row r="9" spans="2:19" ht="28.5" customHeight="1" x14ac:dyDescent="0.25">
      <c r="B9" s="26">
        <v>4</v>
      </c>
      <c r="C9" s="27" t="s">
        <v>5</v>
      </c>
      <c r="D9" s="67" t="s">
        <v>66</v>
      </c>
      <c r="E9" s="29" t="s">
        <v>12</v>
      </c>
      <c r="F9" s="29">
        <v>110</v>
      </c>
      <c r="G9" s="30">
        <f>'zużycie miesięczne'!O10</f>
        <v>79200</v>
      </c>
      <c r="H9" s="102"/>
      <c r="I9" s="28" t="s">
        <v>23</v>
      </c>
      <c r="J9" s="33" t="s">
        <v>24</v>
      </c>
      <c r="K9" s="34" t="s">
        <v>25</v>
      </c>
      <c r="L9" s="35" t="s">
        <v>26</v>
      </c>
      <c r="M9" s="101"/>
      <c r="N9" s="78">
        <v>1</v>
      </c>
      <c r="O9" s="19"/>
    </row>
    <row r="10" spans="2:19" ht="28.5" customHeight="1" x14ac:dyDescent="0.25">
      <c r="B10" s="26">
        <v>5</v>
      </c>
      <c r="C10" s="27" t="s">
        <v>6</v>
      </c>
      <c r="D10" s="67" t="s">
        <v>67</v>
      </c>
      <c r="E10" s="29" t="s">
        <v>12</v>
      </c>
      <c r="F10" s="29">
        <v>110</v>
      </c>
      <c r="G10" s="30">
        <f>'zużycie miesięczne'!O11</f>
        <v>58200</v>
      </c>
      <c r="H10" s="102"/>
      <c r="I10" s="28" t="s">
        <v>23</v>
      </c>
      <c r="J10" s="33" t="s">
        <v>24</v>
      </c>
      <c r="K10" s="34" t="s">
        <v>25</v>
      </c>
      <c r="L10" s="35" t="s">
        <v>26</v>
      </c>
      <c r="M10" s="101"/>
      <c r="N10" s="78">
        <v>1</v>
      </c>
    </row>
    <row r="11" spans="2:19" ht="28.5" customHeight="1" x14ac:dyDescent="0.25">
      <c r="B11" s="26">
        <v>6</v>
      </c>
      <c r="C11" s="27" t="s">
        <v>7</v>
      </c>
      <c r="D11" s="67" t="s">
        <v>68</v>
      </c>
      <c r="E11" s="29" t="s">
        <v>12</v>
      </c>
      <c r="F11" s="29">
        <v>110</v>
      </c>
      <c r="G11" s="30">
        <f>'zużycie miesięczne'!O12</f>
        <v>66900</v>
      </c>
      <c r="H11" s="102"/>
      <c r="I11" s="28" t="s">
        <v>23</v>
      </c>
      <c r="J11" s="33" t="s">
        <v>24</v>
      </c>
      <c r="K11" s="34" t="s">
        <v>25</v>
      </c>
      <c r="L11" s="35" t="s">
        <v>26</v>
      </c>
      <c r="M11" s="101"/>
      <c r="N11" s="78">
        <v>1</v>
      </c>
    </row>
    <row r="12" spans="2:19" ht="28.5" customHeight="1" x14ac:dyDescent="0.25">
      <c r="B12" s="26">
        <v>7</v>
      </c>
      <c r="C12" s="27" t="s">
        <v>53</v>
      </c>
      <c r="D12" s="68" t="s">
        <v>69</v>
      </c>
      <c r="E12" s="28" t="s">
        <v>13</v>
      </c>
      <c r="F12" s="29">
        <v>110</v>
      </c>
      <c r="G12" s="30">
        <f>'zużycie miesięczne'!O13</f>
        <v>126000</v>
      </c>
      <c r="H12" s="30">
        <f>G12</f>
        <v>126000</v>
      </c>
      <c r="I12" s="28" t="s">
        <v>23</v>
      </c>
      <c r="J12" s="33" t="s">
        <v>24</v>
      </c>
      <c r="K12" s="34" t="s">
        <v>25</v>
      </c>
      <c r="L12" s="35" t="s">
        <v>26</v>
      </c>
      <c r="M12" s="37" t="s">
        <v>29</v>
      </c>
      <c r="N12" s="78">
        <v>1</v>
      </c>
    </row>
    <row r="13" spans="2:19" ht="28.5" customHeight="1" x14ac:dyDescent="0.25">
      <c r="B13" s="26">
        <v>8</v>
      </c>
      <c r="C13" s="27" t="s">
        <v>54</v>
      </c>
      <c r="D13" s="66" t="s">
        <v>70</v>
      </c>
      <c r="E13" s="27" t="s">
        <v>14</v>
      </c>
      <c r="F13" s="29">
        <v>121</v>
      </c>
      <c r="G13" s="30">
        <f>'zużycie miesięczne'!O14</f>
        <v>118000</v>
      </c>
      <c r="H13" s="102">
        <f>G13+G14+G15+G16+G17+G18+G19+G20</f>
        <v>661060</v>
      </c>
      <c r="I13" s="28" t="s">
        <v>23</v>
      </c>
      <c r="J13" s="33" t="s">
        <v>24</v>
      </c>
      <c r="K13" s="34" t="s">
        <v>25</v>
      </c>
      <c r="L13" s="35" t="s">
        <v>26</v>
      </c>
      <c r="M13" s="103" t="s">
        <v>30</v>
      </c>
      <c r="N13" s="78">
        <v>1</v>
      </c>
    </row>
    <row r="14" spans="2:19" ht="28.5" customHeight="1" x14ac:dyDescent="0.25">
      <c r="B14" s="26">
        <v>9</v>
      </c>
      <c r="C14" s="27" t="s">
        <v>55</v>
      </c>
      <c r="D14" s="66" t="s">
        <v>71</v>
      </c>
      <c r="E14" s="27" t="s">
        <v>14</v>
      </c>
      <c r="F14" s="29">
        <v>130</v>
      </c>
      <c r="G14" s="30">
        <f>'zużycie miesięczne'!O15</f>
        <v>122200</v>
      </c>
      <c r="H14" s="102"/>
      <c r="I14" s="28" t="s">
        <v>23</v>
      </c>
      <c r="J14" s="33" t="s">
        <v>24</v>
      </c>
      <c r="K14" s="34" t="s">
        <v>25</v>
      </c>
      <c r="L14" s="35" t="s">
        <v>26</v>
      </c>
      <c r="M14" s="103"/>
      <c r="N14" s="78">
        <v>1</v>
      </c>
    </row>
    <row r="15" spans="2:19" ht="28.5" customHeight="1" x14ac:dyDescent="0.25">
      <c r="B15" s="26">
        <v>10</v>
      </c>
      <c r="C15" s="27" t="s">
        <v>56</v>
      </c>
      <c r="D15" s="66" t="s">
        <v>72</v>
      </c>
      <c r="E15" s="27" t="s">
        <v>14</v>
      </c>
      <c r="F15" s="29">
        <v>111</v>
      </c>
      <c r="G15" s="30">
        <f>'zużycie miesięczne'!O16</f>
        <v>66100</v>
      </c>
      <c r="H15" s="102"/>
      <c r="I15" s="28" t="s">
        <v>23</v>
      </c>
      <c r="J15" s="33" t="s">
        <v>24</v>
      </c>
      <c r="K15" s="34" t="s">
        <v>25</v>
      </c>
      <c r="L15" s="35" t="s">
        <v>26</v>
      </c>
      <c r="M15" s="103"/>
      <c r="N15" s="78">
        <v>1</v>
      </c>
    </row>
    <row r="16" spans="2:19" ht="28.5" customHeight="1" x14ac:dyDescent="0.25">
      <c r="B16" s="26">
        <v>11</v>
      </c>
      <c r="C16" s="27" t="s">
        <v>57</v>
      </c>
      <c r="D16" s="66" t="s">
        <v>73</v>
      </c>
      <c r="E16" s="27" t="s">
        <v>14</v>
      </c>
      <c r="F16" s="29">
        <v>111</v>
      </c>
      <c r="G16" s="30">
        <f>'zużycie miesięczne'!O17</f>
        <v>70900</v>
      </c>
      <c r="H16" s="102"/>
      <c r="I16" s="28" t="s">
        <v>23</v>
      </c>
      <c r="J16" s="33" t="s">
        <v>24</v>
      </c>
      <c r="K16" s="34" t="s">
        <v>25</v>
      </c>
      <c r="L16" s="35" t="s">
        <v>26</v>
      </c>
      <c r="M16" s="103"/>
      <c r="N16" s="78">
        <v>1</v>
      </c>
      <c r="Q16" s="19"/>
      <c r="R16" s="18"/>
    </row>
    <row r="17" spans="2:23" ht="28.5" customHeight="1" x14ac:dyDescent="0.25">
      <c r="B17" s="26">
        <v>12</v>
      </c>
      <c r="C17" s="27" t="s">
        <v>58</v>
      </c>
      <c r="D17" s="66" t="s">
        <v>74</v>
      </c>
      <c r="E17" s="27" t="s">
        <v>14</v>
      </c>
      <c r="F17" s="29">
        <v>111</v>
      </c>
      <c r="G17" s="30">
        <f>'zużycie miesięczne'!O18</f>
        <v>64060</v>
      </c>
      <c r="H17" s="102"/>
      <c r="I17" s="28" t="s">
        <v>23</v>
      </c>
      <c r="J17" s="33" t="s">
        <v>24</v>
      </c>
      <c r="K17" s="34" t="s">
        <v>25</v>
      </c>
      <c r="L17" s="35" t="s">
        <v>26</v>
      </c>
      <c r="M17" s="103"/>
      <c r="N17" s="78">
        <v>1</v>
      </c>
      <c r="Q17" s="19"/>
      <c r="R17" s="18"/>
      <c r="T17" s="19"/>
      <c r="U17" s="19"/>
      <c r="V17" s="18"/>
      <c r="W17" s="19"/>
    </row>
    <row r="18" spans="2:23" ht="25.5" x14ac:dyDescent="0.25">
      <c r="B18" s="26">
        <v>13</v>
      </c>
      <c r="C18" s="27" t="s">
        <v>59</v>
      </c>
      <c r="D18" s="69" t="s">
        <v>75</v>
      </c>
      <c r="E18" s="27" t="s">
        <v>14</v>
      </c>
      <c r="F18" s="26">
        <v>241</v>
      </c>
      <c r="G18" s="30">
        <f>'zużycie miesięczne'!O19</f>
        <v>74600</v>
      </c>
      <c r="H18" s="102"/>
      <c r="I18" s="28" t="s">
        <v>23</v>
      </c>
      <c r="J18" s="33" t="s">
        <v>24</v>
      </c>
      <c r="K18" s="34" t="s">
        <v>25</v>
      </c>
      <c r="L18" s="35" t="s">
        <v>26</v>
      </c>
      <c r="M18" s="103"/>
      <c r="N18" s="78">
        <v>1</v>
      </c>
      <c r="Q18" s="9"/>
      <c r="R18" s="15"/>
      <c r="S18" s="15"/>
      <c r="T18" s="20"/>
      <c r="U18" s="23"/>
      <c r="V18" s="21"/>
      <c r="W18" s="19"/>
    </row>
    <row r="19" spans="2:23" ht="26.25" customHeight="1" x14ac:dyDescent="0.25">
      <c r="B19" s="59">
        <v>14</v>
      </c>
      <c r="C19" s="27" t="s">
        <v>45</v>
      </c>
      <c r="D19" s="69" t="s">
        <v>61</v>
      </c>
      <c r="E19" s="27" t="s">
        <v>14</v>
      </c>
      <c r="F19" s="59">
        <v>145</v>
      </c>
      <c r="G19" s="30">
        <f>'zużycie miesięczne'!O20</f>
        <v>72600</v>
      </c>
      <c r="H19" s="102"/>
      <c r="I19" s="28" t="s">
        <v>23</v>
      </c>
      <c r="J19" s="33" t="s">
        <v>24</v>
      </c>
      <c r="K19" s="34" t="s">
        <v>25</v>
      </c>
      <c r="L19" s="35" t="s">
        <v>27</v>
      </c>
      <c r="M19" s="103"/>
      <c r="N19" s="78">
        <v>1</v>
      </c>
      <c r="Q19" s="31"/>
      <c r="R19" s="15"/>
      <c r="S19" s="15"/>
      <c r="T19" s="25"/>
      <c r="U19" s="15"/>
      <c r="V19" s="15"/>
      <c r="W19" s="19"/>
    </row>
    <row r="20" spans="2:23" ht="30" customHeight="1" x14ac:dyDescent="0.25">
      <c r="B20" s="59">
        <v>15</v>
      </c>
      <c r="C20" s="27" t="s">
        <v>46</v>
      </c>
      <c r="D20" s="69" t="s">
        <v>62</v>
      </c>
      <c r="E20" s="27" t="s">
        <v>14</v>
      </c>
      <c r="F20" s="59">
        <v>145</v>
      </c>
      <c r="G20" s="30">
        <f>'zużycie miesięczne'!O21</f>
        <v>72600</v>
      </c>
      <c r="H20" s="102"/>
      <c r="I20" s="28" t="s">
        <v>23</v>
      </c>
      <c r="J20" s="33" t="s">
        <v>24</v>
      </c>
      <c r="K20" s="34" t="s">
        <v>25</v>
      </c>
      <c r="L20" s="35" t="s">
        <v>27</v>
      </c>
      <c r="M20" s="103"/>
      <c r="N20" s="78">
        <v>1</v>
      </c>
      <c r="Q20" s="32"/>
      <c r="R20" s="22"/>
      <c r="S20" s="22"/>
      <c r="T20" s="24"/>
      <c r="U20" s="22"/>
      <c r="V20" s="22"/>
      <c r="W20" s="19"/>
    </row>
    <row r="21" spans="2:23" ht="18.75" x14ac:dyDescent="0.25">
      <c r="B21" s="99" t="s">
        <v>76</v>
      </c>
      <c r="C21" s="99"/>
      <c r="D21" s="99"/>
      <c r="E21" s="99"/>
      <c r="F21" s="99"/>
      <c r="G21" s="99"/>
      <c r="H21" s="77">
        <f>H6+H12+H13</f>
        <v>1191360</v>
      </c>
      <c r="I21" s="100"/>
      <c r="J21" s="100"/>
      <c r="K21" s="100"/>
      <c r="L21" s="100"/>
      <c r="M21" s="100"/>
      <c r="Q21" s="32"/>
      <c r="R21" s="15"/>
      <c r="S21" s="15"/>
      <c r="T21" s="19"/>
      <c r="U21" s="19"/>
      <c r="V21" s="15"/>
      <c r="W21" s="19"/>
    </row>
    <row r="22" spans="2:23" ht="18.75" x14ac:dyDescent="0.25">
      <c r="B22" s="99" t="s">
        <v>77</v>
      </c>
      <c r="C22" s="99"/>
      <c r="D22" s="99"/>
      <c r="E22" s="99"/>
      <c r="F22" s="99"/>
      <c r="G22" s="99"/>
      <c r="H22" s="77">
        <f>H21/1000</f>
        <v>1191.3599999999999</v>
      </c>
      <c r="Q22" s="32"/>
      <c r="R22" s="15"/>
      <c r="S22" s="15"/>
    </row>
    <row r="23" spans="2:23" x14ac:dyDescent="0.25">
      <c r="Q23" s="32"/>
      <c r="R23" s="15"/>
      <c r="S23" s="15"/>
    </row>
    <row r="24" spans="2:23" x14ac:dyDescent="0.25">
      <c r="D24" s="97" t="s">
        <v>31</v>
      </c>
      <c r="E24" s="97"/>
      <c r="F24" s="79">
        <f>SUM(F13:F20)*365*24</f>
        <v>9767400</v>
      </c>
      <c r="H24" s="12"/>
      <c r="Q24" s="32"/>
      <c r="R24" s="16"/>
      <c r="S24" s="16"/>
    </row>
    <row r="25" spans="2:23" x14ac:dyDescent="0.25">
      <c r="D25" s="89"/>
      <c r="E25" s="89"/>
      <c r="F25" s="38"/>
      <c r="H25" s="12"/>
      <c r="Q25" s="32"/>
      <c r="R25" s="16"/>
      <c r="S25" s="16"/>
    </row>
    <row r="26" spans="2:23" ht="41.25" customHeight="1" x14ac:dyDescent="0.25">
      <c r="B26" s="98" t="s">
        <v>78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Q26" s="19"/>
      <c r="R26" s="18"/>
    </row>
    <row r="27" spans="2:23" x14ac:dyDescent="0.25">
      <c r="Q27" s="19"/>
      <c r="R27" s="18"/>
    </row>
    <row r="28" spans="2:23" x14ac:dyDescent="0.25">
      <c r="Q28" s="19"/>
      <c r="R28" s="18"/>
    </row>
    <row r="29" spans="2:23" x14ac:dyDescent="0.25">
      <c r="Q29" s="19"/>
      <c r="R29" s="18"/>
    </row>
  </sheetData>
  <mergeCells count="12">
    <mergeCell ref="M6:M11"/>
    <mergeCell ref="H6:H11"/>
    <mergeCell ref="H13:H20"/>
    <mergeCell ref="M13:M20"/>
    <mergeCell ref="B1:N1"/>
    <mergeCell ref="B2:N2"/>
    <mergeCell ref="B3:N3"/>
    <mergeCell ref="D24:E24"/>
    <mergeCell ref="B26:N26"/>
    <mergeCell ref="B21:G21"/>
    <mergeCell ref="I21:M21"/>
    <mergeCell ref="B22:G22"/>
  </mergeCells>
  <pageMargins left="0.70000000000000007" right="0.70000000000000007" top="0.75" bottom="0.75" header="0.30000000000000004" footer="0.30000000000000004"/>
  <pageSetup paperSize="9" scale="42" orientation="landscape" r:id="rId1"/>
  <ignoredErrors>
    <ignoredError sqref="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miesięczne</vt:lpstr>
      <vt:lpstr>zużycie w taryfach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Telepraca</dc:creator>
  <cp:lastModifiedBy>Marta</cp:lastModifiedBy>
  <cp:lastPrinted>2022-10-18T10:06:37Z</cp:lastPrinted>
  <dcterms:created xsi:type="dcterms:W3CDTF">2019-10-14T12:13:57Z</dcterms:created>
  <dcterms:modified xsi:type="dcterms:W3CDTF">2022-10-18T10:06:39Z</dcterms:modified>
</cp:coreProperties>
</file>