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i\2024\271.08.2024 - Rozświetlamy Polskę\"/>
    </mc:Choice>
  </mc:AlternateContent>
  <xr:revisionPtr revIDLastSave="0" documentId="8_{140EA47A-3D61-4AFA-BE14-D9049C494E6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N11" i="1"/>
  <c r="G11" i="1"/>
  <c r="H11" i="1"/>
  <c r="N9" i="1" l="1"/>
  <c r="N10" i="1"/>
  <c r="L9" i="1"/>
  <c r="L10" i="1"/>
  <c r="G10" i="1"/>
  <c r="H10" i="1"/>
  <c r="G9" i="1"/>
  <c r="H9" i="1"/>
  <c r="D12" i="1"/>
  <c r="G12" i="1" l="1"/>
</calcChain>
</file>

<file path=xl/sharedStrings.xml><?xml version="1.0" encoding="utf-8"?>
<sst xmlns="http://schemas.openxmlformats.org/spreadsheetml/2006/main" count="22" uniqueCount="22">
  <si>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</si>
  <si>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</si>
  <si>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</si>
  <si>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</si>
  <si>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</si>
  <si>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</si>
  <si>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</si>
  <si>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</si>
  <si>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</si>
  <si>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</si>
  <si>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</si>
  <si>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</si>
  <si>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</si>
  <si>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</si>
  <si>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</si>
  <si>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</t>
  </si>
  <si>
    <t>drogowy</t>
  </si>
  <si>
    <t>parkowy - zwisający</t>
  </si>
  <si>
    <t>parkowy - montaż na szczycie</t>
  </si>
  <si>
    <r>
      <t xml:space="preserve">Wymiana oświetlenia ulicznego na energooszczędne  na terenie gminy Jemielnica - Etap 2 </t>
    </r>
    <r>
      <rPr>
        <b/>
        <sz val="12"/>
        <color rgb="FFFF0000"/>
        <rFont val="Calibri"/>
        <family val="2"/>
        <charset val="238"/>
        <scheme val="minor"/>
      </rPr>
      <t>aktualizacja 02.10.2024</t>
    </r>
  </si>
  <si>
    <t>strumieniu świetlny [lm]</t>
  </si>
  <si>
    <t>2) suma mocy oferowanych opraw jest nie większa niż 2.76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</si>
</sst>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  <numFmt numFmtId="167" formatCode="0.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6" fillId="3" borderId="1" xfId="1" applyNumberFormat="1" applyFont="1" applyFill="1" applyBorder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/>
    </xf>
    <xf numFmtId="166" fontId="20" fillId="3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67" fontId="14" fillId="2" borderId="1" xfId="3" applyNumberFormat="1" applyFont="1" applyFill="1" applyBorder="1" applyAlignment="1">
      <alignment horizontal="center"/>
    </xf>
    <xf numFmtId="167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2" xfId="1" xr:uid="{00000000-0005-0000-0000-000002000000}"/>
    <cellStyle name="Normalny 3" xfId="3" xr:uid="{00000000-0005-0000-0000-000003000000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0.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1"/>
      <tableStyleElement type="firstRowStripe" dxfId="20"/>
    </tableStyle>
    <tableStyle name="TableStyleQueryResult" pivot="0" count="3" xr9:uid="{00000000-0011-0000-FFFF-FFFF02000000}">
      <tableStyleElement type="wholeTable" dxfId="19"/>
      <tableStyleElement type="headerRow" dxfId="18"/>
      <tableStyleElement type="firstRowStripe" dxfId="17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H12" totalsRowCount="1" headerRowDxfId="16" dataDxfId="15" totalsRowDxfId="14" headerRowCellStyle="Normalny 2">
  <autoFilter ref="B8:H11" xr:uid="{00000000-0009-0000-0100-000001000000}"/>
  <sortState xmlns:xlrd2="http://schemas.microsoft.com/office/spreadsheetml/2017/richdata2" ref="B9:G64">
    <sortCondition ref="B8:B64"/>
  </sortState>
  <tableColumns count="7">
    <tableColumn id="20" xr3:uid="{00000000-0010-0000-0000-000014000000}" name="Sytuacja nr" totalsRowLabel="SUMA" dataDxfId="13" totalsRowDxfId="12"/>
    <tableColumn id="1" xr3:uid="{00000000-0010-0000-0000-000001000000}" name="Typ oprawy" dataDxfId="11" totalsRowDxfId="10"/>
    <tableColumn id="9" xr3:uid="{00000000-0010-0000-0000-000009000000}" name="Wymagana ilość opraw suma [szt.]" totalsRowFunction="sum" dataDxfId="9" totalsRowDxfId="8"/>
    <tableColumn id="13" xr3:uid="{00000000-0010-0000-0000-00000D000000}" name="Moc oprawy z obliczeń  [W]" dataDxfId="7" totalsRowDxfId="6" dataCellStyle="Normalny 3"/>
    <tableColumn id="3" xr3:uid="{00000000-0010-0000-0000-000003000000}" name="strumieniu świetlny [lm]" dataDxfId="5" totalsRowDxfId="4"/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7"/>
  <sheetViews>
    <sheetView showGridLines="0" tabSelected="1" zoomScale="85" zoomScaleNormal="85" zoomScalePageLayoutView="85" workbookViewId="0">
      <selection activeCell="B17" sqref="B17"/>
    </sheetView>
  </sheetViews>
  <sheetFormatPr defaultRowHeight="14.4"/>
  <cols>
    <col min="1" max="1" width="2" customWidth="1"/>
    <col min="2" max="2" width="12.44140625" style="3" customWidth="1"/>
    <col min="3" max="3" width="26.5546875" style="3" customWidth="1"/>
    <col min="4" max="4" width="16.88671875" style="2" customWidth="1"/>
    <col min="5" max="5" width="34.5546875" customWidth="1"/>
    <col min="6" max="6" width="28.6640625" customWidth="1"/>
    <col min="7" max="7" width="14.6640625" customWidth="1"/>
    <col min="8" max="8" width="12.6640625" style="7" customWidth="1"/>
    <col min="9" max="9" width="8.88671875" style="1" customWidth="1"/>
    <col min="10" max="10" width="2.88671875" style="1" customWidth="1"/>
    <col min="11" max="11" width="24.88671875" style="4" customWidth="1"/>
    <col min="12" max="12" width="17.44140625" style="4" customWidth="1"/>
    <col min="13" max="13" width="16.44140625" style="4" customWidth="1"/>
    <col min="14" max="14" width="12.109375" style="4" customWidth="1"/>
    <col min="15" max="15" width="20.44140625" style="1" customWidth="1"/>
    <col min="18" max="18" width="9.109375" style="3"/>
    <col min="19" max="19" width="11" style="1" customWidth="1"/>
    <col min="20" max="20" width="12.109375" style="1" customWidth="1"/>
    <col min="21" max="21" width="10" style="1" customWidth="1"/>
  </cols>
  <sheetData>
    <row r="1" spans="2:21" ht="21" customHeight="1">
      <c r="B1" s="35" t="s">
        <v>5</v>
      </c>
      <c r="C1" s="35"/>
      <c r="D1" s="35"/>
      <c r="E1" s="35"/>
      <c r="F1" s="35"/>
      <c r="G1" s="35"/>
      <c r="H1" s="13"/>
      <c r="I1" s="13"/>
      <c r="J1" s="13"/>
      <c r="K1" s="13"/>
      <c r="L1" s="13"/>
      <c r="M1" s="13"/>
      <c r="N1" s="13"/>
      <c r="O1" s="13"/>
    </row>
    <row r="2" spans="2:21" ht="39.75" customHeight="1">
      <c r="B2" s="34" t="s">
        <v>19</v>
      </c>
      <c r="C2" s="34"/>
      <c r="D2" s="34"/>
      <c r="E2" s="34"/>
      <c r="F2" s="34"/>
      <c r="G2" s="34"/>
      <c r="H2" s="13"/>
      <c r="I2" s="13"/>
      <c r="J2" s="13"/>
      <c r="K2" s="13"/>
      <c r="L2" s="13"/>
      <c r="M2" s="13"/>
      <c r="N2" s="13"/>
      <c r="O2" s="13"/>
    </row>
    <row r="3" spans="2:21" ht="12" customHeight="1">
      <c r="B3" s="16"/>
      <c r="C3" s="16"/>
      <c r="D3" s="16"/>
      <c r="E3" s="16"/>
      <c r="F3" s="16"/>
      <c r="G3" s="16"/>
      <c r="H3" s="13"/>
      <c r="I3" s="13"/>
      <c r="J3" s="13"/>
      <c r="K3" s="13"/>
      <c r="L3" s="13"/>
      <c r="M3" s="13"/>
      <c r="N3" s="13"/>
      <c r="O3" s="13"/>
    </row>
    <row r="4" spans="2:21" ht="15" customHeight="1">
      <c r="B4" s="33" t="s">
        <v>14</v>
      </c>
      <c r="C4" s="33"/>
      <c r="D4" s="33"/>
      <c r="E4" s="33"/>
      <c r="F4" s="33"/>
      <c r="G4" s="33"/>
      <c r="H4" s="12"/>
      <c r="I4" s="12"/>
      <c r="J4" s="12"/>
      <c r="K4" s="12"/>
      <c r="L4" s="12"/>
      <c r="M4" s="12"/>
      <c r="N4" s="12"/>
      <c r="O4" s="12"/>
    </row>
    <row r="5" spans="2:21">
      <c r="B5" s="33"/>
      <c r="C5" s="33"/>
      <c r="D5" s="33"/>
      <c r="E5" s="33"/>
      <c r="F5" s="33"/>
      <c r="G5" s="33"/>
      <c r="H5" s="12"/>
      <c r="I5" s="12"/>
      <c r="J5" s="12"/>
      <c r="K5" s="12"/>
      <c r="L5" s="12"/>
      <c r="M5" s="12"/>
      <c r="N5" s="12"/>
      <c r="O5" s="12"/>
    </row>
    <row r="6" spans="2:21" ht="27.75" customHeight="1">
      <c r="B6" s="33"/>
      <c r="C6" s="33"/>
      <c r="D6" s="33"/>
      <c r="E6" s="33"/>
      <c r="F6" s="33"/>
      <c r="G6" s="33"/>
      <c r="H6" s="12"/>
      <c r="I6" s="12"/>
      <c r="J6" s="12"/>
      <c r="K6" s="25" t="s">
        <v>15</v>
      </c>
      <c r="L6" s="12"/>
      <c r="M6" s="12"/>
      <c r="N6" s="12"/>
      <c r="O6" s="12"/>
    </row>
    <row r="7" spans="2:21" ht="13.5" customHeight="1"/>
    <row r="8" spans="2:21" ht="54.75" customHeight="1">
      <c r="B8" s="9" t="s">
        <v>1</v>
      </c>
      <c r="C8" s="9" t="s">
        <v>7</v>
      </c>
      <c r="D8" s="9" t="s">
        <v>4</v>
      </c>
      <c r="E8" s="9" t="s">
        <v>6</v>
      </c>
      <c r="F8" s="9" t="s">
        <v>20</v>
      </c>
      <c r="G8" s="9" t="s">
        <v>2</v>
      </c>
      <c r="H8" s="9" t="s">
        <v>9</v>
      </c>
      <c r="I8"/>
      <c r="J8"/>
      <c r="K8" s="9" t="s">
        <v>10</v>
      </c>
      <c r="L8" s="9" t="s">
        <v>12</v>
      </c>
      <c r="M8" s="9" t="s">
        <v>11</v>
      </c>
      <c r="N8" s="9" t="s">
        <v>13</v>
      </c>
      <c r="O8"/>
      <c r="R8"/>
      <c r="S8"/>
      <c r="T8"/>
      <c r="U8"/>
    </row>
    <row r="9" spans="2:21">
      <c r="B9" s="21">
        <v>4</v>
      </c>
      <c r="C9" s="20" t="s">
        <v>16</v>
      </c>
      <c r="D9" s="22">
        <v>16</v>
      </c>
      <c r="E9" s="31">
        <v>30.399999618530273</v>
      </c>
      <c r="F9" s="26">
        <v>5508</v>
      </c>
      <c r="G9" s="24">
        <f>(Tabela1[[#This Row],[Wymagana ilość opraw suma '[szt.']]]*Tabela1[[#This Row],[Moc oprawy z obliczeń  '[W']]])/1000</f>
        <v>0.48639999389648436</v>
      </c>
      <c r="H9" s="23">
        <f>Tabela1[[#This Row],[strumieniu świetlny '[lm']]]/Tabela1[[#This Row],[Moc oprawy z obliczeń  '[W']]]</f>
        <v>181.18421279987803</v>
      </c>
      <c r="I9"/>
      <c r="J9"/>
      <c r="K9" s="9">
        <v>5508</v>
      </c>
      <c r="L9" s="9" t="str">
        <f>IF(Tabela1[[#This Row],[strumieniu świetlny '[lm']]]&gt;=K9,"TAK","NIE")</f>
        <v>TAK</v>
      </c>
      <c r="M9" s="32">
        <v>30.399999618530273</v>
      </c>
      <c r="N9" s="9" t="str">
        <f>IF(Tabela1[[#This Row],[Moc oprawy z obliczeń  '[W']]]&lt;=M9,"TAK","NIE")</f>
        <v>TAK</v>
      </c>
      <c r="O9"/>
      <c r="R9"/>
      <c r="S9"/>
      <c r="T9"/>
      <c r="U9"/>
    </row>
    <row r="10" spans="2:21">
      <c r="B10" s="21">
        <v>7</v>
      </c>
      <c r="C10" s="20" t="s">
        <v>18</v>
      </c>
      <c r="D10" s="27">
        <v>27</v>
      </c>
      <c r="E10" s="31">
        <v>25.700000762939453</v>
      </c>
      <c r="F10" s="26">
        <v>2941</v>
      </c>
      <c r="G10" s="28">
        <f>(Tabela1[[#This Row],[Wymagana ilość opraw suma '[szt.']]]*Tabela1[[#This Row],[Moc oprawy z obliczeń  '[W']]])/1000</f>
        <v>0.69390002059936529</v>
      </c>
      <c r="H10" s="29">
        <f>Tabela1[[#This Row],[strumieniu świetlny '[lm']]]/Tabela1[[#This Row],[Moc oprawy z obliczeń  '[W']]]</f>
        <v>114.43579426818746</v>
      </c>
      <c r="I10"/>
      <c r="J10"/>
      <c r="K10" s="9">
        <v>2941</v>
      </c>
      <c r="L10" s="9" t="str">
        <f>IF(Tabela1[[#This Row],[strumieniu świetlny '[lm']]]&gt;=K10,"TAK","NIE")</f>
        <v>TAK</v>
      </c>
      <c r="M10" s="32">
        <v>25.700000762939453</v>
      </c>
      <c r="N10" s="9" t="str">
        <f>IF(Tabela1[[#This Row],[Moc oprawy z obliczeń  '[W']]]&lt;=M10,"TAK","NIE")</f>
        <v>TAK</v>
      </c>
      <c r="O10"/>
      <c r="R10"/>
      <c r="S10"/>
      <c r="T10"/>
      <c r="U10"/>
    </row>
    <row r="11" spans="2:21">
      <c r="B11" s="21">
        <v>8</v>
      </c>
      <c r="C11" s="20" t="s">
        <v>17</v>
      </c>
      <c r="D11" s="22">
        <v>70</v>
      </c>
      <c r="E11" s="31">
        <v>22.5</v>
      </c>
      <c r="F11" s="26">
        <v>2709</v>
      </c>
      <c r="G11" s="30">
        <f>(Tabela1[[#This Row],[Wymagana ilość opraw suma '[szt.']]]*Tabela1[[#This Row],[Moc oprawy z obliczeń  '[W']]])/1000</f>
        <v>1.575</v>
      </c>
      <c r="H11" s="23">
        <f>Tabela1[[#This Row],[strumieniu świetlny '[lm']]]/Tabela1[[#This Row],[Moc oprawy z obliczeń  '[W']]]</f>
        <v>120.4</v>
      </c>
      <c r="I11"/>
      <c r="J11"/>
      <c r="K11" s="9">
        <v>2709</v>
      </c>
      <c r="L11" s="9" t="str">
        <f>IF(Tabela1[[#This Row],[strumieniu świetlny '[lm']]]&gt;=K11,"TAK","NIE")</f>
        <v>TAK</v>
      </c>
      <c r="M11" s="32">
        <v>22.5</v>
      </c>
      <c r="N11" s="9" t="str">
        <f>IF(Tabela1[[#This Row],[Moc oprawy z obliczeń  '[W']]]&lt;=M11,"TAK","NIE")</f>
        <v>TAK</v>
      </c>
      <c r="O11"/>
      <c r="R11"/>
      <c r="S11"/>
      <c r="T11"/>
      <c r="U11"/>
    </row>
    <row r="12" spans="2:21">
      <c r="B12" s="15" t="s">
        <v>0</v>
      </c>
      <c r="C12" s="15"/>
      <c r="D12" s="11">
        <f>SUBTOTAL(109,Tabela1[Wymagana ilość opraw suma '[szt.']])</f>
        <v>113</v>
      </c>
      <c r="E12" s="11"/>
      <c r="F12" s="11"/>
      <c r="G12" s="17">
        <f>SUBTOTAL(109,Tabela1[Suma mocy '[kW']])</f>
        <v>2.7553000144958499</v>
      </c>
      <c r="H12" s="17"/>
      <c r="I12"/>
      <c r="J12"/>
      <c r="K12"/>
      <c r="L12"/>
      <c r="M12"/>
      <c r="N12"/>
      <c r="O12"/>
      <c r="R12"/>
      <c r="S12"/>
      <c r="T12"/>
      <c r="U12"/>
    </row>
    <row r="13" spans="2:21">
      <c r="B13" s="15"/>
      <c r="C13" s="15"/>
      <c r="D13" s="11"/>
      <c r="E13" s="11"/>
      <c r="F13" s="11"/>
      <c r="G13" s="18"/>
      <c r="H13" s="19"/>
      <c r="I13"/>
      <c r="J13"/>
      <c r="K13"/>
      <c r="L13"/>
      <c r="M13"/>
      <c r="N13"/>
      <c r="O13"/>
      <c r="R13"/>
      <c r="S13"/>
      <c r="T13"/>
      <c r="U13"/>
    </row>
    <row r="14" spans="2:21">
      <c r="B14" s="10" t="s">
        <v>3</v>
      </c>
      <c r="C14" s="10"/>
      <c r="E14" s="1"/>
      <c r="F14" s="1"/>
      <c r="G14" s="1"/>
      <c r="H14" s="8"/>
      <c r="K14" s="1"/>
      <c r="L14" s="1"/>
      <c r="M14" s="1"/>
      <c r="N14" s="1"/>
      <c r="O14" s="5"/>
    </row>
    <row r="15" spans="2:21" ht="15" customHeight="1">
      <c r="B15" s="14" t="s">
        <v>8</v>
      </c>
      <c r="C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21">
      <c r="B16" s="6" t="s">
        <v>21</v>
      </c>
      <c r="C16" s="6"/>
    </row>
    <row r="17" spans="2:3">
      <c r="B17" s="6"/>
      <c r="C17" s="6"/>
    </row>
  </sheetData>
  <mergeCells count="3">
    <mergeCell ref="B4:G6"/>
    <mergeCell ref="B2:G2"/>
    <mergeCell ref="B1:G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69C429A61FB4B82131E14F5981693" ma:contentTypeVersion="14" ma:contentTypeDescription="Utwórz nowy dokument." ma:contentTypeScope="" ma:versionID="c8dcf4e2a454a385c7ae3a9d5323d1e5">
  <xsd:schema xmlns:xsd="http://www.w3.org/2001/XMLSchema" xmlns:xs="http://www.w3.org/2001/XMLSchema" xmlns:p="http://schemas.microsoft.com/office/2006/metadata/properties" xmlns:ns2="147221e5-76b2-4806-a46b-4cccc38c7e2f" xmlns:ns3="bd155054-772e-4cf4-9f0e-8a32a9d0e2ad" targetNamespace="http://schemas.microsoft.com/office/2006/metadata/properties" ma:root="true" ma:fieldsID="c1929264da8af7e254eff17891860129" ns2:_="" ns3:_="">
    <xsd:import namespace="147221e5-76b2-4806-a46b-4cccc38c7e2f"/>
    <xsd:import namespace="bd155054-772e-4cf4-9f0e-8a32a9d0e2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21e5-76b2-4806-a46b-4cccc38c7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bf6e64f-3cbd-48c5-b69f-5a8f443e964a}" ma:internalName="TaxCatchAll" ma:showField="CatchAllData" ma:web="147221e5-76b2-4806-a46b-4cccc38c7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55054-772e-4cf4-9f0e-8a32a9d0e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0e034d8d-789c-4ec0-a36c-ce598fbae5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59DFB70B-40E7-4ACD-9105-9E5B81BC73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E317F-0C81-40B7-8FC3-0678087AF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21e5-76b2-4806-a46b-4cccc38c7e2f"/>
    <ds:schemaRef ds:uri="bd155054-772e-4cf4-9f0e-8a32a9d0e2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Gmina Jemielnica CG Justyna Klama</cp:lastModifiedBy>
  <cp:lastPrinted>2024-10-03T11:31:51Z</cp:lastPrinted>
  <dcterms:created xsi:type="dcterms:W3CDTF">2019-02-14T11:40:53Z</dcterms:created>
  <dcterms:modified xsi:type="dcterms:W3CDTF">2024-10-03T11:32:37Z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