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2024\24_2024_Kredyt Część 1; Część 2_OTWARCIE 03-10\Pytania\"/>
    </mc:Choice>
  </mc:AlternateContent>
  <xr:revisionPtr revIDLastSave="0" documentId="8_{F8B8E822-E18B-4907-90C8-422368C7F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ęść 1_Formularz cenowy" sheetId="2" r:id="rId1"/>
  </sheets>
  <definedNames>
    <definedName name="_xlnm.Print_Area" localSheetId="0">'Część 1_Formularz cenowy'!$A$1:$H$259</definedName>
    <definedName name="_xlnm.Print_Titles" localSheetId="0">'Część 1_Formularz cenowy'!$13:$13</definedName>
  </definedNames>
  <calcPr calcId="191029"/>
  <customWorkbookViews>
    <customWorkbookView name="Koziorowska Dorota - Widok osobisty" guid="{F554C6D7-822D-48DB-95E5-B3D1997206A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7" i="2" l="1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07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59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11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63" i="2"/>
  <c r="F62" i="2"/>
  <c r="J242" i="2"/>
  <c r="J253" i="2"/>
  <c r="I253" i="2"/>
  <c r="B48" i="2"/>
  <c r="B47" i="2"/>
  <c r="B51" i="2" l="1"/>
  <c r="B50" i="2"/>
  <c r="B49" i="2"/>
  <c r="C15" i="2" l="1"/>
  <c r="E254" i="2" l="1"/>
  <c r="H253" i="2"/>
  <c r="B253" i="2"/>
  <c r="H252" i="2"/>
  <c r="B252" i="2"/>
  <c r="H251" i="2"/>
  <c r="B251" i="2"/>
  <c r="H250" i="2"/>
  <c r="B250" i="2"/>
  <c r="H249" i="2"/>
  <c r="B249" i="2"/>
  <c r="H248" i="2"/>
  <c r="B248" i="2"/>
  <c r="H247" i="2"/>
  <c r="B247" i="2"/>
  <c r="H246" i="2"/>
  <c r="B246" i="2"/>
  <c r="H245" i="2"/>
  <c r="B245" i="2"/>
  <c r="H244" i="2"/>
  <c r="B244" i="2"/>
  <c r="B243" i="2"/>
  <c r="H242" i="2"/>
  <c r="B242" i="2"/>
  <c r="H241" i="2"/>
  <c r="B241" i="2"/>
  <c r="H240" i="2"/>
  <c r="B240" i="2"/>
  <c r="H239" i="2"/>
  <c r="B239" i="2"/>
  <c r="H238" i="2"/>
  <c r="B238" i="2"/>
  <c r="H237" i="2"/>
  <c r="B237" i="2"/>
  <c r="H236" i="2"/>
  <c r="B236" i="2"/>
  <c r="H235" i="2"/>
  <c r="B235" i="2"/>
  <c r="H234" i="2"/>
  <c r="B234" i="2"/>
  <c r="H233" i="2"/>
  <c r="B233" i="2"/>
  <c r="H232" i="2"/>
  <c r="B232" i="2"/>
  <c r="B231" i="2"/>
  <c r="J230" i="2"/>
  <c r="H230" i="2"/>
  <c r="B230" i="2"/>
  <c r="H229" i="2"/>
  <c r="B229" i="2"/>
  <c r="H228" i="2"/>
  <c r="B228" i="2"/>
  <c r="H227" i="2"/>
  <c r="B227" i="2"/>
  <c r="H226" i="2"/>
  <c r="B226" i="2"/>
  <c r="H225" i="2"/>
  <c r="B225" i="2"/>
  <c r="H224" i="2"/>
  <c r="B224" i="2"/>
  <c r="H223" i="2"/>
  <c r="B223" i="2"/>
  <c r="H222" i="2"/>
  <c r="B222" i="2"/>
  <c r="H221" i="2"/>
  <c r="B221" i="2"/>
  <c r="H220" i="2"/>
  <c r="B220" i="2"/>
  <c r="B219" i="2"/>
  <c r="J218" i="2"/>
  <c r="H218" i="2"/>
  <c r="B218" i="2"/>
  <c r="H217" i="2"/>
  <c r="B217" i="2"/>
  <c r="H216" i="2"/>
  <c r="B216" i="2"/>
  <c r="H215" i="2"/>
  <c r="B215" i="2"/>
  <c r="H214" i="2"/>
  <c r="B214" i="2"/>
  <c r="H213" i="2"/>
  <c r="B213" i="2"/>
  <c r="H212" i="2"/>
  <c r="B212" i="2"/>
  <c r="H211" i="2"/>
  <c r="B211" i="2"/>
  <c r="H210" i="2"/>
  <c r="B210" i="2"/>
  <c r="H209" i="2"/>
  <c r="B209" i="2"/>
  <c r="H208" i="2"/>
  <c r="B208" i="2"/>
  <c r="B207" i="2"/>
  <c r="J206" i="2"/>
  <c r="H206" i="2"/>
  <c r="B206" i="2"/>
  <c r="H205" i="2"/>
  <c r="B205" i="2"/>
  <c r="H204" i="2"/>
  <c r="B204" i="2"/>
  <c r="H203" i="2"/>
  <c r="B203" i="2"/>
  <c r="H202" i="2"/>
  <c r="B202" i="2"/>
  <c r="H201" i="2"/>
  <c r="B201" i="2"/>
  <c r="H200" i="2"/>
  <c r="B200" i="2"/>
  <c r="H199" i="2"/>
  <c r="B199" i="2"/>
  <c r="H198" i="2"/>
  <c r="B198" i="2"/>
  <c r="H197" i="2"/>
  <c r="B197" i="2"/>
  <c r="H196" i="2"/>
  <c r="B196" i="2"/>
  <c r="B195" i="2"/>
  <c r="J194" i="2"/>
  <c r="H194" i="2"/>
  <c r="B194" i="2"/>
  <c r="H193" i="2"/>
  <c r="B193" i="2"/>
  <c r="H192" i="2"/>
  <c r="B192" i="2"/>
  <c r="H191" i="2"/>
  <c r="B191" i="2"/>
  <c r="H190" i="2"/>
  <c r="B190" i="2"/>
  <c r="H189" i="2"/>
  <c r="B189" i="2"/>
  <c r="H188" i="2"/>
  <c r="B188" i="2"/>
  <c r="H187" i="2"/>
  <c r="B187" i="2"/>
  <c r="H186" i="2"/>
  <c r="B186" i="2"/>
  <c r="H185" i="2"/>
  <c r="B185" i="2"/>
  <c r="H184" i="2"/>
  <c r="B184" i="2"/>
  <c r="B183" i="2"/>
  <c r="J182" i="2"/>
  <c r="H182" i="2"/>
  <c r="B182" i="2"/>
  <c r="H181" i="2"/>
  <c r="B181" i="2"/>
  <c r="H180" i="2"/>
  <c r="B180" i="2"/>
  <c r="H179" i="2"/>
  <c r="B179" i="2"/>
  <c r="H178" i="2"/>
  <c r="B178" i="2"/>
  <c r="H177" i="2"/>
  <c r="B177" i="2"/>
  <c r="H176" i="2"/>
  <c r="B176" i="2"/>
  <c r="H175" i="2"/>
  <c r="B175" i="2"/>
  <c r="H174" i="2"/>
  <c r="B174" i="2"/>
  <c r="H173" i="2"/>
  <c r="B173" i="2"/>
  <c r="H172" i="2"/>
  <c r="B172" i="2"/>
  <c r="B171" i="2"/>
  <c r="J170" i="2"/>
  <c r="H170" i="2"/>
  <c r="B170" i="2"/>
  <c r="H169" i="2"/>
  <c r="B169" i="2"/>
  <c r="H168" i="2"/>
  <c r="B168" i="2"/>
  <c r="H167" i="2"/>
  <c r="B167" i="2"/>
  <c r="H166" i="2"/>
  <c r="B166" i="2"/>
  <c r="H165" i="2"/>
  <c r="B165" i="2"/>
  <c r="H164" i="2"/>
  <c r="B164" i="2"/>
  <c r="H163" i="2"/>
  <c r="B163" i="2"/>
  <c r="H162" i="2"/>
  <c r="B162" i="2"/>
  <c r="H161" i="2"/>
  <c r="B161" i="2"/>
  <c r="H160" i="2"/>
  <c r="B160" i="2"/>
  <c r="B159" i="2"/>
  <c r="J158" i="2"/>
  <c r="H158" i="2"/>
  <c r="B158" i="2"/>
  <c r="H157" i="2"/>
  <c r="B157" i="2"/>
  <c r="H156" i="2"/>
  <c r="B156" i="2"/>
  <c r="H155" i="2"/>
  <c r="B155" i="2"/>
  <c r="H154" i="2"/>
  <c r="B154" i="2"/>
  <c r="H153" i="2"/>
  <c r="B153" i="2"/>
  <c r="H152" i="2"/>
  <c r="B152" i="2"/>
  <c r="H151" i="2"/>
  <c r="B151" i="2"/>
  <c r="H150" i="2"/>
  <c r="B150" i="2"/>
  <c r="H149" i="2"/>
  <c r="B149" i="2"/>
  <c r="H148" i="2"/>
  <c r="B148" i="2"/>
  <c r="H147" i="2"/>
  <c r="B147" i="2"/>
  <c r="J146" i="2"/>
  <c r="H146" i="2"/>
  <c r="B146" i="2"/>
  <c r="H145" i="2"/>
  <c r="B145" i="2"/>
  <c r="H144" i="2"/>
  <c r="B144" i="2"/>
  <c r="H143" i="2"/>
  <c r="B143" i="2"/>
  <c r="H142" i="2"/>
  <c r="B142" i="2"/>
  <c r="H141" i="2"/>
  <c r="B141" i="2"/>
  <c r="H140" i="2"/>
  <c r="B140" i="2"/>
  <c r="H139" i="2"/>
  <c r="B139" i="2"/>
  <c r="H138" i="2"/>
  <c r="B138" i="2"/>
  <c r="H137" i="2"/>
  <c r="B137" i="2"/>
  <c r="H136" i="2"/>
  <c r="B136" i="2"/>
  <c r="H135" i="2"/>
  <c r="B135" i="2"/>
  <c r="J134" i="2"/>
  <c r="H134" i="2"/>
  <c r="B134" i="2"/>
  <c r="H133" i="2"/>
  <c r="B133" i="2"/>
  <c r="H132" i="2"/>
  <c r="B132" i="2"/>
  <c r="H131" i="2"/>
  <c r="B131" i="2"/>
  <c r="H130" i="2"/>
  <c r="B130" i="2"/>
  <c r="H129" i="2"/>
  <c r="B129" i="2"/>
  <c r="H128" i="2"/>
  <c r="B128" i="2"/>
  <c r="H127" i="2"/>
  <c r="B127" i="2"/>
  <c r="H126" i="2"/>
  <c r="B126" i="2"/>
  <c r="H125" i="2"/>
  <c r="B125" i="2"/>
  <c r="H124" i="2"/>
  <c r="B124" i="2"/>
  <c r="H123" i="2"/>
  <c r="B123" i="2"/>
  <c r="J122" i="2"/>
  <c r="H122" i="2"/>
  <c r="B122" i="2"/>
  <c r="H121" i="2"/>
  <c r="B121" i="2"/>
  <c r="H120" i="2"/>
  <c r="B120" i="2"/>
  <c r="H119" i="2"/>
  <c r="B119" i="2"/>
  <c r="H118" i="2"/>
  <c r="B118" i="2"/>
  <c r="H117" i="2"/>
  <c r="B117" i="2"/>
  <c r="H116" i="2"/>
  <c r="B116" i="2"/>
  <c r="H115" i="2"/>
  <c r="B115" i="2"/>
  <c r="H114" i="2"/>
  <c r="B114" i="2"/>
  <c r="H113" i="2"/>
  <c r="B113" i="2"/>
  <c r="H112" i="2"/>
  <c r="B112" i="2"/>
  <c r="H111" i="2"/>
  <c r="B111" i="2"/>
  <c r="J110" i="2"/>
  <c r="H110" i="2"/>
  <c r="B110" i="2"/>
  <c r="H109" i="2"/>
  <c r="B109" i="2"/>
  <c r="H108" i="2"/>
  <c r="B108" i="2"/>
  <c r="H107" i="2"/>
  <c r="B107" i="2"/>
  <c r="H106" i="2"/>
  <c r="B106" i="2"/>
  <c r="H105" i="2"/>
  <c r="B105" i="2"/>
  <c r="H104" i="2"/>
  <c r="B104" i="2"/>
  <c r="H103" i="2"/>
  <c r="B103" i="2"/>
  <c r="H102" i="2"/>
  <c r="B102" i="2"/>
  <c r="H101" i="2"/>
  <c r="B101" i="2"/>
  <c r="H100" i="2"/>
  <c r="B100" i="2"/>
  <c r="H99" i="2"/>
  <c r="B99" i="2"/>
  <c r="J98" i="2"/>
  <c r="H98" i="2"/>
  <c r="B98" i="2"/>
  <c r="H97" i="2"/>
  <c r="B97" i="2"/>
  <c r="H96" i="2"/>
  <c r="B96" i="2"/>
  <c r="H95" i="2"/>
  <c r="B95" i="2"/>
  <c r="H94" i="2"/>
  <c r="B94" i="2"/>
  <c r="H93" i="2"/>
  <c r="B93" i="2"/>
  <c r="H92" i="2"/>
  <c r="B92" i="2"/>
  <c r="H91" i="2"/>
  <c r="B91" i="2"/>
  <c r="H90" i="2"/>
  <c r="B90" i="2"/>
  <c r="H89" i="2"/>
  <c r="B89" i="2"/>
  <c r="H88" i="2"/>
  <c r="B88" i="2"/>
  <c r="H87" i="2"/>
  <c r="B87" i="2"/>
  <c r="J86" i="2"/>
  <c r="H86" i="2"/>
  <c r="H85" i="2"/>
  <c r="H84" i="2"/>
  <c r="H83" i="2"/>
  <c r="H82" i="2"/>
  <c r="H81" i="2"/>
  <c r="H80" i="2"/>
  <c r="H79" i="2"/>
  <c r="H78" i="2"/>
  <c r="H77" i="2"/>
  <c r="H76" i="2"/>
  <c r="H75" i="2"/>
  <c r="J74" i="2"/>
  <c r="H74" i="2"/>
  <c r="H73" i="2"/>
  <c r="H72" i="2"/>
  <c r="H71" i="2"/>
  <c r="H70" i="2"/>
  <c r="H69" i="2"/>
  <c r="H68" i="2"/>
  <c r="H67" i="2"/>
  <c r="H66" i="2"/>
  <c r="H65" i="2"/>
  <c r="H64" i="2"/>
  <c r="H63" i="2"/>
  <c r="J62" i="2"/>
  <c r="H62" i="2"/>
  <c r="H61" i="2"/>
  <c r="H60" i="2"/>
  <c r="H59" i="2"/>
  <c r="H58" i="2"/>
  <c r="H57" i="2"/>
  <c r="H56" i="2"/>
  <c r="H55" i="2"/>
  <c r="H54" i="2"/>
  <c r="H53" i="2"/>
  <c r="H52" i="2"/>
  <c r="H51" i="2"/>
  <c r="J50" i="2"/>
  <c r="H46" i="2"/>
  <c r="B46" i="2"/>
  <c r="H45" i="2"/>
  <c r="G45" i="2"/>
  <c r="G46" i="2" s="1"/>
  <c r="B45" i="2"/>
  <c r="H44" i="2"/>
  <c r="B44" i="2"/>
  <c r="H43" i="2"/>
  <c r="B43" i="2"/>
  <c r="H42" i="2"/>
  <c r="G42" i="2"/>
  <c r="G43" i="2" s="1"/>
  <c r="B42" i="2"/>
  <c r="H41" i="2"/>
  <c r="B41" i="2"/>
  <c r="H40" i="2"/>
  <c r="B40" i="2"/>
  <c r="H39" i="2"/>
  <c r="B39" i="2"/>
  <c r="J38" i="2"/>
  <c r="H38" i="2"/>
  <c r="G38" i="2"/>
  <c r="G39" i="2" s="1"/>
  <c r="B38" i="2"/>
  <c r="B37" i="2"/>
  <c r="H36" i="2"/>
  <c r="B36" i="2"/>
  <c r="H35" i="2"/>
  <c r="H34" i="2"/>
  <c r="B34" i="2"/>
  <c r="H33" i="2"/>
  <c r="H32" i="2"/>
  <c r="H31" i="2"/>
  <c r="B31" i="2"/>
  <c r="B32" i="2" s="1"/>
  <c r="H30" i="2"/>
  <c r="H29" i="2"/>
  <c r="H28" i="2"/>
  <c r="H27" i="2"/>
  <c r="J26" i="2"/>
  <c r="H26" i="2"/>
  <c r="H25" i="2"/>
  <c r="H24" i="2"/>
  <c r="J23" i="2"/>
  <c r="H23" i="2"/>
  <c r="H22" i="2"/>
  <c r="H21" i="2"/>
  <c r="J20" i="2"/>
  <c r="H20" i="2"/>
  <c r="H19" i="2"/>
  <c r="H18" i="2"/>
  <c r="J17" i="2"/>
  <c r="H17" i="2"/>
  <c r="H16" i="2"/>
  <c r="H15" i="2"/>
  <c r="G15" i="2"/>
  <c r="G16" i="2" s="1"/>
  <c r="G17" i="2" s="1"/>
  <c r="G18" i="2" s="1"/>
  <c r="C16" i="2"/>
  <c r="C17" i="2" s="1"/>
  <c r="C18" i="2" s="1"/>
  <c r="C19" i="2" s="1"/>
  <c r="C20" i="2" s="1"/>
  <c r="C21" i="2" s="1"/>
  <c r="C22" i="2" s="1"/>
  <c r="C23" i="2" s="1"/>
  <c r="C24" i="2" s="1"/>
  <c r="C25" i="2" s="1"/>
  <c r="B15" i="2"/>
  <c r="B16" i="2" s="1"/>
  <c r="J254" i="2" l="1"/>
  <c r="D25" i="2"/>
  <c r="F25" i="2" s="1"/>
  <c r="C26" i="2"/>
  <c r="G40" i="2"/>
  <c r="B52" i="2"/>
  <c r="G19" i="2"/>
  <c r="D16" i="2"/>
  <c r="F16" i="2" s="1"/>
  <c r="B17" i="2"/>
  <c r="D15" i="2"/>
  <c r="F15" i="2" s="1"/>
  <c r="B53" i="2" l="1"/>
  <c r="G20" i="2"/>
  <c r="C27" i="2"/>
  <c r="D26" i="2"/>
  <c r="F26" i="2" s="1"/>
  <c r="I26" i="2" s="1"/>
  <c r="D17" i="2"/>
  <c r="F17" i="2" s="1"/>
  <c r="B18" i="2"/>
  <c r="G21" i="2" l="1"/>
  <c r="I17" i="2"/>
  <c r="D27" i="2"/>
  <c r="F27" i="2" s="1"/>
  <c r="C28" i="2"/>
  <c r="B19" i="2"/>
  <c r="D18" i="2"/>
  <c r="F18" i="2" s="1"/>
  <c r="B54" i="2"/>
  <c r="B55" i="2" l="1"/>
  <c r="D28" i="2"/>
  <c r="F28" i="2" s="1"/>
  <c r="C29" i="2"/>
  <c r="G22" i="2"/>
  <c r="D19" i="2"/>
  <c r="F19" i="2" s="1"/>
  <c r="B20" i="2"/>
  <c r="D20" i="2" l="1"/>
  <c r="F20" i="2" s="1"/>
  <c r="I20" i="2" s="1"/>
  <c r="B21" i="2"/>
  <c r="C30" i="2"/>
  <c r="D29" i="2"/>
  <c r="F29" i="2" s="1"/>
  <c r="B56" i="2"/>
  <c r="B57" i="2" l="1"/>
  <c r="D30" i="2"/>
  <c r="F30" i="2" s="1"/>
  <c r="C31" i="2"/>
  <c r="B22" i="2"/>
  <c r="D21" i="2"/>
  <c r="F21" i="2" s="1"/>
  <c r="I29" i="2"/>
  <c r="B23" i="2" l="1"/>
  <c r="D22" i="2"/>
  <c r="F22" i="2" s="1"/>
  <c r="B58" i="2"/>
  <c r="C32" i="2"/>
  <c r="D31" i="2"/>
  <c r="F31" i="2" s="1"/>
  <c r="B59" i="2" l="1"/>
  <c r="C33" i="2"/>
  <c r="D32" i="2"/>
  <c r="F32" i="2" s="1"/>
  <c r="D23" i="2"/>
  <c r="F23" i="2" s="1"/>
  <c r="I23" i="2" s="1"/>
  <c r="B24" i="2"/>
  <c r="D24" i="2" s="1"/>
  <c r="B60" i="2" l="1"/>
  <c r="I32" i="2"/>
  <c r="C34" i="2"/>
  <c r="D33" i="2"/>
  <c r="F33" i="2" s="1"/>
  <c r="C35" i="2" l="1"/>
  <c r="D34" i="2"/>
  <c r="F34" i="2" s="1"/>
  <c r="G62" i="2" l="1"/>
  <c r="C36" i="2"/>
  <c r="D35" i="2"/>
  <c r="F35" i="2" s="1"/>
  <c r="I35" i="2" s="1"/>
  <c r="G63" i="2" l="1"/>
  <c r="C37" i="2"/>
  <c r="D36" i="2"/>
  <c r="F36" i="2" s="1"/>
  <c r="C38" i="2" l="1"/>
  <c r="D37" i="2"/>
  <c r="F37" i="2" s="1"/>
  <c r="G64" i="2"/>
  <c r="G65" i="2" l="1"/>
  <c r="C39" i="2"/>
  <c r="D38" i="2"/>
  <c r="F38" i="2" s="1"/>
  <c r="I38" i="2" s="1"/>
  <c r="G66" i="2" l="1"/>
  <c r="C40" i="2"/>
  <c r="D39" i="2"/>
  <c r="F39" i="2" s="1"/>
  <c r="C41" i="2" l="1"/>
  <c r="D40" i="2"/>
  <c r="F40" i="2" s="1"/>
  <c r="G67" i="2"/>
  <c r="G68" i="2" l="1"/>
  <c r="C42" i="2"/>
  <c r="D41" i="2"/>
  <c r="F41" i="2" s="1"/>
  <c r="D42" i="2" l="1"/>
  <c r="F42" i="2" s="1"/>
  <c r="C43" i="2"/>
  <c r="G69" i="2"/>
  <c r="G70" i="2" l="1"/>
  <c r="C44" i="2"/>
  <c r="D43" i="2"/>
  <c r="F43" i="2" s="1"/>
  <c r="D44" i="2" l="1"/>
  <c r="F44" i="2" s="1"/>
  <c r="C45" i="2"/>
  <c r="G71" i="2"/>
  <c r="G72" i="2" l="1"/>
  <c r="C46" i="2"/>
  <c r="D45" i="2"/>
  <c r="F45" i="2" s="1"/>
  <c r="G73" i="2" l="1"/>
  <c r="C47" i="2"/>
  <c r="D46" i="2"/>
  <c r="F46" i="2" s="1"/>
  <c r="D47" i="2" l="1"/>
  <c r="F47" i="2" s="1"/>
  <c r="C48" i="2"/>
  <c r="G74" i="2"/>
  <c r="G75" i="2" l="1"/>
  <c r="C49" i="2"/>
  <c r="D48" i="2"/>
  <c r="F48" i="2" s="1"/>
  <c r="G76" i="2" l="1"/>
  <c r="C50" i="2"/>
  <c r="D49" i="2"/>
  <c r="F49" i="2" s="1"/>
  <c r="C51" i="2" l="1"/>
  <c r="D50" i="2"/>
  <c r="F50" i="2" s="1"/>
  <c r="I50" i="2" s="1"/>
  <c r="G77" i="2"/>
  <c r="G78" i="2" l="1"/>
  <c r="C52" i="2"/>
  <c r="D51" i="2"/>
  <c r="F51" i="2" s="1"/>
  <c r="C53" i="2" l="1"/>
  <c r="D52" i="2"/>
  <c r="F52" i="2" s="1"/>
  <c r="G79" i="2"/>
  <c r="G80" i="2" l="1"/>
  <c r="C54" i="2"/>
  <c r="D53" i="2"/>
  <c r="F53" i="2" s="1"/>
  <c r="G81" i="2" l="1"/>
  <c r="C55" i="2"/>
  <c r="D54" i="2"/>
  <c r="F54" i="2" s="1"/>
  <c r="C56" i="2" l="1"/>
  <c r="D55" i="2"/>
  <c r="F55" i="2" s="1"/>
  <c r="G82" i="2"/>
  <c r="G83" i="2" l="1"/>
  <c r="C57" i="2"/>
  <c r="D56" i="2"/>
  <c r="F56" i="2" s="1"/>
  <c r="C58" i="2" l="1"/>
  <c r="D57" i="2"/>
  <c r="F57" i="2" s="1"/>
  <c r="G84" i="2"/>
  <c r="G85" i="2" l="1"/>
  <c r="C59" i="2"/>
  <c r="D58" i="2"/>
  <c r="F58" i="2" s="1"/>
  <c r="C60" i="2" l="1"/>
  <c r="D59" i="2"/>
  <c r="F59" i="2" s="1"/>
  <c r="G86" i="2"/>
  <c r="C61" i="2" l="1"/>
  <c r="D60" i="2"/>
  <c r="F60" i="2" s="1"/>
  <c r="G87" i="2"/>
  <c r="G88" i="2" l="1"/>
  <c r="C62" i="2"/>
  <c r="D61" i="2"/>
  <c r="F61" i="2" s="1"/>
  <c r="C63" i="2" l="1"/>
  <c r="D62" i="2"/>
  <c r="I62" i="2" s="1"/>
  <c r="G89" i="2"/>
  <c r="C64" i="2" l="1"/>
  <c r="D63" i="2"/>
  <c r="G90" i="2"/>
  <c r="G91" i="2" l="1"/>
  <c r="C65" i="2"/>
  <c r="D64" i="2"/>
  <c r="C66" i="2" l="1"/>
  <c r="D65" i="2"/>
  <c r="G92" i="2"/>
  <c r="G93" i="2" l="1"/>
  <c r="C67" i="2"/>
  <c r="D66" i="2"/>
  <c r="G94" i="2" l="1"/>
  <c r="C68" i="2"/>
  <c r="D67" i="2"/>
  <c r="G95" i="2" l="1"/>
  <c r="C69" i="2"/>
  <c r="D68" i="2"/>
  <c r="C70" i="2" l="1"/>
  <c r="D69" i="2"/>
  <c r="G96" i="2"/>
  <c r="G97" i="2" l="1"/>
  <c r="C71" i="2"/>
  <c r="D70" i="2"/>
  <c r="C72" i="2" l="1"/>
  <c r="D71" i="2"/>
  <c r="G98" i="2"/>
  <c r="C73" i="2" l="1"/>
  <c r="D72" i="2"/>
  <c r="G99" i="2"/>
  <c r="G100" i="2" l="1"/>
  <c r="C74" i="2"/>
  <c r="D73" i="2"/>
  <c r="G101" i="2" l="1"/>
  <c r="C75" i="2"/>
  <c r="C159" i="2"/>
  <c r="D74" i="2"/>
  <c r="I74" i="2" s="1"/>
  <c r="C76" i="2" l="1"/>
  <c r="D75" i="2"/>
  <c r="G102" i="2"/>
  <c r="C160" i="2"/>
  <c r="D159" i="2"/>
  <c r="G103" i="2" l="1"/>
  <c r="C161" i="2"/>
  <c r="D160" i="2"/>
  <c r="C77" i="2"/>
  <c r="D76" i="2"/>
  <c r="C162" i="2" l="1"/>
  <c r="D161" i="2"/>
  <c r="C78" i="2"/>
  <c r="D77" i="2"/>
  <c r="G104" i="2"/>
  <c r="C79" i="2" l="1"/>
  <c r="D78" i="2"/>
  <c r="G105" i="2"/>
  <c r="C163" i="2"/>
  <c r="D162" i="2"/>
  <c r="G106" i="2" l="1"/>
  <c r="C164" i="2"/>
  <c r="D163" i="2"/>
  <c r="C80" i="2"/>
  <c r="D79" i="2"/>
  <c r="C81" i="2" l="1"/>
  <c r="D80" i="2"/>
  <c r="C165" i="2"/>
  <c r="D164" i="2"/>
  <c r="G107" i="2"/>
  <c r="C166" i="2" l="1"/>
  <c r="D165" i="2"/>
  <c r="G108" i="2"/>
  <c r="C82" i="2"/>
  <c r="D81" i="2"/>
  <c r="G109" i="2" l="1"/>
  <c r="C83" i="2"/>
  <c r="D82" i="2"/>
  <c r="C167" i="2"/>
  <c r="D166" i="2"/>
  <c r="C168" i="2" l="1"/>
  <c r="D167" i="2"/>
  <c r="C84" i="2"/>
  <c r="D83" i="2"/>
  <c r="G110" i="2"/>
  <c r="G111" i="2" l="1"/>
  <c r="C169" i="2"/>
  <c r="D168" i="2"/>
  <c r="C85" i="2"/>
  <c r="D84" i="2"/>
  <c r="C86" i="2" l="1"/>
  <c r="C171" i="2" s="1"/>
  <c r="D85" i="2"/>
  <c r="G112" i="2"/>
  <c r="C170" i="2"/>
  <c r="D170" i="2" s="1"/>
  <c r="D169" i="2"/>
  <c r="D86" i="2" l="1"/>
  <c r="I86" i="2" s="1"/>
  <c r="C87" i="2"/>
  <c r="G113" i="2"/>
  <c r="C88" i="2" l="1"/>
  <c r="D87" i="2"/>
  <c r="C172" i="2"/>
  <c r="D171" i="2"/>
  <c r="G114" i="2"/>
  <c r="C173" i="2" l="1"/>
  <c r="D172" i="2"/>
  <c r="G115" i="2"/>
  <c r="C89" i="2"/>
  <c r="D88" i="2"/>
  <c r="C90" i="2" l="1"/>
  <c r="D89" i="2"/>
  <c r="G116" i="2"/>
  <c r="C174" i="2"/>
  <c r="D173" i="2"/>
  <c r="C175" i="2" l="1"/>
  <c r="D174" i="2"/>
  <c r="C91" i="2"/>
  <c r="D90" i="2"/>
  <c r="G117" i="2"/>
  <c r="C92" i="2" l="1"/>
  <c r="D91" i="2"/>
  <c r="G118" i="2"/>
  <c r="C176" i="2"/>
  <c r="D175" i="2"/>
  <c r="C177" i="2" l="1"/>
  <c r="D176" i="2"/>
  <c r="C93" i="2"/>
  <c r="D92" i="2"/>
  <c r="G119" i="2"/>
  <c r="C94" i="2" l="1"/>
  <c r="D93" i="2"/>
  <c r="G120" i="2"/>
  <c r="C178" i="2"/>
  <c r="D177" i="2"/>
  <c r="C179" i="2" l="1"/>
  <c r="D178" i="2"/>
  <c r="C95" i="2"/>
  <c r="D94" i="2"/>
  <c r="G121" i="2"/>
  <c r="C96" i="2" l="1"/>
  <c r="D95" i="2"/>
  <c r="G122" i="2"/>
  <c r="D179" i="2"/>
  <c r="C180" i="2"/>
  <c r="C97" i="2" l="1"/>
  <c r="D96" i="2"/>
  <c r="C181" i="2"/>
  <c r="D180" i="2"/>
  <c r="G123" i="2"/>
  <c r="C182" i="2" l="1"/>
  <c r="D182" i="2" s="1"/>
  <c r="D181" i="2"/>
  <c r="G124" i="2"/>
  <c r="C98" i="2"/>
  <c r="D97" i="2"/>
  <c r="C183" i="2" l="1"/>
  <c r="C99" i="2"/>
  <c r="D98" i="2"/>
  <c r="I98" i="2" s="1"/>
  <c r="G125" i="2"/>
  <c r="C100" i="2" l="1"/>
  <c r="D99" i="2"/>
  <c r="F99" i="2" s="1"/>
  <c r="C184" i="2"/>
  <c r="D183" i="2"/>
  <c r="G126" i="2"/>
  <c r="C185" i="2" l="1"/>
  <c r="D184" i="2"/>
  <c r="G127" i="2"/>
  <c r="C101" i="2"/>
  <c r="D100" i="2"/>
  <c r="F100" i="2" s="1"/>
  <c r="C102" i="2" l="1"/>
  <c r="D101" i="2"/>
  <c r="F101" i="2" s="1"/>
  <c r="G128" i="2"/>
  <c r="C186" i="2"/>
  <c r="D185" i="2"/>
  <c r="G129" i="2" l="1"/>
  <c r="D186" i="2"/>
  <c r="C187" i="2"/>
  <c r="C103" i="2"/>
  <c r="D102" i="2"/>
  <c r="F102" i="2" s="1"/>
  <c r="C104" i="2" l="1"/>
  <c r="D103" i="2"/>
  <c r="F103" i="2" s="1"/>
  <c r="G130" i="2"/>
  <c r="C188" i="2"/>
  <c r="D187" i="2"/>
  <c r="G131" i="2" l="1"/>
  <c r="C189" i="2"/>
  <c r="D188" i="2"/>
  <c r="C105" i="2"/>
  <c r="D104" i="2"/>
  <c r="F104" i="2" s="1"/>
  <c r="C106" i="2" l="1"/>
  <c r="D105" i="2"/>
  <c r="F105" i="2" s="1"/>
  <c r="G132" i="2"/>
  <c r="C190" i="2"/>
  <c r="D189" i="2"/>
  <c r="G133" i="2" l="1"/>
  <c r="C191" i="2"/>
  <c r="D190" i="2"/>
  <c r="C107" i="2"/>
  <c r="D106" i="2"/>
  <c r="F106" i="2" s="1"/>
  <c r="C192" i="2" l="1"/>
  <c r="D191" i="2"/>
  <c r="C108" i="2"/>
  <c r="D107" i="2"/>
  <c r="F107" i="2" s="1"/>
  <c r="G134" i="2"/>
  <c r="C109" i="2" l="1"/>
  <c r="D108" i="2"/>
  <c r="F108" i="2" s="1"/>
  <c r="G135" i="2"/>
  <c r="C193" i="2"/>
  <c r="D192" i="2"/>
  <c r="C194" i="2" l="1"/>
  <c r="D194" i="2" s="1"/>
  <c r="D193" i="2"/>
  <c r="C110" i="2"/>
  <c r="D109" i="2"/>
  <c r="F109" i="2" s="1"/>
  <c r="G136" i="2"/>
  <c r="C195" i="2" l="1"/>
  <c r="C111" i="2"/>
  <c r="D110" i="2"/>
  <c r="F110" i="2" s="1"/>
  <c r="I110" i="2" s="1"/>
  <c r="G137" i="2"/>
  <c r="C112" i="2" l="1"/>
  <c r="D111" i="2"/>
  <c r="C196" i="2"/>
  <c r="D195" i="2"/>
  <c r="G138" i="2"/>
  <c r="C197" i="2" l="1"/>
  <c r="D196" i="2"/>
  <c r="G139" i="2"/>
  <c r="C113" i="2"/>
  <c r="D112" i="2"/>
  <c r="G140" i="2" l="1"/>
  <c r="C114" i="2"/>
  <c r="D113" i="2"/>
  <c r="D197" i="2"/>
  <c r="C198" i="2"/>
  <c r="C115" i="2" l="1"/>
  <c r="D114" i="2"/>
  <c r="C199" i="2"/>
  <c r="D198" i="2"/>
  <c r="G141" i="2"/>
  <c r="C200" i="2" l="1"/>
  <c r="D199" i="2"/>
  <c r="G142" i="2"/>
  <c r="C116" i="2"/>
  <c r="D115" i="2"/>
  <c r="G143" i="2" l="1"/>
  <c r="C117" i="2"/>
  <c r="D116" i="2"/>
  <c r="C201" i="2"/>
  <c r="D200" i="2"/>
  <c r="C118" i="2" l="1"/>
  <c r="D117" i="2"/>
  <c r="C202" i="2"/>
  <c r="D201" i="2"/>
  <c r="G144" i="2"/>
  <c r="C203" i="2" l="1"/>
  <c r="D202" i="2"/>
  <c r="G145" i="2"/>
  <c r="C119" i="2"/>
  <c r="D118" i="2"/>
  <c r="G146" i="2" l="1"/>
  <c r="C120" i="2"/>
  <c r="D119" i="2"/>
  <c r="C204" i="2"/>
  <c r="D203" i="2"/>
  <c r="C121" i="2" l="1"/>
  <c r="D120" i="2"/>
  <c r="C205" i="2"/>
  <c r="D204" i="2"/>
  <c r="G147" i="2"/>
  <c r="C206" i="2" l="1"/>
  <c r="D206" i="2" s="1"/>
  <c r="D205" i="2"/>
  <c r="G148" i="2"/>
  <c r="C122" i="2"/>
  <c r="D121" i="2"/>
  <c r="G149" i="2" l="1"/>
  <c r="C207" i="2"/>
  <c r="C123" i="2"/>
  <c r="D122" i="2"/>
  <c r="I122" i="2" s="1"/>
  <c r="C208" i="2" l="1"/>
  <c r="D207" i="2"/>
  <c r="G150" i="2"/>
  <c r="C124" i="2"/>
  <c r="D123" i="2"/>
  <c r="G151" i="2" l="1"/>
  <c r="C125" i="2"/>
  <c r="D124" i="2"/>
  <c r="C209" i="2"/>
  <c r="D208" i="2"/>
  <c r="C126" i="2" l="1"/>
  <c r="D125" i="2"/>
  <c r="C210" i="2"/>
  <c r="D209" i="2"/>
  <c r="G152" i="2"/>
  <c r="C211" i="2" l="1"/>
  <c r="D210" i="2"/>
  <c r="G153" i="2"/>
  <c r="C127" i="2"/>
  <c r="D126" i="2"/>
  <c r="C128" i="2" l="1"/>
  <c r="D127" i="2"/>
  <c r="G154" i="2"/>
  <c r="C212" i="2"/>
  <c r="D211" i="2"/>
  <c r="G155" i="2" l="1"/>
  <c r="C213" i="2"/>
  <c r="D212" i="2"/>
  <c r="C129" i="2"/>
  <c r="D128" i="2"/>
  <c r="C214" i="2" l="1"/>
  <c r="D213" i="2"/>
  <c r="G156" i="2"/>
  <c r="C130" i="2"/>
  <c r="D129" i="2"/>
  <c r="G157" i="2" l="1"/>
  <c r="C131" i="2"/>
  <c r="D130" i="2"/>
  <c r="C215" i="2"/>
  <c r="D214" i="2"/>
  <c r="C132" i="2" l="1"/>
  <c r="D131" i="2"/>
  <c r="G158" i="2"/>
  <c r="C216" i="2"/>
  <c r="D215" i="2"/>
  <c r="G159" i="2" l="1"/>
  <c r="C217" i="2"/>
  <c r="D216" i="2"/>
  <c r="C133" i="2"/>
  <c r="D132" i="2"/>
  <c r="C218" i="2" l="1"/>
  <c r="D218" i="2" s="1"/>
  <c r="D217" i="2"/>
  <c r="C134" i="2"/>
  <c r="D133" i="2"/>
  <c r="G160" i="2"/>
  <c r="G161" i="2" l="1"/>
  <c r="C219" i="2"/>
  <c r="C135" i="2"/>
  <c r="D134" i="2"/>
  <c r="I134" i="2" s="1"/>
  <c r="G162" i="2" l="1"/>
  <c r="C136" i="2"/>
  <c r="D135" i="2"/>
  <c r="C220" i="2"/>
  <c r="D219" i="2"/>
  <c r="C221" i="2" l="1"/>
  <c r="D220" i="2"/>
  <c r="G163" i="2"/>
  <c r="C137" i="2"/>
  <c r="D136" i="2"/>
  <c r="G164" i="2" l="1"/>
  <c r="C222" i="2"/>
  <c r="D221" i="2"/>
  <c r="C138" i="2"/>
  <c r="D137" i="2"/>
  <c r="G165" i="2" l="1"/>
  <c r="C223" i="2"/>
  <c r="D222" i="2"/>
  <c r="C139" i="2"/>
  <c r="D138" i="2"/>
  <c r="C140" i="2" l="1"/>
  <c r="D139" i="2"/>
  <c r="G166" i="2"/>
  <c r="C224" i="2"/>
  <c r="D223" i="2"/>
  <c r="C225" i="2" l="1"/>
  <c r="D224" i="2"/>
  <c r="C141" i="2"/>
  <c r="D140" i="2"/>
  <c r="G167" i="2"/>
  <c r="G168" i="2" l="1"/>
  <c r="C226" i="2"/>
  <c r="D225" i="2"/>
  <c r="C142" i="2"/>
  <c r="D141" i="2"/>
  <c r="C143" i="2" l="1"/>
  <c r="D142" i="2"/>
  <c r="G169" i="2"/>
  <c r="C227" i="2"/>
  <c r="D226" i="2"/>
  <c r="C228" i="2" l="1"/>
  <c r="D227" i="2"/>
  <c r="C144" i="2"/>
  <c r="D143" i="2"/>
  <c r="G170" i="2"/>
  <c r="I170" i="2"/>
  <c r="C229" i="2" l="1"/>
  <c r="D228" i="2"/>
  <c r="G171" i="2"/>
  <c r="C145" i="2"/>
  <c r="D144" i="2"/>
  <c r="G172" i="2" l="1"/>
  <c r="C146" i="2"/>
  <c r="D145" i="2"/>
  <c r="C230" i="2"/>
  <c r="D230" i="2" s="1"/>
  <c r="D229" i="2"/>
  <c r="C231" i="2" l="1"/>
  <c r="C147" i="2"/>
  <c r="D146" i="2"/>
  <c r="I146" i="2" s="1"/>
  <c r="G173" i="2"/>
  <c r="C232" i="2" l="1"/>
  <c r="D231" i="2"/>
  <c r="C148" i="2"/>
  <c r="D147" i="2"/>
  <c r="F147" i="2" s="1"/>
  <c r="G174" i="2"/>
  <c r="C149" i="2" l="1"/>
  <c r="D148" i="2"/>
  <c r="F148" i="2" s="1"/>
  <c r="G175" i="2"/>
  <c r="C233" i="2"/>
  <c r="D232" i="2"/>
  <c r="G176" i="2" l="1"/>
  <c r="C234" i="2"/>
  <c r="D233" i="2"/>
  <c r="C150" i="2"/>
  <c r="D149" i="2"/>
  <c r="F149" i="2" s="1"/>
  <c r="C235" i="2" l="1"/>
  <c r="D234" i="2"/>
  <c r="C151" i="2"/>
  <c r="D150" i="2"/>
  <c r="F150" i="2" s="1"/>
  <c r="G177" i="2"/>
  <c r="G178" i="2" l="1"/>
  <c r="C236" i="2"/>
  <c r="D235" i="2"/>
  <c r="C152" i="2"/>
  <c r="D151" i="2"/>
  <c r="F151" i="2" s="1"/>
  <c r="C237" i="2" l="1"/>
  <c r="D236" i="2"/>
  <c r="G179" i="2"/>
  <c r="C153" i="2"/>
  <c r="D152" i="2"/>
  <c r="F152" i="2" s="1"/>
  <c r="G180" i="2" l="1"/>
  <c r="C154" i="2"/>
  <c r="D153" i="2"/>
  <c r="F153" i="2" s="1"/>
  <c r="C238" i="2"/>
  <c r="D237" i="2"/>
  <c r="C155" i="2" l="1"/>
  <c r="D154" i="2"/>
  <c r="F154" i="2" s="1"/>
  <c r="C239" i="2"/>
  <c r="D238" i="2"/>
  <c r="G181" i="2"/>
  <c r="C240" i="2" l="1"/>
  <c r="D239" i="2"/>
  <c r="I182" i="2"/>
  <c r="G182" i="2"/>
  <c r="C156" i="2"/>
  <c r="D155" i="2"/>
  <c r="F155" i="2" s="1"/>
  <c r="C157" i="2" l="1"/>
  <c r="D156" i="2"/>
  <c r="F156" i="2" s="1"/>
  <c r="C241" i="2"/>
  <c r="D240" i="2"/>
  <c r="G183" i="2"/>
  <c r="C242" i="2" l="1"/>
  <c r="D242" i="2" s="1"/>
  <c r="D241" i="2"/>
  <c r="G184" i="2"/>
  <c r="C158" i="2"/>
  <c r="D157" i="2"/>
  <c r="F157" i="2" s="1"/>
  <c r="G185" i="2" l="1"/>
  <c r="C243" i="2"/>
  <c r="D158" i="2"/>
  <c r="F158" i="2" s="1"/>
  <c r="I158" i="2" s="1"/>
  <c r="C244" i="2" l="1"/>
  <c r="D243" i="2"/>
  <c r="G186" i="2"/>
  <c r="G187" i="2" l="1"/>
  <c r="C245" i="2"/>
  <c r="D244" i="2"/>
  <c r="C246" i="2" l="1"/>
  <c r="D245" i="2"/>
  <c r="G188" i="2"/>
  <c r="G189" i="2" l="1"/>
  <c r="C247" i="2"/>
  <c r="D246" i="2"/>
  <c r="G190" i="2" l="1"/>
  <c r="C248" i="2"/>
  <c r="D247" i="2"/>
  <c r="C249" i="2" l="1"/>
  <c r="D248" i="2"/>
  <c r="G191" i="2"/>
  <c r="G192" i="2" l="1"/>
  <c r="C250" i="2"/>
  <c r="D249" i="2"/>
  <c r="G193" i="2" l="1"/>
  <c r="C251" i="2"/>
  <c r="D250" i="2"/>
  <c r="C252" i="2" l="1"/>
  <c r="D251" i="2"/>
  <c r="G194" i="2"/>
  <c r="I194" i="2"/>
  <c r="C253" i="2" l="1"/>
  <c r="D252" i="2"/>
  <c r="G195" i="2"/>
  <c r="F195" i="2"/>
  <c r="G196" i="2" l="1"/>
  <c r="F196" i="2"/>
  <c r="D253" i="2"/>
  <c r="G197" i="2" l="1"/>
  <c r="F197" i="2"/>
  <c r="G198" i="2" l="1"/>
  <c r="F198" i="2"/>
  <c r="G199" i="2" l="1"/>
  <c r="F199" i="2"/>
  <c r="G200" i="2" l="1"/>
  <c r="F200" i="2"/>
  <c r="G201" i="2" l="1"/>
  <c r="F201" i="2"/>
  <c r="G202" i="2" l="1"/>
  <c r="F202" i="2"/>
  <c r="G203" i="2" l="1"/>
  <c r="F203" i="2"/>
  <c r="G204" i="2" l="1"/>
  <c r="F204" i="2"/>
  <c r="G205" i="2" l="1"/>
  <c r="F205" i="2"/>
  <c r="G206" i="2" l="1"/>
  <c r="F206" i="2"/>
  <c r="I206" i="2" s="1"/>
  <c r="G207" i="2" l="1"/>
  <c r="G208" i="2" l="1"/>
  <c r="G209" i="2" l="1"/>
  <c r="G210" i="2" l="1"/>
  <c r="G211" i="2" l="1"/>
  <c r="G212" i="2" l="1"/>
  <c r="G213" i="2" l="1"/>
  <c r="G214" i="2" l="1"/>
  <c r="G215" i="2" l="1"/>
  <c r="G216" i="2" l="1"/>
  <c r="G217" i="2" l="1"/>
  <c r="G218" i="2" l="1"/>
  <c r="I218" i="2"/>
  <c r="G219" i="2" l="1"/>
  <c r="G220" i="2" l="1"/>
  <c r="G221" i="2" l="1"/>
  <c r="G222" i="2" l="1"/>
  <c r="G223" i="2" l="1"/>
  <c r="G224" i="2" l="1"/>
  <c r="G225" i="2" l="1"/>
  <c r="G226" i="2" l="1"/>
  <c r="G227" i="2" l="1"/>
  <c r="G228" i="2" l="1"/>
  <c r="G229" i="2" l="1"/>
  <c r="G230" i="2" l="1"/>
  <c r="I230" i="2"/>
  <c r="G231" i="2" l="1"/>
  <c r="G232" i="2" l="1"/>
  <c r="G233" i="2" l="1"/>
  <c r="G234" i="2" l="1"/>
  <c r="G235" i="2" l="1"/>
  <c r="G236" i="2" l="1"/>
  <c r="G237" i="2" l="1"/>
  <c r="G238" i="2" l="1"/>
  <c r="G239" i="2" l="1"/>
  <c r="G240" i="2" l="1"/>
  <c r="G241" i="2" l="1"/>
  <c r="G242" i="2" l="1"/>
  <c r="I242" i="2"/>
  <c r="G243" i="2" l="1"/>
  <c r="F243" i="2"/>
  <c r="G244" i="2" l="1"/>
  <c r="F244" i="2"/>
  <c r="G245" i="2" l="1"/>
  <c r="F245" i="2"/>
  <c r="G246" i="2" l="1"/>
  <c r="F246" i="2"/>
  <c r="G247" i="2" l="1"/>
  <c r="F247" i="2"/>
  <c r="G248" i="2" l="1"/>
  <c r="F248" i="2"/>
  <c r="G249" i="2" l="1"/>
  <c r="F249" i="2"/>
  <c r="G250" i="2" l="1"/>
  <c r="F250" i="2"/>
  <c r="G251" i="2" l="1"/>
  <c r="F251" i="2"/>
  <c r="G252" i="2" l="1"/>
  <c r="F252" i="2"/>
  <c r="G253" i="2" l="1"/>
  <c r="F253" i="2"/>
  <c r="F254" i="2" l="1"/>
  <c r="H256" i="2" s="1"/>
  <c r="H259" i="2" s="1"/>
  <c r="I254" i="2" l="1"/>
</calcChain>
</file>

<file path=xl/sharedStrings.xml><?xml version="1.0" encoding="utf-8"?>
<sst xmlns="http://schemas.openxmlformats.org/spreadsheetml/2006/main" count="32" uniqueCount="27">
  <si>
    <t>PODSTAWOWE PARAMETRY FINANSOWANIA</t>
  </si>
  <si>
    <t>Data uruchomienia dla potrzeb obliczenia ceny</t>
  </si>
  <si>
    <t>Data</t>
  </si>
  <si>
    <t>Baza % rocznie</t>
  </si>
  <si>
    <t>Marża</t>
  </si>
  <si>
    <t>% rocznie</t>
  </si>
  <si>
    <t>Rata kapitałowa</t>
  </si>
  <si>
    <t>Odsetki</t>
  </si>
  <si>
    <t>Saldo zadłużenia</t>
  </si>
  <si>
    <t>liczba dni w okresie</t>
  </si>
  <si>
    <t xml:space="preserve"> </t>
  </si>
  <si>
    <t>Razem</t>
  </si>
  <si>
    <t xml:space="preserve"> -</t>
  </si>
  <si>
    <t xml:space="preserve">P - Prowizja Banku </t>
  </si>
  <si>
    <t>(Szacowanie kosztu kredytu, według wzoru C=K+P)</t>
  </si>
  <si>
    <t xml:space="preserve">K - Suma rat odsetkowych w całym okresie (Wibor 3M+ stała marża Wykonawcy) </t>
  </si>
  <si>
    <t>UWAGA!  Formularz cenowy zawiera dwa aktywne pola do wypełnienia przez Oferenta, zaznaczone kolorem żółtym. Wpisanie w polach stawki % marży oraz stawki % prowizji jednorazowej, uruchomi formułę obliczenia sumy rat odsetkowych (K), wartości prowizji jednorazowej (P) oraz ceny kredytu ( C) ustalonej dla potrzeb porównania ofert.</t>
  </si>
  <si>
    <t>Prowizja jednorazowa "P"  ( pole żółte  do wypełnienia przez Oferenta i do przeniesienia do oferty pkt. 1.1)</t>
  </si>
  <si>
    <t>Podstawa oprocentowania:</t>
  </si>
  <si>
    <t>Stała marża Banku "M" (pole żółte do wypełnienia przez Oferenta i do przeniesienia do oferty w pkt. 1.2)</t>
  </si>
  <si>
    <t>Proszę wpisać w polu żółtym oferowany poziom % stałej marży Banku</t>
  </si>
  <si>
    <t xml:space="preserve">Baza oprocentowania  WIBOR 3M w 2023, 2024 i 2025  dla porównania ofert </t>
  </si>
  <si>
    <t>Proszę wpisać w polu żółtym oferowany % prowizji jednorazowej</t>
  </si>
  <si>
    <t>Baza oprocentowania  WIBOR 3M  dla porównania ofert (jako średnia wartość WIBOR 3M z ostatnich 13 lat)</t>
  </si>
  <si>
    <t xml:space="preserve"> FORMULARZ CENOWY DLA CZĘŚCI I  kwota kredytu 20 000 000,00</t>
  </si>
  <si>
    <t>30/11/2024</t>
  </si>
  <si>
    <t>C - Cena kredytu - do przeniesienia do oferty w pkt 3 dla porównania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</si>
</sst>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d/mm/yyyy"/>
  </numFmts>
  <fonts count="27" x14ac:knownFonts="1"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b/>
      <sz val="14"/>
      <color rgb="FFFF000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9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2"/>
      <name val="Arial CE"/>
      <charset val="238"/>
    </font>
    <font>
      <b/>
      <i/>
      <sz val="12"/>
      <name val="Arial CE"/>
      <charset val="238"/>
    </font>
    <font>
      <sz val="12"/>
      <color rgb="FFFF000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sz val="14"/>
      <color rgb="FFFF0000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0" fontId="7" fillId="3" borderId="1" xfId="0" applyNumberFormat="1" applyFont="1" applyFill="1" applyBorder="1" applyAlignment="1">
      <alignment horizontal="center"/>
    </xf>
    <xf numFmtId="4" fontId="5" fillId="0" borderId="0" xfId="0" applyNumberFormat="1" applyFont="1"/>
    <xf numFmtId="10" fontId="4" fillId="0" borderId="0" xfId="0" applyNumberFormat="1" applyFont="1" applyAlignment="1">
      <alignment horizontal="left"/>
    </xf>
    <xf numFmtId="0" fontId="8" fillId="0" borderId="0" xfId="0" applyFont="1"/>
    <xf numFmtId="10" fontId="5" fillId="0" borderId="0" xfId="0" applyNumberFormat="1" applyFont="1" applyAlignment="1">
      <alignment horizontal="left"/>
    </xf>
    <xf numFmtId="165" fontId="5" fillId="3" borderId="1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0" xfId="0" applyNumberFormat="1"/>
    <xf numFmtId="164" fontId="10" fillId="0" borderId="0" xfId="0" applyNumberFormat="1" applyFont="1"/>
    <xf numFmtId="10" fontId="0" fillId="0" borderId="0" xfId="0" applyNumberFormat="1"/>
    <xf numFmtId="0" fontId="4" fillId="0" borderId="0" xfId="0" applyFont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/>
    <xf numFmtId="10" fontId="13" fillId="0" borderId="2" xfId="0" applyNumberFormat="1" applyFont="1" applyBorder="1"/>
    <xf numFmtId="10" fontId="10" fillId="0" borderId="3" xfId="0" applyNumberFormat="1" applyFont="1" applyBorder="1"/>
    <xf numFmtId="10" fontId="13" fillId="0" borderId="3" xfId="0" applyNumberFormat="1" applyFont="1" applyBorder="1"/>
    <xf numFmtId="4" fontId="13" fillId="0" borderId="3" xfId="0" applyNumberFormat="1" applyFont="1" applyBorder="1"/>
    <xf numFmtId="165" fontId="14" fillId="0" borderId="4" xfId="0" applyNumberFormat="1" applyFont="1" applyBorder="1"/>
    <xf numFmtId="3" fontId="13" fillId="0" borderId="5" xfId="0" applyNumberFormat="1" applyFont="1" applyBorder="1"/>
    <xf numFmtId="4" fontId="4" fillId="0" borderId="0" xfId="0" applyNumberFormat="1" applyFont="1"/>
    <xf numFmtId="165" fontId="13" fillId="0" borderId="4" xfId="0" applyNumberFormat="1" applyFont="1" applyBorder="1"/>
    <xf numFmtId="4" fontId="4" fillId="5" borderId="0" xfId="0" applyNumberFormat="1" applyFont="1" applyFill="1"/>
    <xf numFmtId="165" fontId="13" fillId="5" borderId="4" xfId="0" applyNumberFormat="1" applyFont="1" applyFill="1" applyBorder="1"/>
    <xf numFmtId="4" fontId="13" fillId="0" borderId="6" xfId="0" applyNumberFormat="1" applyFont="1" applyBorder="1"/>
    <xf numFmtId="10" fontId="13" fillId="0" borderId="7" xfId="0" applyNumberFormat="1" applyFont="1" applyBorder="1"/>
    <xf numFmtId="4" fontId="13" fillId="0" borderId="8" xfId="0" applyNumberFormat="1" applyFont="1" applyBorder="1"/>
    <xf numFmtId="10" fontId="13" fillId="0" borderId="9" xfId="0" applyNumberFormat="1" applyFont="1" applyBorder="1"/>
    <xf numFmtId="10" fontId="10" fillId="0" borderId="6" xfId="0" applyNumberFormat="1" applyFont="1" applyBorder="1"/>
    <xf numFmtId="10" fontId="13" fillId="0" borderId="10" xfId="0" applyNumberFormat="1" applyFont="1" applyBorder="1"/>
    <xf numFmtId="10" fontId="13" fillId="0" borderId="8" xfId="0" applyNumberFormat="1" applyFont="1" applyBorder="1"/>
    <xf numFmtId="10" fontId="10" fillId="0" borderId="8" xfId="0" applyNumberFormat="1" applyFont="1" applyBorder="1"/>
    <xf numFmtId="3" fontId="13" fillId="0" borderId="11" xfId="0" applyNumberFormat="1" applyFont="1" applyBorder="1"/>
    <xf numFmtId="10" fontId="13" fillId="0" borderId="12" xfId="0" applyNumberFormat="1" applyFont="1" applyBorder="1"/>
    <xf numFmtId="4" fontId="10" fillId="0" borderId="0" xfId="0" applyNumberFormat="1" applyFont="1"/>
    <xf numFmtId="164" fontId="13" fillId="0" borderId="0" xfId="0" applyNumberFormat="1" applyFont="1"/>
    <xf numFmtId="10" fontId="13" fillId="0" borderId="0" xfId="0" applyNumberFormat="1" applyFont="1"/>
    <xf numFmtId="1" fontId="5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left"/>
    </xf>
    <xf numFmtId="4" fontId="12" fillId="0" borderId="0" xfId="0" applyNumberFormat="1" applyFont="1"/>
    <xf numFmtId="10" fontId="13" fillId="0" borderId="13" xfId="0" applyNumberFormat="1" applyFont="1" applyBorder="1"/>
    <xf numFmtId="10" fontId="10" fillId="0" borderId="13" xfId="0" applyNumberFormat="1" applyFont="1" applyBorder="1"/>
    <xf numFmtId="10" fontId="13" fillId="0" borderId="14" xfId="0" applyNumberFormat="1" applyFont="1" applyBorder="1"/>
    <xf numFmtId="3" fontId="13" fillId="0" borderId="15" xfId="0" applyNumberFormat="1" applyFont="1" applyBorder="1"/>
    <xf numFmtId="164" fontId="5" fillId="4" borderId="16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11" fillId="4" borderId="17" xfId="0" applyNumberFormat="1" applyFont="1" applyFill="1" applyBorder="1" applyAlignment="1">
      <alignment horizontal="center"/>
    </xf>
    <xf numFmtId="4" fontId="5" fillId="4" borderId="18" xfId="0" applyNumberFormat="1" applyFont="1" applyFill="1" applyBorder="1" applyAlignment="1">
      <alignment horizontal="center"/>
    </xf>
    <xf numFmtId="4" fontId="12" fillId="4" borderId="19" xfId="0" applyNumberFormat="1" applyFont="1" applyFill="1" applyBorder="1"/>
    <xf numFmtId="4" fontId="12" fillId="4" borderId="20" xfId="0" applyNumberFormat="1" applyFont="1" applyFill="1" applyBorder="1"/>
    <xf numFmtId="4" fontId="5" fillId="4" borderId="17" xfId="0" applyNumberFormat="1" applyFont="1" applyFill="1" applyBorder="1"/>
    <xf numFmtId="4" fontId="5" fillId="4" borderId="21" xfId="0" applyNumberFormat="1" applyFont="1" applyFill="1" applyBorder="1"/>
    <xf numFmtId="0" fontId="17" fillId="2" borderId="0" xfId="0" applyFont="1" applyFill="1"/>
    <xf numFmtId="0" fontId="18" fillId="2" borderId="0" xfId="0" applyFont="1" applyFill="1"/>
    <xf numFmtId="0" fontId="17" fillId="0" borderId="0" xfId="0" applyFont="1"/>
    <xf numFmtId="10" fontId="19" fillId="0" borderId="0" xfId="0" applyNumberFormat="1" applyFont="1"/>
    <xf numFmtId="4" fontId="19" fillId="0" borderId="0" xfId="0" applyNumberFormat="1" applyFont="1"/>
    <xf numFmtId="0" fontId="20" fillId="0" borderId="0" xfId="0" applyFont="1"/>
    <xf numFmtId="0" fontId="21" fillId="0" borderId="0" xfId="0" applyFont="1"/>
    <xf numFmtId="10" fontId="2" fillId="7" borderId="1" xfId="0" applyNumberFormat="1" applyFont="1" applyFill="1" applyBorder="1" applyAlignment="1" applyProtection="1">
      <alignment horizontal="center"/>
      <protection locked="0"/>
    </xf>
    <xf numFmtId="10" fontId="2" fillId="8" borderId="1" xfId="0" applyNumberFormat="1" applyFont="1" applyFill="1" applyBorder="1" applyAlignment="1" applyProtection="1">
      <alignment horizontal="center"/>
      <protection locked="0"/>
    </xf>
    <xf numFmtId="0" fontId="22" fillId="6" borderId="0" xfId="0" applyFont="1" applyFill="1"/>
    <xf numFmtId="0" fontId="22" fillId="0" borderId="0" xfId="0" applyFont="1"/>
    <xf numFmtId="4" fontId="23" fillId="6" borderId="0" xfId="0" applyNumberFormat="1" applyFont="1" applyFill="1"/>
    <xf numFmtId="164" fontId="24" fillId="0" borderId="0" xfId="0" applyNumberFormat="1" applyFont="1"/>
    <xf numFmtId="10" fontId="24" fillId="0" borderId="0" xfId="0" applyNumberFormat="1" applyFont="1"/>
    <xf numFmtId="4" fontId="22" fillId="0" borderId="0" xfId="0" applyNumberFormat="1" applyFont="1" applyAlignment="1">
      <alignment vertical="center" wrapText="1"/>
    </xf>
    <xf numFmtId="4" fontId="4" fillId="10" borderId="0" xfId="0" applyNumberFormat="1" applyFont="1" applyFill="1"/>
    <xf numFmtId="165" fontId="15" fillId="0" borderId="4" xfId="0" applyNumberFormat="1" applyFont="1" applyBorder="1"/>
    <xf numFmtId="4" fontId="22" fillId="6" borderId="0" xfId="0" applyNumberFormat="1" applyFont="1" applyFill="1"/>
    <xf numFmtId="4" fontId="26" fillId="6" borderId="0" xfId="0" applyNumberFormat="1" applyFont="1" applyFill="1"/>
    <xf numFmtId="0" fontId="25" fillId="0" borderId="0" xfId="0" applyFont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vertical="center" wrapText="1"/>
    </xf>
    <xf numFmtId="164" fontId="5" fillId="9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wrapText="1"/>
    </xf>
    <xf numFmtId="10" fontId="7" fillId="0" borderId="0" xfId="0" applyNumberFormat="1" applyFont="1" applyAlignment="1">
      <alignment horizontal="left" wrapText="1"/>
    </xf>
    <xf numFmtId="4" fontId="0" fillId="0" borderId="0" xfId="0" applyNumberFormat="1" applyAlignment="1">
      <alignment horizontal="left" vertical="center" wrapText="1"/>
    </xf>
    <xf numFmtId="0" fontId="25" fillId="0" borderId="0" xfId="0" applyFont="1" applyAlignment="1">
      <alignment horizontal="center"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6" fillId="6" borderId="0" xfId="0" applyFont="1" applyFill="1" applyAlignment="1">
      <alignment horizontal="left" wrapText="1"/>
    </xf>
    <xf numFmtId="164" fontId="9" fillId="0" borderId="0" xfId="0" applyNumberFormat="1" applyFont="1" applyAlignment="1">
      <alignment horizontal="left"/>
    </xf>
    <xf numFmtId="0" fontId="22" fillId="6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</xdr:row>
      <xdr:rowOff>323850</xdr:rowOff>
    </xdr:from>
    <xdr:to>
      <xdr:col>5</xdr:col>
      <xdr:colOff>552450</xdr:colOff>
      <xdr:row>3</xdr:row>
      <xdr:rowOff>333375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981325" y="1104900"/>
          <a:ext cx="12573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7</xdr:row>
      <xdr:rowOff>200025</xdr:rowOff>
    </xdr:from>
    <xdr:to>
      <xdr:col>5</xdr:col>
      <xdr:colOff>542925</xdr:colOff>
      <xdr:row>7</xdr:row>
      <xdr:rowOff>209550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000375" y="2466975"/>
          <a:ext cx="12287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4"/>
  <sheetViews>
    <sheetView tabSelected="1" topLeftCell="A229" zoomScaleNormal="100" zoomScaleSheetLayoutView="95" workbookViewId="0">
      <selection activeCell="H257" sqref="H257"/>
    </sheetView>
  </sheetViews>
  <sheetFormatPr defaultRowHeight="15" outlineLevelRow="2" x14ac:dyDescent="0.25"/>
  <cols>
    <col min="1" max="1" width="14.140625" customWidth="1"/>
    <col min="2" max="2" width="7" customWidth="1"/>
    <col min="3" max="3" width="7.140625" customWidth="1"/>
    <col min="4" max="4" width="11.28515625" customWidth="1"/>
    <col min="5" max="5" width="11.85546875" customWidth="1"/>
    <col min="6" max="6" width="11.42578125" customWidth="1"/>
    <col min="7" max="7" width="12.140625" customWidth="1"/>
    <col min="8" max="8" width="17.7109375" customWidth="1"/>
    <col min="9" max="9" width="11" customWidth="1"/>
    <col min="10" max="10" width="11.42578125" customWidth="1"/>
    <col min="11" max="11" width="0.140625" customWidth="1"/>
    <col min="257" max="257" width="14.140625" customWidth="1"/>
    <col min="258" max="258" width="7" customWidth="1"/>
    <col min="259" max="259" width="7.140625" customWidth="1"/>
    <col min="260" max="260" width="11.28515625" customWidth="1"/>
    <col min="261" max="261" width="11.85546875" customWidth="1"/>
    <col min="262" max="262" width="11.42578125" customWidth="1"/>
    <col min="263" max="263" width="12.140625" customWidth="1"/>
    <col min="264" max="264" width="17.7109375" customWidth="1"/>
    <col min="265" max="265" width="11" customWidth="1"/>
    <col min="266" max="266" width="11.42578125" customWidth="1"/>
    <col min="267" max="267" width="0.140625" customWidth="1"/>
    <col min="513" max="513" width="14.140625" customWidth="1"/>
    <col min="514" max="514" width="7" customWidth="1"/>
    <col min="515" max="515" width="7.140625" customWidth="1"/>
    <col min="516" max="516" width="11.28515625" customWidth="1"/>
    <col min="517" max="517" width="11.85546875" customWidth="1"/>
    <col min="518" max="518" width="11.42578125" customWidth="1"/>
    <col min="519" max="519" width="12.140625" customWidth="1"/>
    <col min="520" max="520" width="17.7109375" customWidth="1"/>
    <col min="521" max="521" width="11" customWidth="1"/>
    <col min="522" max="522" width="11.42578125" customWidth="1"/>
    <col min="523" max="523" width="0.140625" customWidth="1"/>
    <col min="769" max="769" width="14.140625" customWidth="1"/>
    <col min="770" max="770" width="7" customWidth="1"/>
    <col min="771" max="771" width="7.140625" customWidth="1"/>
    <col min="772" max="772" width="11.28515625" customWidth="1"/>
    <col min="773" max="773" width="11.85546875" customWidth="1"/>
    <col min="774" max="774" width="11.42578125" customWidth="1"/>
    <col min="775" max="775" width="12.140625" customWidth="1"/>
    <col min="776" max="776" width="17.7109375" customWidth="1"/>
    <col min="777" max="777" width="11" customWidth="1"/>
    <col min="778" max="778" width="11.42578125" customWidth="1"/>
    <col min="779" max="779" width="0.140625" customWidth="1"/>
    <col min="1025" max="1025" width="14.140625" customWidth="1"/>
    <col min="1026" max="1026" width="7" customWidth="1"/>
    <col min="1027" max="1027" width="7.140625" customWidth="1"/>
    <col min="1028" max="1028" width="11.28515625" customWidth="1"/>
    <col min="1029" max="1029" width="11.85546875" customWidth="1"/>
    <col min="1030" max="1030" width="11.42578125" customWidth="1"/>
    <col min="1031" max="1031" width="12.140625" customWidth="1"/>
    <col min="1032" max="1032" width="17.7109375" customWidth="1"/>
    <col min="1033" max="1033" width="11" customWidth="1"/>
    <col min="1034" max="1034" width="11.42578125" customWidth="1"/>
    <col min="1035" max="1035" width="0.140625" customWidth="1"/>
    <col min="1281" max="1281" width="14.140625" customWidth="1"/>
    <col min="1282" max="1282" width="7" customWidth="1"/>
    <col min="1283" max="1283" width="7.140625" customWidth="1"/>
    <col min="1284" max="1284" width="11.28515625" customWidth="1"/>
    <col min="1285" max="1285" width="11.85546875" customWidth="1"/>
    <col min="1286" max="1286" width="11.42578125" customWidth="1"/>
    <col min="1287" max="1287" width="12.140625" customWidth="1"/>
    <col min="1288" max="1288" width="17.7109375" customWidth="1"/>
    <col min="1289" max="1289" width="11" customWidth="1"/>
    <col min="1290" max="1290" width="11.42578125" customWidth="1"/>
    <col min="1291" max="1291" width="0.140625" customWidth="1"/>
    <col min="1537" max="1537" width="14.140625" customWidth="1"/>
    <col min="1538" max="1538" width="7" customWidth="1"/>
    <col min="1539" max="1539" width="7.140625" customWidth="1"/>
    <col min="1540" max="1540" width="11.28515625" customWidth="1"/>
    <col min="1541" max="1541" width="11.85546875" customWidth="1"/>
    <col min="1542" max="1542" width="11.42578125" customWidth="1"/>
    <col min="1543" max="1543" width="12.140625" customWidth="1"/>
    <col min="1544" max="1544" width="17.7109375" customWidth="1"/>
    <col min="1545" max="1545" width="11" customWidth="1"/>
    <col min="1546" max="1546" width="11.42578125" customWidth="1"/>
    <col min="1547" max="1547" width="0.140625" customWidth="1"/>
    <col min="1793" max="1793" width="14.140625" customWidth="1"/>
    <col min="1794" max="1794" width="7" customWidth="1"/>
    <col min="1795" max="1795" width="7.140625" customWidth="1"/>
    <col min="1796" max="1796" width="11.28515625" customWidth="1"/>
    <col min="1797" max="1797" width="11.85546875" customWidth="1"/>
    <col min="1798" max="1798" width="11.42578125" customWidth="1"/>
    <col min="1799" max="1799" width="12.140625" customWidth="1"/>
    <col min="1800" max="1800" width="17.7109375" customWidth="1"/>
    <col min="1801" max="1801" width="11" customWidth="1"/>
    <col min="1802" max="1802" width="11.42578125" customWidth="1"/>
    <col min="1803" max="1803" width="0.140625" customWidth="1"/>
    <col min="2049" max="2049" width="14.140625" customWidth="1"/>
    <col min="2050" max="2050" width="7" customWidth="1"/>
    <col min="2051" max="2051" width="7.140625" customWidth="1"/>
    <col min="2052" max="2052" width="11.28515625" customWidth="1"/>
    <col min="2053" max="2053" width="11.85546875" customWidth="1"/>
    <col min="2054" max="2054" width="11.42578125" customWidth="1"/>
    <col min="2055" max="2055" width="12.140625" customWidth="1"/>
    <col min="2056" max="2056" width="17.7109375" customWidth="1"/>
    <col min="2057" max="2057" width="11" customWidth="1"/>
    <col min="2058" max="2058" width="11.42578125" customWidth="1"/>
    <col min="2059" max="2059" width="0.140625" customWidth="1"/>
    <col min="2305" max="2305" width="14.140625" customWidth="1"/>
    <col min="2306" max="2306" width="7" customWidth="1"/>
    <col min="2307" max="2307" width="7.140625" customWidth="1"/>
    <col min="2308" max="2308" width="11.28515625" customWidth="1"/>
    <col min="2309" max="2309" width="11.85546875" customWidth="1"/>
    <col min="2310" max="2310" width="11.42578125" customWidth="1"/>
    <col min="2311" max="2311" width="12.140625" customWidth="1"/>
    <col min="2312" max="2312" width="17.7109375" customWidth="1"/>
    <col min="2313" max="2313" width="11" customWidth="1"/>
    <col min="2314" max="2314" width="11.42578125" customWidth="1"/>
    <col min="2315" max="2315" width="0.140625" customWidth="1"/>
    <col min="2561" max="2561" width="14.140625" customWidth="1"/>
    <col min="2562" max="2562" width="7" customWidth="1"/>
    <col min="2563" max="2563" width="7.140625" customWidth="1"/>
    <col min="2564" max="2564" width="11.28515625" customWidth="1"/>
    <col min="2565" max="2565" width="11.85546875" customWidth="1"/>
    <col min="2566" max="2566" width="11.42578125" customWidth="1"/>
    <col min="2567" max="2567" width="12.140625" customWidth="1"/>
    <col min="2568" max="2568" width="17.7109375" customWidth="1"/>
    <col min="2569" max="2569" width="11" customWidth="1"/>
    <col min="2570" max="2570" width="11.42578125" customWidth="1"/>
    <col min="2571" max="2571" width="0.140625" customWidth="1"/>
    <col min="2817" max="2817" width="14.140625" customWidth="1"/>
    <col min="2818" max="2818" width="7" customWidth="1"/>
    <col min="2819" max="2819" width="7.140625" customWidth="1"/>
    <col min="2820" max="2820" width="11.28515625" customWidth="1"/>
    <col min="2821" max="2821" width="11.85546875" customWidth="1"/>
    <col min="2822" max="2822" width="11.42578125" customWidth="1"/>
    <col min="2823" max="2823" width="12.140625" customWidth="1"/>
    <col min="2824" max="2824" width="17.7109375" customWidth="1"/>
    <col min="2825" max="2825" width="11" customWidth="1"/>
    <col min="2826" max="2826" width="11.42578125" customWidth="1"/>
    <col min="2827" max="2827" width="0.140625" customWidth="1"/>
    <col min="3073" max="3073" width="14.140625" customWidth="1"/>
    <col min="3074" max="3074" width="7" customWidth="1"/>
    <col min="3075" max="3075" width="7.140625" customWidth="1"/>
    <col min="3076" max="3076" width="11.28515625" customWidth="1"/>
    <col min="3077" max="3077" width="11.85546875" customWidth="1"/>
    <col min="3078" max="3078" width="11.42578125" customWidth="1"/>
    <col min="3079" max="3079" width="12.140625" customWidth="1"/>
    <col min="3080" max="3080" width="17.7109375" customWidth="1"/>
    <col min="3081" max="3081" width="11" customWidth="1"/>
    <col min="3082" max="3082" width="11.42578125" customWidth="1"/>
    <col min="3083" max="3083" width="0.140625" customWidth="1"/>
    <col min="3329" max="3329" width="14.140625" customWidth="1"/>
    <col min="3330" max="3330" width="7" customWidth="1"/>
    <col min="3331" max="3331" width="7.140625" customWidth="1"/>
    <col min="3332" max="3332" width="11.28515625" customWidth="1"/>
    <col min="3333" max="3333" width="11.85546875" customWidth="1"/>
    <col min="3334" max="3334" width="11.42578125" customWidth="1"/>
    <col min="3335" max="3335" width="12.140625" customWidth="1"/>
    <col min="3336" max="3336" width="17.7109375" customWidth="1"/>
    <col min="3337" max="3337" width="11" customWidth="1"/>
    <col min="3338" max="3338" width="11.42578125" customWidth="1"/>
    <col min="3339" max="3339" width="0.140625" customWidth="1"/>
    <col min="3585" max="3585" width="14.140625" customWidth="1"/>
    <col min="3586" max="3586" width="7" customWidth="1"/>
    <col min="3587" max="3587" width="7.140625" customWidth="1"/>
    <col min="3588" max="3588" width="11.28515625" customWidth="1"/>
    <col min="3589" max="3589" width="11.85546875" customWidth="1"/>
    <col min="3590" max="3590" width="11.42578125" customWidth="1"/>
    <col min="3591" max="3591" width="12.140625" customWidth="1"/>
    <col min="3592" max="3592" width="17.7109375" customWidth="1"/>
    <col min="3593" max="3593" width="11" customWidth="1"/>
    <col min="3594" max="3594" width="11.42578125" customWidth="1"/>
    <col min="3595" max="3595" width="0.140625" customWidth="1"/>
    <col min="3841" max="3841" width="14.140625" customWidth="1"/>
    <col min="3842" max="3842" width="7" customWidth="1"/>
    <col min="3843" max="3843" width="7.140625" customWidth="1"/>
    <col min="3844" max="3844" width="11.28515625" customWidth="1"/>
    <col min="3845" max="3845" width="11.85546875" customWidth="1"/>
    <col min="3846" max="3846" width="11.42578125" customWidth="1"/>
    <col min="3847" max="3847" width="12.140625" customWidth="1"/>
    <col min="3848" max="3848" width="17.7109375" customWidth="1"/>
    <col min="3849" max="3849" width="11" customWidth="1"/>
    <col min="3850" max="3850" width="11.42578125" customWidth="1"/>
    <col min="3851" max="3851" width="0.140625" customWidth="1"/>
    <col min="4097" max="4097" width="14.140625" customWidth="1"/>
    <col min="4098" max="4098" width="7" customWidth="1"/>
    <col min="4099" max="4099" width="7.140625" customWidth="1"/>
    <col min="4100" max="4100" width="11.28515625" customWidth="1"/>
    <col min="4101" max="4101" width="11.85546875" customWidth="1"/>
    <col min="4102" max="4102" width="11.42578125" customWidth="1"/>
    <col min="4103" max="4103" width="12.140625" customWidth="1"/>
    <col min="4104" max="4104" width="17.7109375" customWidth="1"/>
    <col min="4105" max="4105" width="11" customWidth="1"/>
    <col min="4106" max="4106" width="11.42578125" customWidth="1"/>
    <col min="4107" max="4107" width="0.140625" customWidth="1"/>
    <col min="4353" max="4353" width="14.140625" customWidth="1"/>
    <col min="4354" max="4354" width="7" customWidth="1"/>
    <col min="4355" max="4355" width="7.140625" customWidth="1"/>
    <col min="4356" max="4356" width="11.28515625" customWidth="1"/>
    <col min="4357" max="4357" width="11.85546875" customWidth="1"/>
    <col min="4358" max="4358" width="11.42578125" customWidth="1"/>
    <col min="4359" max="4359" width="12.140625" customWidth="1"/>
    <col min="4360" max="4360" width="17.7109375" customWidth="1"/>
    <col min="4361" max="4361" width="11" customWidth="1"/>
    <col min="4362" max="4362" width="11.42578125" customWidth="1"/>
    <col min="4363" max="4363" width="0.140625" customWidth="1"/>
    <col min="4609" max="4609" width="14.140625" customWidth="1"/>
    <col min="4610" max="4610" width="7" customWidth="1"/>
    <col min="4611" max="4611" width="7.140625" customWidth="1"/>
    <col min="4612" max="4612" width="11.28515625" customWidth="1"/>
    <col min="4613" max="4613" width="11.85546875" customWidth="1"/>
    <col min="4614" max="4614" width="11.42578125" customWidth="1"/>
    <col min="4615" max="4615" width="12.140625" customWidth="1"/>
    <col min="4616" max="4616" width="17.7109375" customWidth="1"/>
    <col min="4617" max="4617" width="11" customWidth="1"/>
    <col min="4618" max="4618" width="11.42578125" customWidth="1"/>
    <col min="4619" max="4619" width="0.140625" customWidth="1"/>
    <col min="4865" max="4865" width="14.140625" customWidth="1"/>
    <col min="4866" max="4866" width="7" customWidth="1"/>
    <col min="4867" max="4867" width="7.140625" customWidth="1"/>
    <col min="4868" max="4868" width="11.28515625" customWidth="1"/>
    <col min="4869" max="4869" width="11.85546875" customWidth="1"/>
    <col min="4870" max="4870" width="11.42578125" customWidth="1"/>
    <col min="4871" max="4871" width="12.140625" customWidth="1"/>
    <col min="4872" max="4872" width="17.7109375" customWidth="1"/>
    <col min="4873" max="4873" width="11" customWidth="1"/>
    <col min="4874" max="4874" width="11.42578125" customWidth="1"/>
    <col min="4875" max="4875" width="0.140625" customWidth="1"/>
    <col min="5121" max="5121" width="14.140625" customWidth="1"/>
    <col min="5122" max="5122" width="7" customWidth="1"/>
    <col min="5123" max="5123" width="7.140625" customWidth="1"/>
    <col min="5124" max="5124" width="11.28515625" customWidth="1"/>
    <col min="5125" max="5125" width="11.85546875" customWidth="1"/>
    <col min="5126" max="5126" width="11.42578125" customWidth="1"/>
    <col min="5127" max="5127" width="12.140625" customWidth="1"/>
    <col min="5128" max="5128" width="17.7109375" customWidth="1"/>
    <col min="5129" max="5129" width="11" customWidth="1"/>
    <col min="5130" max="5130" width="11.42578125" customWidth="1"/>
    <col min="5131" max="5131" width="0.140625" customWidth="1"/>
    <col min="5377" max="5377" width="14.140625" customWidth="1"/>
    <col min="5378" max="5378" width="7" customWidth="1"/>
    <col min="5379" max="5379" width="7.140625" customWidth="1"/>
    <col min="5380" max="5380" width="11.28515625" customWidth="1"/>
    <col min="5381" max="5381" width="11.85546875" customWidth="1"/>
    <col min="5382" max="5382" width="11.42578125" customWidth="1"/>
    <col min="5383" max="5383" width="12.140625" customWidth="1"/>
    <col min="5384" max="5384" width="17.7109375" customWidth="1"/>
    <col min="5385" max="5385" width="11" customWidth="1"/>
    <col min="5386" max="5386" width="11.42578125" customWidth="1"/>
    <col min="5387" max="5387" width="0.140625" customWidth="1"/>
    <col min="5633" max="5633" width="14.140625" customWidth="1"/>
    <col min="5634" max="5634" width="7" customWidth="1"/>
    <col min="5635" max="5635" width="7.140625" customWidth="1"/>
    <col min="5636" max="5636" width="11.28515625" customWidth="1"/>
    <col min="5637" max="5637" width="11.85546875" customWidth="1"/>
    <col min="5638" max="5638" width="11.42578125" customWidth="1"/>
    <col min="5639" max="5639" width="12.140625" customWidth="1"/>
    <col min="5640" max="5640" width="17.7109375" customWidth="1"/>
    <col min="5641" max="5641" width="11" customWidth="1"/>
    <col min="5642" max="5642" width="11.42578125" customWidth="1"/>
    <col min="5643" max="5643" width="0.140625" customWidth="1"/>
    <col min="5889" max="5889" width="14.140625" customWidth="1"/>
    <col min="5890" max="5890" width="7" customWidth="1"/>
    <col min="5891" max="5891" width="7.140625" customWidth="1"/>
    <col min="5892" max="5892" width="11.28515625" customWidth="1"/>
    <col min="5893" max="5893" width="11.85546875" customWidth="1"/>
    <col min="5894" max="5894" width="11.42578125" customWidth="1"/>
    <col min="5895" max="5895" width="12.140625" customWidth="1"/>
    <col min="5896" max="5896" width="17.7109375" customWidth="1"/>
    <col min="5897" max="5897" width="11" customWidth="1"/>
    <col min="5898" max="5898" width="11.42578125" customWidth="1"/>
    <col min="5899" max="5899" width="0.140625" customWidth="1"/>
    <col min="6145" max="6145" width="14.140625" customWidth="1"/>
    <col min="6146" max="6146" width="7" customWidth="1"/>
    <col min="6147" max="6147" width="7.140625" customWidth="1"/>
    <col min="6148" max="6148" width="11.28515625" customWidth="1"/>
    <col min="6149" max="6149" width="11.85546875" customWidth="1"/>
    <col min="6150" max="6150" width="11.42578125" customWidth="1"/>
    <col min="6151" max="6151" width="12.140625" customWidth="1"/>
    <col min="6152" max="6152" width="17.7109375" customWidth="1"/>
    <col min="6153" max="6153" width="11" customWidth="1"/>
    <col min="6154" max="6154" width="11.42578125" customWidth="1"/>
    <col min="6155" max="6155" width="0.140625" customWidth="1"/>
    <col min="6401" max="6401" width="14.140625" customWidth="1"/>
    <col min="6402" max="6402" width="7" customWidth="1"/>
    <col min="6403" max="6403" width="7.140625" customWidth="1"/>
    <col min="6404" max="6404" width="11.28515625" customWidth="1"/>
    <col min="6405" max="6405" width="11.85546875" customWidth="1"/>
    <col min="6406" max="6406" width="11.42578125" customWidth="1"/>
    <col min="6407" max="6407" width="12.140625" customWidth="1"/>
    <col min="6408" max="6408" width="17.7109375" customWidth="1"/>
    <col min="6409" max="6409" width="11" customWidth="1"/>
    <col min="6410" max="6410" width="11.42578125" customWidth="1"/>
    <col min="6411" max="6411" width="0.140625" customWidth="1"/>
    <col min="6657" max="6657" width="14.140625" customWidth="1"/>
    <col min="6658" max="6658" width="7" customWidth="1"/>
    <col min="6659" max="6659" width="7.140625" customWidth="1"/>
    <col min="6660" max="6660" width="11.28515625" customWidth="1"/>
    <col min="6661" max="6661" width="11.85546875" customWidth="1"/>
    <col min="6662" max="6662" width="11.42578125" customWidth="1"/>
    <col min="6663" max="6663" width="12.140625" customWidth="1"/>
    <col min="6664" max="6664" width="17.7109375" customWidth="1"/>
    <col min="6665" max="6665" width="11" customWidth="1"/>
    <col min="6666" max="6666" width="11.42578125" customWidth="1"/>
    <col min="6667" max="6667" width="0.140625" customWidth="1"/>
    <col min="6913" max="6913" width="14.140625" customWidth="1"/>
    <col min="6914" max="6914" width="7" customWidth="1"/>
    <col min="6915" max="6915" width="7.140625" customWidth="1"/>
    <col min="6916" max="6916" width="11.28515625" customWidth="1"/>
    <col min="6917" max="6917" width="11.85546875" customWidth="1"/>
    <col min="6918" max="6918" width="11.42578125" customWidth="1"/>
    <col min="6919" max="6919" width="12.140625" customWidth="1"/>
    <col min="6920" max="6920" width="17.7109375" customWidth="1"/>
    <col min="6921" max="6921" width="11" customWidth="1"/>
    <col min="6922" max="6922" width="11.42578125" customWidth="1"/>
    <col min="6923" max="6923" width="0.140625" customWidth="1"/>
    <col min="7169" max="7169" width="14.140625" customWidth="1"/>
    <col min="7170" max="7170" width="7" customWidth="1"/>
    <col min="7171" max="7171" width="7.140625" customWidth="1"/>
    <col min="7172" max="7172" width="11.28515625" customWidth="1"/>
    <col min="7173" max="7173" width="11.85546875" customWidth="1"/>
    <col min="7174" max="7174" width="11.42578125" customWidth="1"/>
    <col min="7175" max="7175" width="12.140625" customWidth="1"/>
    <col min="7176" max="7176" width="17.7109375" customWidth="1"/>
    <col min="7177" max="7177" width="11" customWidth="1"/>
    <col min="7178" max="7178" width="11.42578125" customWidth="1"/>
    <col min="7179" max="7179" width="0.140625" customWidth="1"/>
    <col min="7425" max="7425" width="14.140625" customWidth="1"/>
    <col min="7426" max="7426" width="7" customWidth="1"/>
    <col min="7427" max="7427" width="7.140625" customWidth="1"/>
    <col min="7428" max="7428" width="11.28515625" customWidth="1"/>
    <col min="7429" max="7429" width="11.85546875" customWidth="1"/>
    <col min="7430" max="7430" width="11.42578125" customWidth="1"/>
    <col min="7431" max="7431" width="12.140625" customWidth="1"/>
    <col min="7432" max="7432" width="17.7109375" customWidth="1"/>
    <col min="7433" max="7433" width="11" customWidth="1"/>
    <col min="7434" max="7434" width="11.42578125" customWidth="1"/>
    <col min="7435" max="7435" width="0.140625" customWidth="1"/>
    <col min="7681" max="7681" width="14.140625" customWidth="1"/>
    <col min="7682" max="7682" width="7" customWidth="1"/>
    <col min="7683" max="7683" width="7.140625" customWidth="1"/>
    <col min="7684" max="7684" width="11.28515625" customWidth="1"/>
    <col min="7685" max="7685" width="11.85546875" customWidth="1"/>
    <col min="7686" max="7686" width="11.42578125" customWidth="1"/>
    <col min="7687" max="7687" width="12.140625" customWidth="1"/>
    <col min="7688" max="7688" width="17.7109375" customWidth="1"/>
    <col min="7689" max="7689" width="11" customWidth="1"/>
    <col min="7690" max="7690" width="11.42578125" customWidth="1"/>
    <col min="7691" max="7691" width="0.140625" customWidth="1"/>
    <col min="7937" max="7937" width="14.140625" customWidth="1"/>
    <col min="7938" max="7938" width="7" customWidth="1"/>
    <col min="7939" max="7939" width="7.140625" customWidth="1"/>
    <col min="7940" max="7940" width="11.28515625" customWidth="1"/>
    <col min="7941" max="7941" width="11.85546875" customWidth="1"/>
    <col min="7942" max="7942" width="11.42578125" customWidth="1"/>
    <col min="7943" max="7943" width="12.140625" customWidth="1"/>
    <col min="7944" max="7944" width="17.7109375" customWidth="1"/>
    <col min="7945" max="7945" width="11" customWidth="1"/>
    <col min="7946" max="7946" width="11.42578125" customWidth="1"/>
    <col min="7947" max="7947" width="0.140625" customWidth="1"/>
    <col min="8193" max="8193" width="14.140625" customWidth="1"/>
    <col min="8194" max="8194" width="7" customWidth="1"/>
    <col min="8195" max="8195" width="7.140625" customWidth="1"/>
    <col min="8196" max="8196" width="11.28515625" customWidth="1"/>
    <col min="8197" max="8197" width="11.85546875" customWidth="1"/>
    <col min="8198" max="8198" width="11.42578125" customWidth="1"/>
    <col min="8199" max="8199" width="12.140625" customWidth="1"/>
    <col min="8200" max="8200" width="17.7109375" customWidth="1"/>
    <col min="8201" max="8201" width="11" customWidth="1"/>
    <col min="8202" max="8202" width="11.42578125" customWidth="1"/>
    <col min="8203" max="8203" width="0.140625" customWidth="1"/>
    <col min="8449" max="8449" width="14.140625" customWidth="1"/>
    <col min="8450" max="8450" width="7" customWidth="1"/>
    <col min="8451" max="8451" width="7.140625" customWidth="1"/>
    <col min="8452" max="8452" width="11.28515625" customWidth="1"/>
    <col min="8453" max="8453" width="11.85546875" customWidth="1"/>
    <col min="8454" max="8454" width="11.42578125" customWidth="1"/>
    <col min="8455" max="8455" width="12.140625" customWidth="1"/>
    <col min="8456" max="8456" width="17.7109375" customWidth="1"/>
    <col min="8457" max="8457" width="11" customWidth="1"/>
    <col min="8458" max="8458" width="11.42578125" customWidth="1"/>
    <col min="8459" max="8459" width="0.140625" customWidth="1"/>
    <col min="8705" max="8705" width="14.140625" customWidth="1"/>
    <col min="8706" max="8706" width="7" customWidth="1"/>
    <col min="8707" max="8707" width="7.140625" customWidth="1"/>
    <col min="8708" max="8708" width="11.28515625" customWidth="1"/>
    <col min="8709" max="8709" width="11.85546875" customWidth="1"/>
    <col min="8710" max="8710" width="11.42578125" customWidth="1"/>
    <col min="8711" max="8711" width="12.140625" customWidth="1"/>
    <col min="8712" max="8712" width="17.7109375" customWidth="1"/>
    <col min="8713" max="8713" width="11" customWidth="1"/>
    <col min="8714" max="8714" width="11.42578125" customWidth="1"/>
    <col min="8715" max="8715" width="0.140625" customWidth="1"/>
    <col min="8961" max="8961" width="14.140625" customWidth="1"/>
    <col min="8962" max="8962" width="7" customWidth="1"/>
    <col min="8963" max="8963" width="7.140625" customWidth="1"/>
    <col min="8964" max="8964" width="11.28515625" customWidth="1"/>
    <col min="8965" max="8965" width="11.85546875" customWidth="1"/>
    <col min="8966" max="8966" width="11.42578125" customWidth="1"/>
    <col min="8967" max="8967" width="12.140625" customWidth="1"/>
    <col min="8968" max="8968" width="17.7109375" customWidth="1"/>
    <col min="8969" max="8969" width="11" customWidth="1"/>
    <col min="8970" max="8970" width="11.42578125" customWidth="1"/>
    <col min="8971" max="8971" width="0.140625" customWidth="1"/>
    <col min="9217" max="9217" width="14.140625" customWidth="1"/>
    <col min="9218" max="9218" width="7" customWidth="1"/>
    <col min="9219" max="9219" width="7.140625" customWidth="1"/>
    <col min="9220" max="9220" width="11.28515625" customWidth="1"/>
    <col min="9221" max="9221" width="11.85546875" customWidth="1"/>
    <col min="9222" max="9222" width="11.42578125" customWidth="1"/>
    <col min="9223" max="9223" width="12.140625" customWidth="1"/>
    <col min="9224" max="9224" width="17.7109375" customWidth="1"/>
    <col min="9225" max="9225" width="11" customWidth="1"/>
    <col min="9226" max="9226" width="11.42578125" customWidth="1"/>
    <col min="9227" max="9227" width="0.140625" customWidth="1"/>
    <col min="9473" max="9473" width="14.140625" customWidth="1"/>
    <col min="9474" max="9474" width="7" customWidth="1"/>
    <col min="9475" max="9475" width="7.140625" customWidth="1"/>
    <col min="9476" max="9476" width="11.28515625" customWidth="1"/>
    <col min="9477" max="9477" width="11.85546875" customWidth="1"/>
    <col min="9478" max="9478" width="11.42578125" customWidth="1"/>
    <col min="9479" max="9479" width="12.140625" customWidth="1"/>
    <col min="9480" max="9480" width="17.7109375" customWidth="1"/>
    <col min="9481" max="9481" width="11" customWidth="1"/>
    <col min="9482" max="9482" width="11.42578125" customWidth="1"/>
    <col min="9483" max="9483" width="0.140625" customWidth="1"/>
    <col min="9729" max="9729" width="14.140625" customWidth="1"/>
    <col min="9730" max="9730" width="7" customWidth="1"/>
    <col min="9731" max="9731" width="7.140625" customWidth="1"/>
    <col min="9732" max="9732" width="11.28515625" customWidth="1"/>
    <col min="9733" max="9733" width="11.85546875" customWidth="1"/>
    <col min="9734" max="9734" width="11.42578125" customWidth="1"/>
    <col min="9735" max="9735" width="12.140625" customWidth="1"/>
    <col min="9736" max="9736" width="17.7109375" customWidth="1"/>
    <col min="9737" max="9737" width="11" customWidth="1"/>
    <col min="9738" max="9738" width="11.42578125" customWidth="1"/>
    <col min="9739" max="9739" width="0.140625" customWidth="1"/>
    <col min="9985" max="9985" width="14.140625" customWidth="1"/>
    <col min="9986" max="9986" width="7" customWidth="1"/>
    <col min="9987" max="9987" width="7.140625" customWidth="1"/>
    <col min="9988" max="9988" width="11.28515625" customWidth="1"/>
    <col min="9989" max="9989" width="11.85546875" customWidth="1"/>
    <col min="9990" max="9990" width="11.42578125" customWidth="1"/>
    <col min="9991" max="9991" width="12.140625" customWidth="1"/>
    <col min="9992" max="9992" width="17.7109375" customWidth="1"/>
    <col min="9993" max="9993" width="11" customWidth="1"/>
    <col min="9994" max="9994" width="11.42578125" customWidth="1"/>
    <col min="9995" max="9995" width="0.140625" customWidth="1"/>
    <col min="10241" max="10241" width="14.140625" customWidth="1"/>
    <col min="10242" max="10242" width="7" customWidth="1"/>
    <col min="10243" max="10243" width="7.140625" customWidth="1"/>
    <col min="10244" max="10244" width="11.28515625" customWidth="1"/>
    <col min="10245" max="10245" width="11.85546875" customWidth="1"/>
    <col min="10246" max="10246" width="11.42578125" customWidth="1"/>
    <col min="10247" max="10247" width="12.140625" customWidth="1"/>
    <col min="10248" max="10248" width="17.7109375" customWidth="1"/>
    <col min="10249" max="10249" width="11" customWidth="1"/>
    <col min="10250" max="10250" width="11.42578125" customWidth="1"/>
    <col min="10251" max="10251" width="0.140625" customWidth="1"/>
    <col min="10497" max="10497" width="14.140625" customWidth="1"/>
    <col min="10498" max="10498" width="7" customWidth="1"/>
    <col min="10499" max="10499" width="7.140625" customWidth="1"/>
    <col min="10500" max="10500" width="11.28515625" customWidth="1"/>
    <col min="10501" max="10501" width="11.85546875" customWidth="1"/>
    <col min="10502" max="10502" width="11.42578125" customWidth="1"/>
    <col min="10503" max="10503" width="12.140625" customWidth="1"/>
    <col min="10504" max="10504" width="17.7109375" customWidth="1"/>
    <col min="10505" max="10505" width="11" customWidth="1"/>
    <col min="10506" max="10506" width="11.42578125" customWidth="1"/>
    <col min="10507" max="10507" width="0.140625" customWidth="1"/>
    <col min="10753" max="10753" width="14.140625" customWidth="1"/>
    <col min="10754" max="10754" width="7" customWidth="1"/>
    <col min="10755" max="10755" width="7.140625" customWidth="1"/>
    <col min="10756" max="10756" width="11.28515625" customWidth="1"/>
    <col min="10757" max="10757" width="11.85546875" customWidth="1"/>
    <col min="10758" max="10758" width="11.42578125" customWidth="1"/>
    <col min="10759" max="10759" width="12.140625" customWidth="1"/>
    <col min="10760" max="10760" width="17.7109375" customWidth="1"/>
    <col min="10761" max="10761" width="11" customWidth="1"/>
    <col min="10762" max="10762" width="11.42578125" customWidth="1"/>
    <col min="10763" max="10763" width="0.140625" customWidth="1"/>
    <col min="11009" max="11009" width="14.140625" customWidth="1"/>
    <col min="11010" max="11010" width="7" customWidth="1"/>
    <col min="11011" max="11011" width="7.140625" customWidth="1"/>
    <col min="11012" max="11012" width="11.28515625" customWidth="1"/>
    <col min="11013" max="11013" width="11.85546875" customWidth="1"/>
    <col min="11014" max="11014" width="11.42578125" customWidth="1"/>
    <col min="11015" max="11015" width="12.140625" customWidth="1"/>
    <col min="11016" max="11016" width="17.7109375" customWidth="1"/>
    <col min="11017" max="11017" width="11" customWidth="1"/>
    <col min="11018" max="11018" width="11.42578125" customWidth="1"/>
    <col min="11019" max="11019" width="0.140625" customWidth="1"/>
    <col min="11265" max="11265" width="14.140625" customWidth="1"/>
    <col min="11266" max="11266" width="7" customWidth="1"/>
    <col min="11267" max="11267" width="7.140625" customWidth="1"/>
    <col min="11268" max="11268" width="11.28515625" customWidth="1"/>
    <col min="11269" max="11269" width="11.85546875" customWidth="1"/>
    <col min="11270" max="11270" width="11.42578125" customWidth="1"/>
    <col min="11271" max="11271" width="12.140625" customWidth="1"/>
    <col min="11272" max="11272" width="17.7109375" customWidth="1"/>
    <col min="11273" max="11273" width="11" customWidth="1"/>
    <col min="11274" max="11274" width="11.42578125" customWidth="1"/>
    <col min="11275" max="11275" width="0.140625" customWidth="1"/>
    <col min="11521" max="11521" width="14.140625" customWidth="1"/>
    <col min="11522" max="11522" width="7" customWidth="1"/>
    <col min="11523" max="11523" width="7.140625" customWidth="1"/>
    <col min="11524" max="11524" width="11.28515625" customWidth="1"/>
    <col min="11525" max="11525" width="11.85546875" customWidth="1"/>
    <col min="11526" max="11526" width="11.42578125" customWidth="1"/>
    <col min="11527" max="11527" width="12.140625" customWidth="1"/>
    <col min="11528" max="11528" width="17.7109375" customWidth="1"/>
    <col min="11529" max="11529" width="11" customWidth="1"/>
    <col min="11530" max="11530" width="11.42578125" customWidth="1"/>
    <col min="11531" max="11531" width="0.140625" customWidth="1"/>
    <col min="11777" max="11777" width="14.140625" customWidth="1"/>
    <col min="11778" max="11778" width="7" customWidth="1"/>
    <col min="11779" max="11779" width="7.140625" customWidth="1"/>
    <col min="11780" max="11780" width="11.28515625" customWidth="1"/>
    <col min="11781" max="11781" width="11.85546875" customWidth="1"/>
    <col min="11782" max="11782" width="11.42578125" customWidth="1"/>
    <col min="11783" max="11783" width="12.140625" customWidth="1"/>
    <col min="11784" max="11784" width="17.7109375" customWidth="1"/>
    <col min="11785" max="11785" width="11" customWidth="1"/>
    <col min="11786" max="11786" width="11.42578125" customWidth="1"/>
    <col min="11787" max="11787" width="0.140625" customWidth="1"/>
    <col min="12033" max="12033" width="14.140625" customWidth="1"/>
    <col min="12034" max="12034" width="7" customWidth="1"/>
    <col min="12035" max="12035" width="7.140625" customWidth="1"/>
    <col min="12036" max="12036" width="11.28515625" customWidth="1"/>
    <col min="12037" max="12037" width="11.85546875" customWidth="1"/>
    <col min="12038" max="12038" width="11.42578125" customWidth="1"/>
    <col min="12039" max="12039" width="12.140625" customWidth="1"/>
    <col min="12040" max="12040" width="17.7109375" customWidth="1"/>
    <col min="12041" max="12041" width="11" customWidth="1"/>
    <col min="12042" max="12042" width="11.42578125" customWidth="1"/>
    <col min="12043" max="12043" width="0.140625" customWidth="1"/>
    <col min="12289" max="12289" width="14.140625" customWidth="1"/>
    <col min="12290" max="12290" width="7" customWidth="1"/>
    <col min="12291" max="12291" width="7.140625" customWidth="1"/>
    <col min="12292" max="12292" width="11.28515625" customWidth="1"/>
    <col min="12293" max="12293" width="11.85546875" customWidth="1"/>
    <col min="12294" max="12294" width="11.42578125" customWidth="1"/>
    <col min="12295" max="12295" width="12.140625" customWidth="1"/>
    <col min="12296" max="12296" width="17.7109375" customWidth="1"/>
    <col min="12297" max="12297" width="11" customWidth="1"/>
    <col min="12298" max="12298" width="11.42578125" customWidth="1"/>
    <col min="12299" max="12299" width="0.140625" customWidth="1"/>
    <col min="12545" max="12545" width="14.140625" customWidth="1"/>
    <col min="12546" max="12546" width="7" customWidth="1"/>
    <col min="12547" max="12547" width="7.140625" customWidth="1"/>
    <col min="12548" max="12548" width="11.28515625" customWidth="1"/>
    <col min="12549" max="12549" width="11.85546875" customWidth="1"/>
    <col min="12550" max="12550" width="11.42578125" customWidth="1"/>
    <col min="12551" max="12551" width="12.140625" customWidth="1"/>
    <col min="12552" max="12552" width="17.7109375" customWidth="1"/>
    <col min="12553" max="12553" width="11" customWidth="1"/>
    <col min="12554" max="12554" width="11.42578125" customWidth="1"/>
    <col min="12555" max="12555" width="0.140625" customWidth="1"/>
    <col min="12801" max="12801" width="14.140625" customWidth="1"/>
    <col min="12802" max="12802" width="7" customWidth="1"/>
    <col min="12803" max="12803" width="7.140625" customWidth="1"/>
    <col min="12804" max="12804" width="11.28515625" customWidth="1"/>
    <col min="12805" max="12805" width="11.85546875" customWidth="1"/>
    <col min="12806" max="12806" width="11.42578125" customWidth="1"/>
    <col min="12807" max="12807" width="12.140625" customWidth="1"/>
    <col min="12808" max="12808" width="17.7109375" customWidth="1"/>
    <col min="12809" max="12809" width="11" customWidth="1"/>
    <col min="12810" max="12810" width="11.42578125" customWidth="1"/>
    <col min="12811" max="12811" width="0.140625" customWidth="1"/>
    <col min="13057" max="13057" width="14.140625" customWidth="1"/>
    <col min="13058" max="13058" width="7" customWidth="1"/>
    <col min="13059" max="13059" width="7.140625" customWidth="1"/>
    <col min="13060" max="13060" width="11.28515625" customWidth="1"/>
    <col min="13061" max="13061" width="11.85546875" customWidth="1"/>
    <col min="13062" max="13062" width="11.42578125" customWidth="1"/>
    <col min="13063" max="13063" width="12.140625" customWidth="1"/>
    <col min="13064" max="13064" width="17.7109375" customWidth="1"/>
    <col min="13065" max="13065" width="11" customWidth="1"/>
    <col min="13066" max="13066" width="11.42578125" customWidth="1"/>
    <col min="13067" max="13067" width="0.140625" customWidth="1"/>
    <col min="13313" max="13313" width="14.140625" customWidth="1"/>
    <col min="13314" max="13314" width="7" customWidth="1"/>
    <col min="13315" max="13315" width="7.140625" customWidth="1"/>
    <col min="13316" max="13316" width="11.28515625" customWidth="1"/>
    <col min="13317" max="13317" width="11.85546875" customWidth="1"/>
    <col min="13318" max="13318" width="11.42578125" customWidth="1"/>
    <col min="13319" max="13319" width="12.140625" customWidth="1"/>
    <col min="13320" max="13320" width="17.7109375" customWidth="1"/>
    <col min="13321" max="13321" width="11" customWidth="1"/>
    <col min="13322" max="13322" width="11.42578125" customWidth="1"/>
    <col min="13323" max="13323" width="0.140625" customWidth="1"/>
    <col min="13569" max="13569" width="14.140625" customWidth="1"/>
    <col min="13570" max="13570" width="7" customWidth="1"/>
    <col min="13571" max="13571" width="7.140625" customWidth="1"/>
    <col min="13572" max="13572" width="11.28515625" customWidth="1"/>
    <col min="13573" max="13573" width="11.85546875" customWidth="1"/>
    <col min="13574" max="13574" width="11.42578125" customWidth="1"/>
    <col min="13575" max="13575" width="12.140625" customWidth="1"/>
    <col min="13576" max="13576" width="17.7109375" customWidth="1"/>
    <col min="13577" max="13577" width="11" customWidth="1"/>
    <col min="13578" max="13578" width="11.42578125" customWidth="1"/>
    <col min="13579" max="13579" width="0.140625" customWidth="1"/>
    <col min="13825" max="13825" width="14.140625" customWidth="1"/>
    <col min="13826" max="13826" width="7" customWidth="1"/>
    <col min="13827" max="13827" width="7.140625" customWidth="1"/>
    <col min="13828" max="13828" width="11.28515625" customWidth="1"/>
    <col min="13829" max="13829" width="11.85546875" customWidth="1"/>
    <col min="13830" max="13830" width="11.42578125" customWidth="1"/>
    <col min="13831" max="13831" width="12.140625" customWidth="1"/>
    <col min="13832" max="13832" width="17.7109375" customWidth="1"/>
    <col min="13833" max="13833" width="11" customWidth="1"/>
    <col min="13834" max="13834" width="11.42578125" customWidth="1"/>
    <col min="13835" max="13835" width="0.140625" customWidth="1"/>
    <col min="14081" max="14081" width="14.140625" customWidth="1"/>
    <col min="14082" max="14082" width="7" customWidth="1"/>
    <col min="14083" max="14083" width="7.140625" customWidth="1"/>
    <col min="14084" max="14084" width="11.28515625" customWidth="1"/>
    <col min="14085" max="14085" width="11.85546875" customWidth="1"/>
    <col min="14086" max="14086" width="11.42578125" customWidth="1"/>
    <col min="14087" max="14087" width="12.140625" customWidth="1"/>
    <col min="14088" max="14088" width="17.7109375" customWidth="1"/>
    <col min="14089" max="14089" width="11" customWidth="1"/>
    <col min="14090" max="14090" width="11.42578125" customWidth="1"/>
    <col min="14091" max="14091" width="0.140625" customWidth="1"/>
    <col min="14337" max="14337" width="14.140625" customWidth="1"/>
    <col min="14338" max="14338" width="7" customWidth="1"/>
    <col min="14339" max="14339" width="7.140625" customWidth="1"/>
    <col min="14340" max="14340" width="11.28515625" customWidth="1"/>
    <col min="14341" max="14341" width="11.85546875" customWidth="1"/>
    <col min="14342" max="14342" width="11.42578125" customWidth="1"/>
    <col min="14343" max="14343" width="12.140625" customWidth="1"/>
    <col min="14344" max="14344" width="17.7109375" customWidth="1"/>
    <col min="14345" max="14345" width="11" customWidth="1"/>
    <col min="14346" max="14346" width="11.42578125" customWidth="1"/>
    <col min="14347" max="14347" width="0.140625" customWidth="1"/>
    <col min="14593" max="14593" width="14.140625" customWidth="1"/>
    <col min="14594" max="14594" width="7" customWidth="1"/>
    <col min="14595" max="14595" width="7.140625" customWidth="1"/>
    <col min="14596" max="14596" width="11.28515625" customWidth="1"/>
    <col min="14597" max="14597" width="11.85546875" customWidth="1"/>
    <col min="14598" max="14598" width="11.42578125" customWidth="1"/>
    <col min="14599" max="14599" width="12.140625" customWidth="1"/>
    <col min="14600" max="14600" width="17.7109375" customWidth="1"/>
    <col min="14601" max="14601" width="11" customWidth="1"/>
    <col min="14602" max="14602" width="11.42578125" customWidth="1"/>
    <col min="14603" max="14603" width="0.140625" customWidth="1"/>
    <col min="14849" max="14849" width="14.140625" customWidth="1"/>
    <col min="14850" max="14850" width="7" customWidth="1"/>
    <col min="14851" max="14851" width="7.140625" customWidth="1"/>
    <col min="14852" max="14852" width="11.28515625" customWidth="1"/>
    <col min="14853" max="14853" width="11.85546875" customWidth="1"/>
    <col min="14854" max="14854" width="11.42578125" customWidth="1"/>
    <col min="14855" max="14855" width="12.140625" customWidth="1"/>
    <col min="14856" max="14856" width="17.7109375" customWidth="1"/>
    <col min="14857" max="14857" width="11" customWidth="1"/>
    <col min="14858" max="14858" width="11.42578125" customWidth="1"/>
    <col min="14859" max="14859" width="0.140625" customWidth="1"/>
    <col min="15105" max="15105" width="14.140625" customWidth="1"/>
    <col min="15106" max="15106" width="7" customWidth="1"/>
    <col min="15107" max="15107" width="7.140625" customWidth="1"/>
    <col min="15108" max="15108" width="11.28515625" customWidth="1"/>
    <col min="15109" max="15109" width="11.85546875" customWidth="1"/>
    <col min="15110" max="15110" width="11.42578125" customWidth="1"/>
    <col min="15111" max="15111" width="12.140625" customWidth="1"/>
    <col min="15112" max="15112" width="17.7109375" customWidth="1"/>
    <col min="15113" max="15113" width="11" customWidth="1"/>
    <col min="15114" max="15114" width="11.42578125" customWidth="1"/>
    <col min="15115" max="15115" width="0.140625" customWidth="1"/>
    <col min="15361" max="15361" width="14.140625" customWidth="1"/>
    <col min="15362" max="15362" width="7" customWidth="1"/>
    <col min="15363" max="15363" width="7.140625" customWidth="1"/>
    <col min="15364" max="15364" width="11.28515625" customWidth="1"/>
    <col min="15365" max="15365" width="11.85546875" customWidth="1"/>
    <col min="15366" max="15366" width="11.42578125" customWidth="1"/>
    <col min="15367" max="15367" width="12.140625" customWidth="1"/>
    <col min="15368" max="15368" width="17.7109375" customWidth="1"/>
    <col min="15369" max="15369" width="11" customWidth="1"/>
    <col min="15370" max="15370" width="11.42578125" customWidth="1"/>
    <col min="15371" max="15371" width="0.140625" customWidth="1"/>
    <col min="15617" max="15617" width="14.140625" customWidth="1"/>
    <col min="15618" max="15618" width="7" customWidth="1"/>
    <col min="15619" max="15619" width="7.140625" customWidth="1"/>
    <col min="15620" max="15620" width="11.28515625" customWidth="1"/>
    <col min="15621" max="15621" width="11.85546875" customWidth="1"/>
    <col min="15622" max="15622" width="11.42578125" customWidth="1"/>
    <col min="15623" max="15623" width="12.140625" customWidth="1"/>
    <col min="15624" max="15624" width="17.7109375" customWidth="1"/>
    <col min="15625" max="15625" width="11" customWidth="1"/>
    <col min="15626" max="15626" width="11.42578125" customWidth="1"/>
    <col min="15627" max="15627" width="0.140625" customWidth="1"/>
    <col min="15873" max="15873" width="14.140625" customWidth="1"/>
    <col min="15874" max="15874" width="7" customWidth="1"/>
    <col min="15875" max="15875" width="7.140625" customWidth="1"/>
    <col min="15876" max="15876" width="11.28515625" customWidth="1"/>
    <col min="15877" max="15877" width="11.85546875" customWidth="1"/>
    <col min="15878" max="15878" width="11.42578125" customWidth="1"/>
    <col min="15879" max="15879" width="12.140625" customWidth="1"/>
    <col min="15880" max="15880" width="17.7109375" customWidth="1"/>
    <col min="15881" max="15881" width="11" customWidth="1"/>
    <col min="15882" max="15882" width="11.42578125" customWidth="1"/>
    <col min="15883" max="15883" width="0.140625" customWidth="1"/>
    <col min="16129" max="16129" width="14.140625" customWidth="1"/>
    <col min="16130" max="16130" width="7" customWidth="1"/>
    <col min="16131" max="16131" width="7.140625" customWidth="1"/>
    <col min="16132" max="16132" width="11.28515625" customWidth="1"/>
    <col min="16133" max="16133" width="11.85546875" customWidth="1"/>
    <col min="16134" max="16134" width="11.42578125" customWidth="1"/>
    <col min="16135" max="16135" width="12.140625" customWidth="1"/>
    <col min="16136" max="16136" width="17.7109375" customWidth="1"/>
    <col min="16137" max="16137" width="11" customWidth="1"/>
    <col min="16138" max="16138" width="11.42578125" customWidth="1"/>
    <col min="16139" max="16139" width="0.140625" customWidth="1"/>
  </cols>
  <sheetData>
    <row r="1" spans="1:10" s="1" customFormat="1" x14ac:dyDescent="0.2">
      <c r="A1" s="62"/>
      <c r="B1" s="62"/>
      <c r="C1" s="63" t="s">
        <v>14</v>
      </c>
      <c r="D1" s="62"/>
      <c r="E1" s="62"/>
      <c r="F1" s="62"/>
      <c r="G1" s="62"/>
      <c r="H1" s="62"/>
      <c r="I1" s="64"/>
      <c r="J1" s="64"/>
    </row>
    <row r="2" spans="1:10" ht="18.75" thickBot="1" x14ac:dyDescent="0.3">
      <c r="A2" s="2" t="s">
        <v>24</v>
      </c>
      <c r="B2" s="74"/>
      <c r="C2" s="74"/>
      <c r="D2" s="75"/>
      <c r="E2" s="65"/>
      <c r="F2" s="66"/>
      <c r="G2" s="10"/>
      <c r="H2" s="67"/>
      <c r="I2" s="68"/>
      <c r="J2" s="68"/>
    </row>
    <row r="3" spans="1:10" ht="27.75" customHeight="1" thickBot="1" x14ac:dyDescent="0.3">
      <c r="A3" s="84" t="s">
        <v>0</v>
      </c>
      <c r="B3" s="84"/>
      <c r="C3" s="84"/>
      <c r="D3" s="84"/>
      <c r="E3" s="5"/>
      <c r="F3" s="6"/>
      <c r="G3" s="3"/>
      <c r="I3" s="4"/>
      <c r="J3" s="4"/>
    </row>
    <row r="4" spans="1:10" ht="58.5" customHeight="1" thickBot="1" x14ac:dyDescent="0.3">
      <c r="A4" s="85" t="s">
        <v>17</v>
      </c>
      <c r="B4" s="85"/>
      <c r="C4" s="85"/>
      <c r="D4" s="69"/>
      <c r="E4" s="5"/>
      <c r="F4" s="6"/>
      <c r="G4" s="89" t="s">
        <v>22</v>
      </c>
      <c r="H4" s="89"/>
      <c r="I4" s="76"/>
      <c r="J4" s="4"/>
    </row>
    <row r="5" spans="1:10" ht="18" hidden="1" customHeight="1" outlineLevel="2" thickBot="1" x14ac:dyDescent="0.3">
      <c r="A5" s="86" t="s">
        <v>18</v>
      </c>
      <c r="B5" s="86"/>
      <c r="C5" s="86"/>
      <c r="D5" s="82"/>
      <c r="E5" s="8"/>
      <c r="F5" s="87"/>
      <c r="G5" s="87"/>
      <c r="H5" s="87"/>
      <c r="I5" s="87"/>
      <c r="J5" s="87"/>
    </row>
    <row r="6" spans="1:10" ht="39.75" hidden="1" customHeight="1" outlineLevel="2" thickBot="1" x14ac:dyDescent="0.3">
      <c r="A6" s="85" t="s">
        <v>21</v>
      </c>
      <c r="B6" s="85"/>
      <c r="C6" s="85"/>
      <c r="D6" s="7">
        <v>5.8599999999999999E-2</v>
      </c>
      <c r="E6" s="9"/>
      <c r="F6" s="88"/>
      <c r="G6" s="88"/>
      <c r="H6" s="88"/>
      <c r="I6" s="88"/>
      <c r="J6" s="4"/>
    </row>
    <row r="7" spans="1:10" ht="53.25" hidden="1" customHeight="1" outlineLevel="2" thickBot="1" x14ac:dyDescent="0.3">
      <c r="A7" s="85" t="s">
        <v>23</v>
      </c>
      <c r="B7" s="85"/>
      <c r="C7" s="85"/>
      <c r="D7" s="7">
        <v>3.0499999999999999E-2</v>
      </c>
      <c r="E7" s="9"/>
      <c r="F7" s="88"/>
      <c r="G7" s="88"/>
      <c r="H7" s="88"/>
      <c r="I7" s="88"/>
      <c r="J7" s="4"/>
    </row>
    <row r="8" spans="1:10" ht="57.75" customHeight="1" collapsed="1" thickBot="1" x14ac:dyDescent="0.3">
      <c r="A8" s="91" t="s">
        <v>19</v>
      </c>
      <c r="B8" s="91"/>
      <c r="C8" s="91"/>
      <c r="D8" s="70"/>
      <c r="E8" s="11"/>
      <c r="F8" s="6"/>
      <c r="G8" s="92" t="s">
        <v>20</v>
      </c>
      <c r="H8" s="92"/>
      <c r="I8" s="83"/>
      <c r="J8" s="4"/>
    </row>
    <row r="9" spans="1:10" ht="23.25" customHeight="1" thickBot="1" x14ac:dyDescent="0.3">
      <c r="A9" s="85" t="s">
        <v>1</v>
      </c>
      <c r="B9" s="85"/>
      <c r="C9" s="85"/>
      <c r="D9" s="12" t="s">
        <v>25</v>
      </c>
      <c r="E9" s="13"/>
      <c r="F9" s="6" t="s">
        <v>10</v>
      </c>
      <c r="I9" s="4"/>
      <c r="J9" s="4"/>
    </row>
    <row r="10" spans="1:10" x14ac:dyDescent="0.25">
      <c r="A10" s="14"/>
      <c r="B10" s="14"/>
      <c r="C10" s="14"/>
      <c r="D10" s="13"/>
      <c r="E10" s="13"/>
      <c r="F10" s="6"/>
      <c r="I10" s="4"/>
      <c r="J10" s="4"/>
    </row>
    <row r="11" spans="1:10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</row>
    <row r="12" spans="1:10" ht="15.75" outlineLevel="1" thickBot="1" x14ac:dyDescent="0.3">
      <c r="A12" s="15"/>
      <c r="B12" s="15"/>
      <c r="C12" s="16"/>
      <c r="D12" s="17"/>
      <c r="E12" s="17"/>
      <c r="F12" s="6"/>
      <c r="I12" s="18"/>
      <c r="J12" s="4"/>
    </row>
    <row r="13" spans="1:10" s="23" customFormat="1" ht="73.5" customHeight="1" outlineLevel="1" thickBot="1" x14ac:dyDescent="0.25">
      <c r="A13" s="19" t="s">
        <v>2</v>
      </c>
      <c r="B13" s="20" t="s">
        <v>3</v>
      </c>
      <c r="C13" s="21" t="s">
        <v>4</v>
      </c>
      <c r="D13" s="20" t="s">
        <v>5</v>
      </c>
      <c r="E13" s="20" t="s">
        <v>6</v>
      </c>
      <c r="F13" s="20" t="s">
        <v>7</v>
      </c>
      <c r="G13" s="20" t="s">
        <v>8</v>
      </c>
      <c r="H13" s="22" t="s">
        <v>9</v>
      </c>
      <c r="I13" s="4"/>
      <c r="J13" s="4"/>
    </row>
    <row r="14" spans="1:10" ht="18" hidden="1" customHeight="1" outlineLevel="1" x14ac:dyDescent="0.25">
      <c r="A14" s="28">
        <v>44196</v>
      </c>
      <c r="B14" s="24"/>
      <c r="C14" s="25"/>
      <c r="D14" s="26"/>
      <c r="E14" s="27"/>
      <c r="F14" s="27"/>
      <c r="G14" s="27"/>
      <c r="H14" s="29"/>
      <c r="I14" s="30"/>
      <c r="J14" s="30"/>
    </row>
    <row r="15" spans="1:10" hidden="1" outlineLevel="1" x14ac:dyDescent="0.25">
      <c r="A15" s="31">
        <v>44227</v>
      </c>
      <c r="B15" s="24">
        <f>D7</f>
        <v>3.0499999999999999E-2</v>
      </c>
      <c r="C15" s="25">
        <f>D8</f>
        <v>0</v>
      </c>
      <c r="D15" s="26">
        <f t="shared" ref="D15:D78" si="0">B15+C15</f>
        <v>3.0499999999999999E-2</v>
      </c>
      <c r="E15" s="27"/>
      <c r="F15" s="27">
        <f t="shared" ref="F15:F23" si="1">G14*D15*(A15-A14)/365</f>
        <v>0</v>
      </c>
      <c r="G15" s="27">
        <f t="shared" ref="G15:G22" si="2">G14-E15</f>
        <v>0</v>
      </c>
      <c r="H15" s="29">
        <f t="shared" ref="H15:H78" si="3">A15-A14</f>
        <v>31</v>
      </c>
      <c r="I15" s="30"/>
      <c r="J15" s="30"/>
    </row>
    <row r="16" spans="1:10" hidden="1" outlineLevel="1" x14ac:dyDescent="0.25">
      <c r="A16" s="31">
        <v>44255</v>
      </c>
      <c r="B16" s="24">
        <f>B15</f>
        <v>3.0499999999999999E-2</v>
      </c>
      <c r="C16" s="25">
        <f t="shared" ref="B16:C20" si="4">C15</f>
        <v>0</v>
      </c>
      <c r="D16" s="26">
        <f t="shared" si="0"/>
        <v>3.0499999999999999E-2</v>
      </c>
      <c r="E16" s="27"/>
      <c r="F16" s="27">
        <f t="shared" si="1"/>
        <v>0</v>
      </c>
      <c r="G16" s="27">
        <f t="shared" si="2"/>
        <v>0</v>
      </c>
      <c r="H16" s="29">
        <f t="shared" si="3"/>
        <v>28</v>
      </c>
      <c r="I16" s="30"/>
      <c r="J16" s="30"/>
    </row>
    <row r="17" spans="1:11" hidden="1" outlineLevel="1" x14ac:dyDescent="0.25">
      <c r="A17" s="31">
        <v>44286</v>
      </c>
      <c r="B17" s="24">
        <f t="shared" si="4"/>
        <v>3.0499999999999999E-2</v>
      </c>
      <c r="C17" s="25">
        <f t="shared" si="4"/>
        <v>0</v>
      </c>
      <c r="D17" s="26">
        <f t="shared" si="0"/>
        <v>3.0499999999999999E-2</v>
      </c>
      <c r="E17" s="27"/>
      <c r="F17" s="27">
        <f t="shared" si="1"/>
        <v>0</v>
      </c>
      <c r="G17" s="27">
        <f t="shared" si="2"/>
        <v>0</v>
      </c>
      <c r="H17" s="29">
        <f t="shared" si="3"/>
        <v>31</v>
      </c>
      <c r="I17" s="32">
        <f>F15+F16+F17</f>
        <v>0</v>
      </c>
      <c r="J17" s="32">
        <f>E17</f>
        <v>0</v>
      </c>
    </row>
    <row r="18" spans="1:11" hidden="1" outlineLevel="1" x14ac:dyDescent="0.25">
      <c r="A18" s="31">
        <v>44316</v>
      </c>
      <c r="B18" s="24">
        <f t="shared" si="4"/>
        <v>3.0499999999999999E-2</v>
      </c>
      <c r="C18" s="25">
        <f t="shared" si="4"/>
        <v>0</v>
      </c>
      <c r="D18" s="26">
        <f t="shared" si="0"/>
        <v>3.0499999999999999E-2</v>
      </c>
      <c r="E18" s="27"/>
      <c r="F18" s="27">
        <f t="shared" si="1"/>
        <v>0</v>
      </c>
      <c r="G18" s="27">
        <f t="shared" si="2"/>
        <v>0</v>
      </c>
      <c r="H18" s="29">
        <f t="shared" si="3"/>
        <v>30</v>
      </c>
      <c r="I18" s="30"/>
      <c r="J18" s="30"/>
    </row>
    <row r="19" spans="1:11" hidden="1" outlineLevel="1" x14ac:dyDescent="0.25">
      <c r="A19" s="31">
        <v>44347</v>
      </c>
      <c r="B19" s="24">
        <f t="shared" si="4"/>
        <v>3.0499999999999999E-2</v>
      </c>
      <c r="C19" s="25">
        <f t="shared" si="4"/>
        <v>0</v>
      </c>
      <c r="D19" s="26">
        <f t="shared" si="0"/>
        <v>3.0499999999999999E-2</v>
      </c>
      <c r="E19" s="27"/>
      <c r="F19" s="27">
        <f t="shared" si="1"/>
        <v>0</v>
      </c>
      <c r="G19" s="27">
        <f t="shared" si="2"/>
        <v>0</v>
      </c>
      <c r="H19" s="29">
        <f t="shared" si="3"/>
        <v>31</v>
      </c>
      <c r="I19" s="30"/>
      <c r="J19" s="30"/>
    </row>
    <row r="20" spans="1:11" hidden="1" outlineLevel="2" x14ac:dyDescent="0.25">
      <c r="A20" s="31">
        <v>44377</v>
      </c>
      <c r="B20" s="24">
        <f t="shared" si="4"/>
        <v>3.0499999999999999E-2</v>
      </c>
      <c r="C20" s="25">
        <f t="shared" si="4"/>
        <v>0</v>
      </c>
      <c r="D20" s="26">
        <f t="shared" si="0"/>
        <v>3.0499999999999999E-2</v>
      </c>
      <c r="E20" s="27"/>
      <c r="F20" s="27">
        <f t="shared" si="1"/>
        <v>0</v>
      </c>
      <c r="G20" s="27">
        <f t="shared" si="2"/>
        <v>0</v>
      </c>
      <c r="H20" s="29">
        <f t="shared" si="3"/>
        <v>30</v>
      </c>
      <c r="I20" s="32">
        <f>F18+F19+F20</f>
        <v>0</v>
      </c>
      <c r="J20" s="32">
        <f>E20</f>
        <v>0</v>
      </c>
    </row>
    <row r="21" spans="1:11" hidden="1" outlineLevel="2" x14ac:dyDescent="0.25">
      <c r="A21" s="31">
        <v>44408</v>
      </c>
      <c r="B21" s="24">
        <f>B20</f>
        <v>3.0499999999999999E-2</v>
      </c>
      <c r="C21" s="25">
        <f>C20</f>
        <v>0</v>
      </c>
      <c r="D21" s="26">
        <f t="shared" si="0"/>
        <v>3.0499999999999999E-2</v>
      </c>
      <c r="E21" s="27"/>
      <c r="F21" s="27">
        <f t="shared" si="1"/>
        <v>0</v>
      </c>
      <c r="G21" s="27">
        <f t="shared" si="2"/>
        <v>0</v>
      </c>
      <c r="H21" s="29">
        <f t="shared" si="3"/>
        <v>31</v>
      </c>
      <c r="I21" s="30"/>
      <c r="J21" s="30"/>
    </row>
    <row r="22" spans="1:11" hidden="1" outlineLevel="2" x14ac:dyDescent="0.25">
      <c r="A22" s="31">
        <v>44439</v>
      </c>
      <c r="B22" s="24">
        <f t="shared" ref="B22:C36" si="5">B21</f>
        <v>3.0499999999999999E-2</v>
      </c>
      <c r="C22" s="25">
        <f t="shared" si="5"/>
        <v>0</v>
      </c>
      <c r="D22" s="26">
        <f t="shared" si="0"/>
        <v>3.0499999999999999E-2</v>
      </c>
      <c r="E22" s="27"/>
      <c r="F22" s="27">
        <f t="shared" si="1"/>
        <v>0</v>
      </c>
      <c r="G22" s="27">
        <f t="shared" si="2"/>
        <v>0</v>
      </c>
      <c r="H22" s="29">
        <f t="shared" si="3"/>
        <v>31</v>
      </c>
      <c r="I22" s="30"/>
      <c r="J22" s="30"/>
    </row>
    <row r="23" spans="1:11" hidden="1" outlineLevel="2" x14ac:dyDescent="0.25">
      <c r="A23" s="31">
        <v>44469</v>
      </c>
      <c r="B23" s="24">
        <f t="shared" si="5"/>
        <v>3.0499999999999999E-2</v>
      </c>
      <c r="C23" s="25">
        <f t="shared" si="5"/>
        <v>0</v>
      </c>
      <c r="D23" s="26">
        <f t="shared" si="0"/>
        <v>3.0499999999999999E-2</v>
      </c>
      <c r="E23" s="27"/>
      <c r="F23" s="27">
        <f t="shared" si="1"/>
        <v>0</v>
      </c>
      <c r="G23" s="27">
        <v>0</v>
      </c>
      <c r="H23" s="29">
        <f t="shared" si="3"/>
        <v>30</v>
      </c>
      <c r="I23" s="32">
        <f>F21+F22+F23</f>
        <v>0</v>
      </c>
      <c r="J23" s="32">
        <f>E23</f>
        <v>0</v>
      </c>
    </row>
    <row r="24" spans="1:11" hidden="1" outlineLevel="2" x14ac:dyDescent="0.25">
      <c r="A24" s="31">
        <v>44500</v>
      </c>
      <c r="B24" s="24">
        <f t="shared" si="5"/>
        <v>3.0499999999999999E-2</v>
      </c>
      <c r="C24" s="25">
        <f t="shared" si="5"/>
        <v>0</v>
      </c>
      <c r="D24" s="26">
        <f t="shared" si="0"/>
        <v>3.0499999999999999E-2</v>
      </c>
      <c r="E24" s="27"/>
      <c r="F24" s="27">
        <v>0</v>
      </c>
      <c r="G24" s="27">
        <v>0</v>
      </c>
      <c r="H24" s="29">
        <f t="shared" si="3"/>
        <v>31</v>
      </c>
      <c r="I24" s="30"/>
      <c r="J24" s="30"/>
    </row>
    <row r="25" spans="1:11" hidden="1" outlineLevel="2" x14ac:dyDescent="0.25">
      <c r="A25" s="33">
        <v>44530</v>
      </c>
      <c r="B25" s="24">
        <v>2.2499999999999999E-2</v>
      </c>
      <c r="C25" s="25">
        <f t="shared" si="5"/>
        <v>0</v>
      </c>
      <c r="D25" s="26">
        <f t="shared" si="0"/>
        <v>2.2499999999999999E-2</v>
      </c>
      <c r="E25" s="27"/>
      <c r="F25" s="27">
        <f t="shared" ref="F25:F36" si="6">G24*D25*(A25-A24)/365</f>
        <v>0</v>
      </c>
      <c r="G25" s="27">
        <v>0</v>
      </c>
      <c r="H25" s="29">
        <f t="shared" si="3"/>
        <v>30</v>
      </c>
      <c r="I25" s="30"/>
      <c r="J25" s="30"/>
    </row>
    <row r="26" spans="1:11" hidden="1" outlineLevel="2" x14ac:dyDescent="0.25">
      <c r="A26" s="28">
        <v>44561</v>
      </c>
      <c r="B26" s="24">
        <v>2.2499999999999999E-2</v>
      </c>
      <c r="C26" s="25">
        <f t="shared" si="5"/>
        <v>0</v>
      </c>
      <c r="D26" s="26">
        <f t="shared" si="0"/>
        <v>2.2499999999999999E-2</v>
      </c>
      <c r="E26" s="27"/>
      <c r="F26" s="27">
        <f t="shared" si="6"/>
        <v>0</v>
      </c>
      <c r="G26" s="27">
        <v>0</v>
      </c>
      <c r="H26" s="29">
        <f t="shared" si="3"/>
        <v>31</v>
      </c>
      <c r="I26" s="32">
        <f>F24+F25+F26</f>
        <v>0</v>
      </c>
      <c r="J26" s="32">
        <f>E26</f>
        <v>0</v>
      </c>
    </row>
    <row r="27" spans="1:11" hidden="1" outlineLevel="2" x14ac:dyDescent="0.25">
      <c r="A27" s="31">
        <v>44592</v>
      </c>
      <c r="B27" s="24">
        <v>0.03</v>
      </c>
      <c r="C27" s="25">
        <f t="shared" si="5"/>
        <v>0</v>
      </c>
      <c r="D27" s="26">
        <f t="shared" si="0"/>
        <v>0.03</v>
      </c>
      <c r="E27" s="27"/>
      <c r="F27" s="27">
        <f t="shared" si="6"/>
        <v>0</v>
      </c>
      <c r="G27" s="27">
        <v>0</v>
      </c>
      <c r="H27" s="29">
        <f t="shared" si="3"/>
        <v>31</v>
      </c>
      <c r="I27" s="30"/>
      <c r="J27" s="30"/>
    </row>
    <row r="28" spans="1:11" hidden="1" outlineLevel="2" x14ac:dyDescent="0.25">
      <c r="A28" s="31">
        <v>44620</v>
      </c>
      <c r="B28" s="24">
        <v>0.03</v>
      </c>
      <c r="C28" s="25">
        <f t="shared" si="5"/>
        <v>0</v>
      </c>
      <c r="D28" s="26">
        <f t="shared" si="0"/>
        <v>0.03</v>
      </c>
      <c r="E28" s="27"/>
      <c r="F28" s="27">
        <f t="shared" si="6"/>
        <v>0</v>
      </c>
      <c r="G28" s="27">
        <v>0</v>
      </c>
      <c r="H28" s="29">
        <f t="shared" si="3"/>
        <v>28</v>
      </c>
      <c r="I28" s="30"/>
      <c r="J28" s="30"/>
    </row>
    <row r="29" spans="1:11" hidden="1" outlineLevel="2" x14ac:dyDescent="0.25">
      <c r="A29" s="31">
        <v>44651</v>
      </c>
      <c r="B29" s="24">
        <v>3.9100000000000003E-2</v>
      </c>
      <c r="C29" s="25">
        <f t="shared" si="5"/>
        <v>0</v>
      </c>
      <c r="D29" s="26">
        <f t="shared" si="0"/>
        <v>3.9100000000000003E-2</v>
      </c>
      <c r="E29" s="27"/>
      <c r="F29" s="27">
        <f t="shared" si="6"/>
        <v>0</v>
      </c>
      <c r="G29" s="27">
        <v>0</v>
      </c>
      <c r="H29" s="29">
        <f t="shared" si="3"/>
        <v>31</v>
      </c>
      <c r="I29" s="77">
        <f>F27+F28+F29</f>
        <v>0</v>
      </c>
      <c r="J29" s="30" t="s">
        <v>10</v>
      </c>
    </row>
    <row r="30" spans="1:11" hidden="1" outlineLevel="2" x14ac:dyDescent="0.25">
      <c r="A30" s="31">
        <v>44681</v>
      </c>
      <c r="B30" s="24">
        <v>4.4999999999999998E-2</v>
      </c>
      <c r="C30" s="25">
        <f t="shared" si="5"/>
        <v>0</v>
      </c>
      <c r="D30" s="26">
        <f t="shared" si="0"/>
        <v>4.4999999999999998E-2</v>
      </c>
      <c r="E30" s="27"/>
      <c r="F30" s="27">
        <f t="shared" si="6"/>
        <v>0</v>
      </c>
      <c r="G30" s="27">
        <v>0</v>
      </c>
      <c r="H30" s="29">
        <f t="shared" si="3"/>
        <v>30</v>
      </c>
      <c r="I30" s="30"/>
      <c r="J30" s="30"/>
      <c r="K30" t="s">
        <v>10</v>
      </c>
    </row>
    <row r="31" spans="1:11" hidden="1" outlineLevel="2" x14ac:dyDescent="0.25">
      <c r="A31" s="31">
        <v>44712</v>
      </c>
      <c r="B31" s="24">
        <f>B30</f>
        <v>4.4999999999999998E-2</v>
      </c>
      <c r="C31" s="25">
        <f t="shared" si="5"/>
        <v>0</v>
      </c>
      <c r="D31" s="26">
        <f t="shared" si="0"/>
        <v>4.4999999999999998E-2</v>
      </c>
      <c r="E31" s="27"/>
      <c r="F31" s="27">
        <f t="shared" si="6"/>
        <v>0</v>
      </c>
      <c r="G31" s="27">
        <v>0</v>
      </c>
      <c r="H31" s="29">
        <f t="shared" si="3"/>
        <v>31</v>
      </c>
      <c r="I31" s="30"/>
      <c r="J31" s="30"/>
    </row>
    <row r="32" spans="1:11" hidden="1" outlineLevel="2" x14ac:dyDescent="0.25">
      <c r="A32" s="31">
        <v>44742</v>
      </c>
      <c r="B32" s="24">
        <f>B31</f>
        <v>4.4999999999999998E-2</v>
      </c>
      <c r="C32" s="25">
        <f t="shared" si="5"/>
        <v>0</v>
      </c>
      <c r="D32" s="26">
        <f t="shared" si="0"/>
        <v>4.4999999999999998E-2</v>
      </c>
      <c r="E32" s="27"/>
      <c r="F32" s="27">
        <f t="shared" si="6"/>
        <v>0</v>
      </c>
      <c r="G32" s="27">
        <v>0</v>
      </c>
      <c r="H32" s="29">
        <f t="shared" si="3"/>
        <v>30</v>
      </c>
      <c r="I32" s="77">
        <f>F30+F31+F32</f>
        <v>0</v>
      </c>
      <c r="J32" s="30"/>
    </row>
    <row r="33" spans="1:10" hidden="1" outlineLevel="2" x14ac:dyDescent="0.25">
      <c r="A33" s="31">
        <v>44773</v>
      </c>
      <c r="B33" s="24">
        <v>4.4999999999999998E-2</v>
      </c>
      <c r="C33" s="25">
        <f t="shared" si="5"/>
        <v>0</v>
      </c>
      <c r="D33" s="26">
        <f t="shared" si="0"/>
        <v>4.4999999999999998E-2</v>
      </c>
      <c r="E33" s="27"/>
      <c r="F33" s="27">
        <f t="shared" si="6"/>
        <v>0</v>
      </c>
      <c r="G33" s="27">
        <v>0</v>
      </c>
      <c r="H33" s="29">
        <f t="shared" si="3"/>
        <v>31</v>
      </c>
      <c r="I33" s="30"/>
      <c r="J33" s="30"/>
    </row>
    <row r="34" spans="1:10" hidden="1" outlineLevel="2" x14ac:dyDescent="0.25">
      <c r="A34" s="31">
        <v>44804</v>
      </c>
      <c r="B34" s="24">
        <f>B33</f>
        <v>4.4999999999999998E-2</v>
      </c>
      <c r="C34" s="25">
        <f t="shared" si="5"/>
        <v>0</v>
      </c>
      <c r="D34" s="26">
        <f t="shared" si="0"/>
        <v>4.4999999999999998E-2</v>
      </c>
      <c r="E34" s="27"/>
      <c r="F34" s="27">
        <f t="shared" si="6"/>
        <v>0</v>
      </c>
      <c r="G34" s="27">
        <v>0</v>
      </c>
      <c r="H34" s="29">
        <f t="shared" si="3"/>
        <v>31</v>
      </c>
      <c r="I34" s="30"/>
      <c r="J34" s="30"/>
    </row>
    <row r="35" spans="1:10" hidden="1" outlineLevel="2" x14ac:dyDescent="0.25">
      <c r="A35" s="31">
        <v>44834</v>
      </c>
      <c r="B35" s="24">
        <v>0.06</v>
      </c>
      <c r="C35" s="25">
        <f t="shared" si="5"/>
        <v>0</v>
      </c>
      <c r="D35" s="26">
        <f t="shared" si="0"/>
        <v>0.06</v>
      </c>
      <c r="E35" s="27"/>
      <c r="F35" s="27">
        <f t="shared" si="6"/>
        <v>0</v>
      </c>
      <c r="G35" s="27">
        <v>0</v>
      </c>
      <c r="H35" s="29">
        <f t="shared" si="3"/>
        <v>30</v>
      </c>
      <c r="I35" s="77">
        <f>F33+F34+F35</f>
        <v>0</v>
      </c>
      <c r="J35" s="30"/>
    </row>
    <row r="36" spans="1:10" hidden="1" outlineLevel="2" x14ac:dyDescent="0.25">
      <c r="A36" s="31">
        <v>44865</v>
      </c>
      <c r="B36" s="24">
        <f>D7</f>
        <v>3.0499999999999999E-2</v>
      </c>
      <c r="C36" s="25">
        <f t="shared" si="5"/>
        <v>0</v>
      </c>
      <c r="D36" s="26">
        <f t="shared" si="0"/>
        <v>3.0499999999999999E-2</v>
      </c>
      <c r="E36" s="27"/>
      <c r="F36" s="27">
        <f t="shared" si="6"/>
        <v>0</v>
      </c>
      <c r="G36" s="27">
        <v>0</v>
      </c>
      <c r="H36" s="29">
        <f t="shared" si="3"/>
        <v>31</v>
      </c>
      <c r="I36" s="30"/>
      <c r="J36" s="30"/>
    </row>
    <row r="37" spans="1:10" hidden="1" outlineLevel="2" x14ac:dyDescent="0.25">
      <c r="A37" s="31">
        <v>44895</v>
      </c>
      <c r="B37" s="24">
        <f>D7</f>
        <v>3.0499999999999999E-2</v>
      </c>
      <c r="C37" s="25">
        <f>C36</f>
        <v>0</v>
      </c>
      <c r="D37" s="26">
        <f t="shared" si="0"/>
        <v>3.0499999999999999E-2</v>
      </c>
      <c r="E37" s="27"/>
      <c r="F37" s="27">
        <f>G36*D37*(A37-A36)/365</f>
        <v>0</v>
      </c>
      <c r="G37" s="27">
        <v>0</v>
      </c>
      <c r="H37" s="29">
        <v>1</v>
      </c>
      <c r="I37" s="77"/>
      <c r="J37" s="30"/>
    </row>
    <row r="38" spans="1:10" hidden="1" outlineLevel="2" x14ac:dyDescent="0.25">
      <c r="A38" s="28">
        <v>44926</v>
      </c>
      <c r="B38" s="24">
        <f>D7</f>
        <v>3.0499999999999999E-2</v>
      </c>
      <c r="C38" s="25">
        <f t="shared" ref="B38:C53" si="7">C37</f>
        <v>0</v>
      </c>
      <c r="D38" s="26">
        <f t="shared" si="0"/>
        <v>3.0499999999999999E-2</v>
      </c>
      <c r="E38" s="27"/>
      <c r="F38" s="27">
        <f>G37*D38*(A38-A37)/365</f>
        <v>0</v>
      </c>
      <c r="G38" s="27">
        <f t="shared" ref="G38:G101" si="8">G37-E38</f>
        <v>0</v>
      </c>
      <c r="H38" s="29">
        <f t="shared" si="3"/>
        <v>31</v>
      </c>
      <c r="I38" s="30">
        <f>F27+F28+F29+F30+F31+F32+F33+F34+F35+F36+F37+F38</f>
        <v>0</v>
      </c>
      <c r="J38" s="30">
        <f>E29+E32+E35+E38</f>
        <v>0</v>
      </c>
    </row>
    <row r="39" spans="1:10" hidden="1" outlineLevel="2" x14ac:dyDescent="0.25">
      <c r="A39" s="31">
        <v>44957</v>
      </c>
      <c r="B39" s="24">
        <f>D7</f>
        <v>3.0499999999999999E-2</v>
      </c>
      <c r="C39" s="25">
        <f t="shared" si="7"/>
        <v>0</v>
      </c>
      <c r="D39" s="26">
        <f t="shared" si="0"/>
        <v>3.0499999999999999E-2</v>
      </c>
      <c r="E39" s="27"/>
      <c r="F39" s="27">
        <f>G38*D39*(A39-A38)/365</f>
        <v>0</v>
      </c>
      <c r="G39" s="27">
        <f t="shared" si="8"/>
        <v>0</v>
      </c>
      <c r="H39" s="29">
        <f t="shared" si="3"/>
        <v>31</v>
      </c>
      <c r="I39" s="30"/>
      <c r="J39" s="30"/>
    </row>
    <row r="40" spans="1:10" hidden="1" outlineLevel="2" x14ac:dyDescent="0.25">
      <c r="A40" s="31">
        <v>44985</v>
      </c>
      <c r="B40" s="24">
        <f>D7</f>
        <v>3.0499999999999999E-2</v>
      </c>
      <c r="C40" s="25">
        <f t="shared" si="7"/>
        <v>0</v>
      </c>
      <c r="D40" s="26">
        <f t="shared" si="0"/>
        <v>3.0499999999999999E-2</v>
      </c>
      <c r="E40" s="27"/>
      <c r="F40" s="27">
        <f>G39*D40*(A40-A39)/365</f>
        <v>0</v>
      </c>
      <c r="G40" s="27">
        <f t="shared" si="8"/>
        <v>0</v>
      </c>
      <c r="H40" s="29">
        <f t="shared" si="3"/>
        <v>28</v>
      </c>
      <c r="I40" s="30"/>
      <c r="J40" s="30"/>
    </row>
    <row r="41" spans="1:10" hidden="1" outlineLevel="2" x14ac:dyDescent="0.25">
      <c r="A41" s="78">
        <v>45016</v>
      </c>
      <c r="B41" s="24">
        <f>D7</f>
        <v>3.0499999999999999E-2</v>
      </c>
      <c r="C41" s="25">
        <f t="shared" si="7"/>
        <v>0</v>
      </c>
      <c r="D41" s="26">
        <f t="shared" si="0"/>
        <v>3.0499999999999999E-2</v>
      </c>
      <c r="E41" s="27">
        <v>0</v>
      </c>
      <c r="F41" s="27">
        <f t="shared" ref="F41:F50" si="9">G40*D41*(A41-A40)/365</f>
        <v>0</v>
      </c>
      <c r="G41" s="27">
        <v>0</v>
      </c>
      <c r="H41" s="29">
        <f t="shared" si="3"/>
        <v>31</v>
      </c>
      <c r="I41" s="30"/>
      <c r="J41" s="30"/>
    </row>
    <row r="42" spans="1:10" hidden="1" outlineLevel="2" x14ac:dyDescent="0.25">
      <c r="A42" s="31">
        <v>45046</v>
      </c>
      <c r="B42" s="24">
        <f>D7</f>
        <v>3.0499999999999999E-2</v>
      </c>
      <c r="C42" s="25">
        <f t="shared" si="7"/>
        <v>0</v>
      </c>
      <c r="D42" s="26">
        <f t="shared" si="0"/>
        <v>3.0499999999999999E-2</v>
      </c>
      <c r="E42" s="27"/>
      <c r="F42" s="27">
        <f t="shared" si="9"/>
        <v>0</v>
      </c>
      <c r="G42" s="27">
        <f t="shared" si="8"/>
        <v>0</v>
      </c>
      <c r="H42" s="29">
        <f t="shared" si="3"/>
        <v>30</v>
      </c>
      <c r="I42" s="30"/>
      <c r="J42" s="30"/>
    </row>
    <row r="43" spans="1:10" hidden="1" outlineLevel="2" x14ac:dyDescent="0.25">
      <c r="A43" s="31">
        <v>45077</v>
      </c>
      <c r="B43" s="24">
        <f>D7</f>
        <v>3.0499999999999999E-2</v>
      </c>
      <c r="C43" s="25">
        <f t="shared" si="7"/>
        <v>0</v>
      </c>
      <c r="D43" s="26">
        <f t="shared" si="0"/>
        <v>3.0499999999999999E-2</v>
      </c>
      <c r="E43" s="27"/>
      <c r="F43" s="27">
        <f t="shared" si="9"/>
        <v>0</v>
      </c>
      <c r="G43" s="27">
        <f t="shared" si="8"/>
        <v>0</v>
      </c>
      <c r="H43" s="29">
        <f t="shared" si="3"/>
        <v>31</v>
      </c>
      <c r="I43" s="30"/>
      <c r="J43" s="30"/>
    </row>
    <row r="44" spans="1:10" hidden="1" outlineLevel="2" x14ac:dyDescent="0.25">
      <c r="A44" s="78">
        <v>45107</v>
      </c>
      <c r="B44" s="24">
        <f>D7</f>
        <v>3.0499999999999999E-2</v>
      </c>
      <c r="C44" s="25">
        <f t="shared" si="7"/>
        <v>0</v>
      </c>
      <c r="D44" s="26">
        <f t="shared" si="0"/>
        <v>3.0499999999999999E-2</v>
      </c>
      <c r="E44" s="27">
        <v>0</v>
      </c>
      <c r="F44" s="27">
        <f t="shared" si="9"/>
        <v>0</v>
      </c>
      <c r="G44" s="27">
        <v>0</v>
      </c>
      <c r="H44" s="29">
        <f t="shared" si="3"/>
        <v>30</v>
      </c>
      <c r="I44" s="30"/>
      <c r="J44" s="30"/>
    </row>
    <row r="45" spans="1:10" hidden="1" outlineLevel="1" collapsed="1" x14ac:dyDescent="0.25">
      <c r="A45" s="31">
        <v>45138</v>
      </c>
      <c r="B45" s="24">
        <f>D7</f>
        <v>3.0499999999999999E-2</v>
      </c>
      <c r="C45" s="25">
        <f t="shared" si="7"/>
        <v>0</v>
      </c>
      <c r="D45" s="26">
        <f t="shared" si="0"/>
        <v>3.0499999999999999E-2</v>
      </c>
      <c r="E45" s="27"/>
      <c r="F45" s="27">
        <f t="shared" si="9"/>
        <v>0</v>
      </c>
      <c r="G45" s="27">
        <f t="shared" si="8"/>
        <v>0</v>
      </c>
      <c r="H45" s="29">
        <f t="shared" si="3"/>
        <v>31</v>
      </c>
      <c r="I45" s="30"/>
      <c r="J45" s="30"/>
    </row>
    <row r="46" spans="1:10" hidden="1" outlineLevel="1" x14ac:dyDescent="0.25">
      <c r="A46" s="31">
        <v>45169</v>
      </c>
      <c r="B46" s="24">
        <f>D7</f>
        <v>3.0499999999999999E-2</v>
      </c>
      <c r="C46" s="25">
        <f t="shared" si="7"/>
        <v>0</v>
      </c>
      <c r="D46" s="26">
        <f t="shared" si="0"/>
        <v>3.0499999999999999E-2</v>
      </c>
      <c r="E46" s="27"/>
      <c r="F46" s="27">
        <f t="shared" si="9"/>
        <v>0</v>
      </c>
      <c r="G46" s="27">
        <f t="shared" si="8"/>
        <v>0</v>
      </c>
      <c r="H46" s="29">
        <f t="shared" si="3"/>
        <v>31</v>
      </c>
      <c r="I46" s="30"/>
      <c r="J46" s="30"/>
    </row>
    <row r="47" spans="1:10" hidden="1" outlineLevel="1" x14ac:dyDescent="0.25">
      <c r="A47" s="78">
        <v>45199</v>
      </c>
      <c r="B47" s="24">
        <f>D6</f>
        <v>5.8599999999999999E-2</v>
      </c>
      <c r="C47" s="25">
        <f t="shared" si="7"/>
        <v>0</v>
      </c>
      <c r="D47" s="26">
        <f t="shared" si="0"/>
        <v>5.8599999999999999E-2</v>
      </c>
      <c r="E47" s="27"/>
      <c r="F47" s="27">
        <f t="shared" si="9"/>
        <v>0</v>
      </c>
      <c r="G47" s="27">
        <v>0</v>
      </c>
      <c r="H47" s="29">
        <v>1</v>
      </c>
      <c r="I47" s="30"/>
      <c r="J47" s="30"/>
    </row>
    <row r="48" spans="1:10" hidden="1" outlineLevel="1" x14ac:dyDescent="0.25">
      <c r="A48" s="31">
        <v>45230</v>
      </c>
      <c r="B48" s="24">
        <f>D6</f>
        <v>5.8599999999999999E-2</v>
      </c>
      <c r="C48" s="25">
        <f t="shared" si="7"/>
        <v>0</v>
      </c>
      <c r="D48" s="26">
        <f t="shared" si="0"/>
        <v>5.8599999999999999E-2</v>
      </c>
      <c r="E48" s="27"/>
      <c r="F48" s="27">
        <f t="shared" si="9"/>
        <v>0</v>
      </c>
      <c r="G48" s="27">
        <v>0</v>
      </c>
      <c r="H48" s="29">
        <v>31</v>
      </c>
      <c r="I48" s="30"/>
      <c r="J48" s="30"/>
    </row>
    <row r="49" spans="1:10" hidden="1" outlineLevel="1" x14ac:dyDescent="0.25">
      <c r="A49" s="31">
        <v>45260</v>
      </c>
      <c r="B49" s="24">
        <f>D6</f>
        <v>5.8599999999999999E-2</v>
      </c>
      <c r="C49" s="25">
        <f t="shared" si="7"/>
        <v>0</v>
      </c>
      <c r="D49" s="26">
        <f t="shared" si="0"/>
        <v>5.8599999999999999E-2</v>
      </c>
      <c r="E49" s="27"/>
      <c r="F49" s="27">
        <f t="shared" si="9"/>
        <v>0</v>
      </c>
      <c r="G49" s="27">
        <v>0</v>
      </c>
      <c r="H49" s="29">
        <v>30</v>
      </c>
      <c r="I49" s="30"/>
      <c r="J49" s="30"/>
    </row>
    <row r="50" spans="1:10" hidden="1" outlineLevel="1" x14ac:dyDescent="0.25">
      <c r="A50" s="28">
        <v>45291</v>
      </c>
      <c r="B50" s="24">
        <f>D6</f>
        <v>5.8599999999999999E-2</v>
      </c>
      <c r="C50" s="25">
        <f t="shared" si="7"/>
        <v>0</v>
      </c>
      <c r="D50" s="26">
        <f t="shared" si="0"/>
        <v>5.8599999999999999E-2</v>
      </c>
      <c r="E50" s="27"/>
      <c r="F50" s="27">
        <f t="shared" si="9"/>
        <v>0</v>
      </c>
      <c r="G50" s="27">
        <v>0</v>
      </c>
      <c r="H50" s="29">
        <v>31</v>
      </c>
      <c r="I50" s="30">
        <f>F39++F40+F41+F42+F43+F44+F45+F46+F47+F48+F49+F50</f>
        <v>0</v>
      </c>
      <c r="J50" s="30">
        <f>E41+E44+E47+E50</f>
        <v>0</v>
      </c>
    </row>
    <row r="51" spans="1:10" hidden="1" outlineLevel="1" x14ac:dyDescent="0.25">
      <c r="A51" s="31">
        <v>45322</v>
      </c>
      <c r="B51" s="24">
        <f>D6</f>
        <v>5.8599999999999999E-2</v>
      </c>
      <c r="C51" s="25">
        <f t="shared" si="7"/>
        <v>0</v>
      </c>
      <c r="D51" s="26">
        <f t="shared" si="0"/>
        <v>5.8599999999999999E-2</v>
      </c>
      <c r="E51" s="27"/>
      <c r="F51" s="27">
        <f t="shared" ref="F51:F110" si="10">G50*D51*(A51-A50)/366</f>
        <v>0</v>
      </c>
      <c r="G51" s="27">
        <v>0</v>
      </c>
      <c r="H51" s="29">
        <f t="shared" si="3"/>
        <v>31</v>
      </c>
      <c r="I51" s="30"/>
      <c r="J51" s="30"/>
    </row>
    <row r="52" spans="1:10" hidden="1" outlineLevel="1" x14ac:dyDescent="0.25">
      <c r="A52" s="31">
        <v>45351</v>
      </c>
      <c r="B52" s="24">
        <f t="shared" si="7"/>
        <v>5.8599999999999999E-2</v>
      </c>
      <c r="C52" s="25">
        <f t="shared" si="7"/>
        <v>0</v>
      </c>
      <c r="D52" s="26">
        <f t="shared" si="0"/>
        <v>5.8599999999999999E-2</v>
      </c>
      <c r="E52" s="34"/>
      <c r="F52" s="27">
        <f t="shared" si="10"/>
        <v>0</v>
      </c>
      <c r="G52" s="27">
        <v>0</v>
      </c>
      <c r="H52" s="29">
        <f t="shared" si="3"/>
        <v>29</v>
      </c>
      <c r="I52" s="30"/>
      <c r="J52" s="30"/>
    </row>
    <row r="53" spans="1:10" hidden="1" outlineLevel="1" x14ac:dyDescent="0.25">
      <c r="A53" s="78">
        <v>45382</v>
      </c>
      <c r="B53" s="24">
        <f t="shared" si="7"/>
        <v>5.8599999999999999E-2</v>
      </c>
      <c r="C53" s="25">
        <f t="shared" si="7"/>
        <v>0</v>
      </c>
      <c r="D53" s="35">
        <f t="shared" si="0"/>
        <v>5.8599999999999999E-2</v>
      </c>
      <c r="E53" s="27"/>
      <c r="F53" s="27">
        <f t="shared" si="10"/>
        <v>0</v>
      </c>
      <c r="G53" s="27">
        <v>0</v>
      </c>
      <c r="H53" s="29">
        <f t="shared" si="3"/>
        <v>31</v>
      </c>
      <c r="I53" s="30"/>
      <c r="J53" s="30"/>
    </row>
    <row r="54" spans="1:10" hidden="1" outlineLevel="1" x14ac:dyDescent="0.25">
      <c r="A54" s="31">
        <v>45412</v>
      </c>
      <c r="B54" s="24">
        <f t="shared" ref="B54:C69" si="11">B53</f>
        <v>5.8599999999999999E-2</v>
      </c>
      <c r="C54" s="25">
        <f t="shared" si="11"/>
        <v>0</v>
      </c>
      <c r="D54" s="35">
        <f t="shared" si="0"/>
        <v>5.8599999999999999E-2</v>
      </c>
      <c r="E54" s="27"/>
      <c r="F54" s="27">
        <f t="shared" si="10"/>
        <v>0</v>
      </c>
      <c r="G54" s="27">
        <v>0</v>
      </c>
      <c r="H54" s="29">
        <f t="shared" si="3"/>
        <v>30</v>
      </c>
      <c r="I54" s="30"/>
      <c r="J54" s="30"/>
    </row>
    <row r="55" spans="1:10" hidden="1" outlineLevel="1" x14ac:dyDescent="0.25">
      <c r="A55" s="31">
        <v>45443</v>
      </c>
      <c r="B55" s="24">
        <f t="shared" si="11"/>
        <v>5.8599999999999999E-2</v>
      </c>
      <c r="C55" s="25">
        <f t="shared" si="11"/>
        <v>0</v>
      </c>
      <c r="D55" s="35">
        <f t="shared" si="0"/>
        <v>5.8599999999999999E-2</v>
      </c>
      <c r="E55" s="27"/>
      <c r="F55" s="27">
        <f t="shared" si="10"/>
        <v>0</v>
      </c>
      <c r="G55" s="27">
        <v>0</v>
      </c>
      <c r="H55" s="29">
        <f t="shared" si="3"/>
        <v>31</v>
      </c>
      <c r="I55" s="30"/>
      <c r="J55" s="30"/>
    </row>
    <row r="56" spans="1:10" hidden="1" outlineLevel="1" x14ac:dyDescent="0.25">
      <c r="A56" s="78">
        <v>45473</v>
      </c>
      <c r="B56" s="24">
        <f t="shared" si="11"/>
        <v>5.8599999999999999E-2</v>
      </c>
      <c r="C56" s="25">
        <f t="shared" si="11"/>
        <v>0</v>
      </c>
      <c r="D56" s="35">
        <f t="shared" si="0"/>
        <v>5.8599999999999999E-2</v>
      </c>
      <c r="E56" s="27"/>
      <c r="F56" s="27">
        <f t="shared" si="10"/>
        <v>0</v>
      </c>
      <c r="G56" s="27">
        <v>0</v>
      </c>
      <c r="H56" s="29">
        <f t="shared" si="3"/>
        <v>30</v>
      </c>
      <c r="I56" s="30"/>
      <c r="J56" s="30"/>
    </row>
    <row r="57" spans="1:10" hidden="1" outlineLevel="1" x14ac:dyDescent="0.25">
      <c r="A57" s="31">
        <v>45504</v>
      </c>
      <c r="B57" s="24">
        <f t="shared" si="11"/>
        <v>5.8599999999999999E-2</v>
      </c>
      <c r="C57" s="25">
        <f t="shared" si="11"/>
        <v>0</v>
      </c>
      <c r="D57" s="35">
        <f t="shared" si="0"/>
        <v>5.8599999999999999E-2</v>
      </c>
      <c r="E57" s="27"/>
      <c r="F57" s="27">
        <f t="shared" si="10"/>
        <v>0</v>
      </c>
      <c r="G57" s="27">
        <v>0</v>
      </c>
      <c r="H57" s="29">
        <f t="shared" si="3"/>
        <v>31</v>
      </c>
      <c r="I57" s="30"/>
      <c r="J57" s="30"/>
    </row>
    <row r="58" spans="1:10" hidden="1" outlineLevel="1" x14ac:dyDescent="0.25">
      <c r="A58" s="31">
        <v>45535</v>
      </c>
      <c r="B58" s="24">
        <f t="shared" si="11"/>
        <v>5.8599999999999999E-2</v>
      </c>
      <c r="C58" s="25">
        <f t="shared" si="11"/>
        <v>0</v>
      </c>
      <c r="D58" s="35">
        <f t="shared" si="0"/>
        <v>5.8599999999999999E-2</v>
      </c>
      <c r="E58" s="27"/>
      <c r="F58" s="27">
        <f t="shared" si="10"/>
        <v>0</v>
      </c>
      <c r="G58" s="27">
        <v>0</v>
      </c>
      <c r="H58" s="29">
        <f t="shared" si="3"/>
        <v>31</v>
      </c>
      <c r="I58" s="30"/>
      <c r="J58" s="30"/>
    </row>
    <row r="59" spans="1:10" hidden="1" outlineLevel="1" x14ac:dyDescent="0.25">
      <c r="A59" s="78">
        <v>45565</v>
      </c>
      <c r="B59" s="24">
        <f t="shared" si="11"/>
        <v>5.8599999999999999E-2</v>
      </c>
      <c r="C59" s="25">
        <f t="shared" si="11"/>
        <v>0</v>
      </c>
      <c r="D59" s="35">
        <f t="shared" si="0"/>
        <v>5.8599999999999999E-2</v>
      </c>
      <c r="E59" s="27"/>
      <c r="F59" s="27">
        <f t="shared" si="10"/>
        <v>0</v>
      </c>
      <c r="G59" s="27">
        <v>0</v>
      </c>
      <c r="H59" s="29">
        <f t="shared" si="3"/>
        <v>30</v>
      </c>
      <c r="I59" s="30"/>
      <c r="J59" s="30"/>
    </row>
    <row r="60" spans="1:10" hidden="1" outlineLevel="1" x14ac:dyDescent="0.25">
      <c r="A60" s="31">
        <v>45596</v>
      </c>
      <c r="B60" s="24">
        <f t="shared" si="11"/>
        <v>5.8599999999999999E-2</v>
      </c>
      <c r="C60" s="25">
        <f t="shared" si="11"/>
        <v>0</v>
      </c>
      <c r="D60" s="35">
        <f t="shared" si="0"/>
        <v>5.8599999999999999E-2</v>
      </c>
      <c r="E60" s="27"/>
      <c r="F60" s="27">
        <f t="shared" si="10"/>
        <v>0</v>
      </c>
      <c r="G60" s="27">
        <v>0</v>
      </c>
      <c r="H60" s="29">
        <f t="shared" si="3"/>
        <v>31</v>
      </c>
      <c r="I60" s="30"/>
      <c r="J60" s="30"/>
    </row>
    <row r="61" spans="1:10" outlineLevel="1" x14ac:dyDescent="0.25">
      <c r="A61" s="31">
        <v>45626</v>
      </c>
      <c r="B61" s="24">
        <v>5.8700000000000002E-2</v>
      </c>
      <c r="C61" s="25">
        <f t="shared" si="11"/>
        <v>0</v>
      </c>
      <c r="D61" s="35">
        <f t="shared" si="0"/>
        <v>5.8700000000000002E-2</v>
      </c>
      <c r="E61" s="27"/>
      <c r="F61" s="27">
        <f t="shared" si="10"/>
        <v>0</v>
      </c>
      <c r="G61" s="27">
        <v>20000000</v>
      </c>
      <c r="H61" s="29">
        <f t="shared" si="3"/>
        <v>30</v>
      </c>
      <c r="I61" s="30"/>
      <c r="J61" s="30"/>
    </row>
    <row r="62" spans="1:10" outlineLevel="1" x14ac:dyDescent="0.25">
      <c r="A62" s="28">
        <v>45657</v>
      </c>
      <c r="B62" s="24">
        <v>5.8700000000000002E-2</v>
      </c>
      <c r="C62" s="25">
        <f t="shared" si="11"/>
        <v>0</v>
      </c>
      <c r="D62" s="35">
        <f t="shared" si="0"/>
        <v>5.8700000000000002E-2</v>
      </c>
      <c r="E62" s="27"/>
      <c r="F62" s="27">
        <f>G61*D62*(A62-A61+1)/366</f>
        <v>102644.8087431694</v>
      </c>
      <c r="G62" s="27">
        <f t="shared" si="8"/>
        <v>20000000</v>
      </c>
      <c r="H62" s="29">
        <f t="shared" si="3"/>
        <v>31</v>
      </c>
      <c r="I62" s="30">
        <f>F51++F52+F53+F54+F55+F56+F57+F58+F59+F60+F61+F62</f>
        <v>102644.8087431694</v>
      </c>
      <c r="J62" s="30">
        <f>E53+E56+E59+E62</f>
        <v>0</v>
      </c>
    </row>
    <row r="63" spans="1:10" outlineLevel="1" x14ac:dyDescent="0.25">
      <c r="A63" s="31">
        <v>45688</v>
      </c>
      <c r="B63" s="24">
        <v>5.8700000000000002E-2</v>
      </c>
      <c r="C63" s="25">
        <f t="shared" si="11"/>
        <v>0</v>
      </c>
      <c r="D63" s="35">
        <f t="shared" si="0"/>
        <v>5.8700000000000002E-2</v>
      </c>
      <c r="E63" s="36"/>
      <c r="F63" s="27">
        <f>G62*D63*(A63-A62)/365</f>
        <v>99709.589041095896</v>
      </c>
      <c r="G63" s="27">
        <f t="shared" si="8"/>
        <v>20000000</v>
      </c>
      <c r="H63" s="29">
        <f t="shared" si="3"/>
        <v>31</v>
      </c>
      <c r="I63" s="30"/>
      <c r="J63" s="30"/>
    </row>
    <row r="64" spans="1:10" outlineLevel="1" x14ac:dyDescent="0.25">
      <c r="A64" s="31">
        <v>45716</v>
      </c>
      <c r="B64" s="24">
        <v>5.8700000000000002E-2</v>
      </c>
      <c r="C64" s="25">
        <f t="shared" si="11"/>
        <v>0</v>
      </c>
      <c r="D64" s="35">
        <f t="shared" si="0"/>
        <v>5.8700000000000002E-2</v>
      </c>
      <c r="E64" s="36"/>
      <c r="F64" s="27">
        <f t="shared" ref="F64:F98" si="12">G63*D64*(A64-A63)/365</f>
        <v>90060.273972602736</v>
      </c>
      <c r="G64" s="27">
        <f t="shared" si="8"/>
        <v>20000000</v>
      </c>
      <c r="H64" s="29">
        <f t="shared" si="3"/>
        <v>28</v>
      </c>
      <c r="I64" s="30"/>
      <c r="J64" s="30"/>
    </row>
    <row r="65" spans="1:10" outlineLevel="1" x14ac:dyDescent="0.25">
      <c r="A65" s="78">
        <v>45747</v>
      </c>
      <c r="B65" s="24">
        <v>5.8700000000000002E-2</v>
      </c>
      <c r="C65" s="25">
        <f t="shared" si="11"/>
        <v>0</v>
      </c>
      <c r="D65" s="35">
        <f t="shared" si="0"/>
        <v>5.8700000000000002E-2</v>
      </c>
      <c r="E65" s="27"/>
      <c r="F65" s="27">
        <f t="shared" si="12"/>
        <v>99709.589041095896</v>
      </c>
      <c r="G65" s="27">
        <f t="shared" si="8"/>
        <v>20000000</v>
      </c>
      <c r="H65" s="29">
        <f t="shared" si="3"/>
        <v>31</v>
      </c>
      <c r="I65" s="30"/>
      <c r="J65" s="30"/>
    </row>
    <row r="66" spans="1:10" outlineLevel="1" x14ac:dyDescent="0.25">
      <c r="A66" s="31">
        <v>45777</v>
      </c>
      <c r="B66" s="24">
        <v>5.8700000000000002E-2</v>
      </c>
      <c r="C66" s="25">
        <f t="shared" si="11"/>
        <v>0</v>
      </c>
      <c r="D66" s="35">
        <f t="shared" si="0"/>
        <v>5.8700000000000002E-2</v>
      </c>
      <c r="E66" s="27"/>
      <c r="F66" s="27">
        <f t="shared" si="12"/>
        <v>96493.150684931505</v>
      </c>
      <c r="G66" s="27">
        <f t="shared" si="8"/>
        <v>20000000</v>
      </c>
      <c r="H66" s="29">
        <f t="shared" si="3"/>
        <v>30</v>
      </c>
      <c r="I66" s="30"/>
      <c r="J66" s="30"/>
    </row>
    <row r="67" spans="1:10" outlineLevel="1" x14ac:dyDescent="0.25">
      <c r="A67" s="31">
        <v>45808</v>
      </c>
      <c r="B67" s="24">
        <v>5.8700000000000002E-2</v>
      </c>
      <c r="C67" s="25">
        <f t="shared" si="11"/>
        <v>0</v>
      </c>
      <c r="D67" s="35">
        <f t="shared" si="0"/>
        <v>5.8700000000000002E-2</v>
      </c>
      <c r="E67" s="27"/>
      <c r="F67" s="27">
        <f t="shared" si="12"/>
        <v>99709.589041095896</v>
      </c>
      <c r="G67" s="27">
        <f t="shared" si="8"/>
        <v>20000000</v>
      </c>
      <c r="H67" s="29">
        <f t="shared" si="3"/>
        <v>31</v>
      </c>
      <c r="I67" s="30"/>
      <c r="J67" s="30"/>
    </row>
    <row r="68" spans="1:10" outlineLevel="1" x14ac:dyDescent="0.25">
      <c r="A68" s="78">
        <v>45838</v>
      </c>
      <c r="B68" s="24">
        <v>5.8700000000000002E-2</v>
      </c>
      <c r="C68" s="25">
        <f t="shared" si="11"/>
        <v>0</v>
      </c>
      <c r="D68" s="35">
        <f t="shared" si="0"/>
        <v>5.8700000000000002E-2</v>
      </c>
      <c r="E68" s="27"/>
      <c r="F68" s="27">
        <f t="shared" si="12"/>
        <v>96493.150684931505</v>
      </c>
      <c r="G68" s="27">
        <f t="shared" si="8"/>
        <v>20000000</v>
      </c>
      <c r="H68" s="29">
        <f t="shared" si="3"/>
        <v>30</v>
      </c>
      <c r="I68" s="30"/>
      <c r="J68" s="30"/>
    </row>
    <row r="69" spans="1:10" outlineLevel="1" x14ac:dyDescent="0.25">
      <c r="A69" s="31">
        <v>45869</v>
      </c>
      <c r="B69" s="24">
        <v>5.8700000000000002E-2</v>
      </c>
      <c r="C69" s="25">
        <f t="shared" si="11"/>
        <v>0</v>
      </c>
      <c r="D69" s="35">
        <f t="shared" si="0"/>
        <v>5.8700000000000002E-2</v>
      </c>
      <c r="E69" s="27"/>
      <c r="F69" s="27">
        <f t="shared" si="12"/>
        <v>99709.589041095896</v>
      </c>
      <c r="G69" s="27">
        <f t="shared" si="8"/>
        <v>20000000</v>
      </c>
      <c r="H69" s="29">
        <f t="shared" si="3"/>
        <v>31</v>
      </c>
      <c r="I69" s="30"/>
      <c r="J69" s="30"/>
    </row>
    <row r="70" spans="1:10" outlineLevel="1" x14ac:dyDescent="0.25">
      <c r="A70" s="31">
        <v>45900</v>
      </c>
      <c r="B70" s="24">
        <v>5.8700000000000002E-2</v>
      </c>
      <c r="C70" s="25">
        <f t="shared" ref="C70:C131" si="13">C69</f>
        <v>0</v>
      </c>
      <c r="D70" s="35">
        <f t="shared" si="0"/>
        <v>5.8700000000000002E-2</v>
      </c>
      <c r="E70" s="27"/>
      <c r="F70" s="27">
        <f t="shared" si="12"/>
        <v>99709.589041095896</v>
      </c>
      <c r="G70" s="27">
        <f t="shared" si="8"/>
        <v>20000000</v>
      </c>
      <c r="H70" s="29">
        <f t="shared" si="3"/>
        <v>31</v>
      </c>
      <c r="I70" s="30"/>
      <c r="J70" s="30"/>
    </row>
    <row r="71" spans="1:10" outlineLevel="1" x14ac:dyDescent="0.25">
      <c r="A71" s="78">
        <v>45930</v>
      </c>
      <c r="B71" s="24">
        <v>5.8700000000000002E-2</v>
      </c>
      <c r="C71" s="25">
        <f t="shared" si="13"/>
        <v>0</v>
      </c>
      <c r="D71" s="35">
        <f t="shared" si="0"/>
        <v>5.8700000000000002E-2</v>
      </c>
      <c r="E71" s="27">
        <v>12750</v>
      </c>
      <c r="F71" s="27">
        <f t="shared" si="12"/>
        <v>96493.150684931505</v>
      </c>
      <c r="G71" s="27">
        <f t="shared" si="8"/>
        <v>19987250</v>
      </c>
      <c r="H71" s="29">
        <f t="shared" si="3"/>
        <v>30</v>
      </c>
      <c r="I71" s="30"/>
      <c r="J71" s="30"/>
    </row>
    <row r="72" spans="1:10" outlineLevel="1" x14ac:dyDescent="0.25">
      <c r="A72" s="31">
        <v>45961</v>
      </c>
      <c r="B72" s="24">
        <v>5.8700000000000002E-2</v>
      </c>
      <c r="C72" s="25">
        <f t="shared" si="13"/>
        <v>0</v>
      </c>
      <c r="D72" s="35">
        <f t="shared" si="0"/>
        <v>5.8700000000000002E-2</v>
      </c>
      <c r="E72" s="27"/>
      <c r="F72" s="27">
        <f t="shared" si="12"/>
        <v>99646.024178082182</v>
      </c>
      <c r="G72" s="27">
        <f t="shared" si="8"/>
        <v>19987250</v>
      </c>
      <c r="H72" s="29">
        <f t="shared" si="3"/>
        <v>31</v>
      </c>
      <c r="I72" s="30"/>
      <c r="J72" s="30"/>
    </row>
    <row r="73" spans="1:10" outlineLevel="1" x14ac:dyDescent="0.25">
      <c r="A73" s="31">
        <v>45991</v>
      </c>
      <c r="B73" s="24">
        <v>5.8700000000000002E-2</v>
      </c>
      <c r="C73" s="25">
        <f t="shared" si="13"/>
        <v>0</v>
      </c>
      <c r="D73" s="35">
        <f t="shared" si="0"/>
        <v>5.8700000000000002E-2</v>
      </c>
      <c r="E73" s="27"/>
      <c r="F73" s="27">
        <f t="shared" si="12"/>
        <v>96431.636301369857</v>
      </c>
      <c r="G73" s="27">
        <f t="shared" si="8"/>
        <v>19987250</v>
      </c>
      <c r="H73" s="29">
        <f t="shared" si="3"/>
        <v>30</v>
      </c>
      <c r="I73" s="30"/>
      <c r="J73" s="30"/>
    </row>
    <row r="74" spans="1:10" outlineLevel="1" x14ac:dyDescent="0.25">
      <c r="A74" s="28">
        <v>46022</v>
      </c>
      <c r="B74" s="24">
        <v>5.8700000000000002E-2</v>
      </c>
      <c r="C74" s="25">
        <f t="shared" si="13"/>
        <v>0</v>
      </c>
      <c r="D74" s="35">
        <f t="shared" si="0"/>
        <v>5.8700000000000002E-2</v>
      </c>
      <c r="E74" s="27">
        <v>12750</v>
      </c>
      <c r="F74" s="27">
        <f t="shared" si="12"/>
        <v>99646.024178082182</v>
      </c>
      <c r="G74" s="27">
        <f t="shared" si="8"/>
        <v>19974500</v>
      </c>
      <c r="H74" s="29">
        <f t="shared" si="3"/>
        <v>31</v>
      </c>
      <c r="I74" s="30">
        <f>F63++F64+F65+F66+F67+F68+F69+F70+F71+F72+F73+F74</f>
        <v>1173811.355890411</v>
      </c>
      <c r="J74" s="30">
        <f>E65+E68+E71+E74</f>
        <v>25500</v>
      </c>
    </row>
    <row r="75" spans="1:10" outlineLevel="1" x14ac:dyDescent="0.25">
      <c r="A75" s="31">
        <v>46053</v>
      </c>
      <c r="B75" s="24">
        <v>5.8700000000000002E-2</v>
      </c>
      <c r="C75" s="25">
        <f t="shared" si="13"/>
        <v>0</v>
      </c>
      <c r="D75" s="35">
        <f t="shared" si="0"/>
        <v>5.8700000000000002E-2</v>
      </c>
      <c r="E75" s="36"/>
      <c r="F75" s="27">
        <f t="shared" si="12"/>
        <v>99582.45931506851</v>
      </c>
      <c r="G75" s="27">
        <f t="shared" si="8"/>
        <v>19974500</v>
      </c>
      <c r="H75" s="29">
        <f t="shared" si="3"/>
        <v>31</v>
      </c>
      <c r="I75" s="30"/>
      <c r="J75" s="30"/>
    </row>
    <row r="76" spans="1:10" outlineLevel="1" x14ac:dyDescent="0.25">
      <c r="A76" s="31">
        <v>46081</v>
      </c>
      <c r="B76" s="24">
        <v>5.8700000000000002E-2</v>
      </c>
      <c r="C76" s="25">
        <f t="shared" si="13"/>
        <v>0</v>
      </c>
      <c r="D76" s="35">
        <f t="shared" si="0"/>
        <v>5.8700000000000002E-2</v>
      </c>
      <c r="E76" s="36"/>
      <c r="F76" s="27">
        <f t="shared" si="12"/>
        <v>89945.447123287682</v>
      </c>
      <c r="G76" s="27">
        <f t="shared" si="8"/>
        <v>19974500</v>
      </c>
      <c r="H76" s="29">
        <f t="shared" si="3"/>
        <v>28</v>
      </c>
      <c r="I76" s="30"/>
      <c r="J76" s="30"/>
    </row>
    <row r="77" spans="1:10" outlineLevel="1" x14ac:dyDescent="0.25">
      <c r="A77" s="78">
        <v>46112</v>
      </c>
      <c r="B77" s="24">
        <v>5.8700000000000002E-2</v>
      </c>
      <c r="C77" s="25">
        <f t="shared" si="13"/>
        <v>0</v>
      </c>
      <c r="D77" s="35">
        <f t="shared" si="0"/>
        <v>5.8700000000000002E-2</v>
      </c>
      <c r="E77" s="27">
        <v>6375</v>
      </c>
      <c r="F77" s="27">
        <f t="shared" si="12"/>
        <v>99582.45931506851</v>
      </c>
      <c r="G77" s="27">
        <f t="shared" si="8"/>
        <v>19968125</v>
      </c>
      <c r="H77" s="29">
        <f t="shared" si="3"/>
        <v>31</v>
      </c>
      <c r="I77" s="30"/>
      <c r="J77" s="30"/>
    </row>
    <row r="78" spans="1:10" outlineLevel="1" x14ac:dyDescent="0.25">
      <c r="A78" s="31">
        <v>46142</v>
      </c>
      <c r="B78" s="24">
        <v>5.8700000000000002E-2</v>
      </c>
      <c r="C78" s="25">
        <f t="shared" si="13"/>
        <v>0</v>
      </c>
      <c r="D78" s="35">
        <f t="shared" si="0"/>
        <v>5.8700000000000002E-2</v>
      </c>
      <c r="E78" s="27"/>
      <c r="F78" s="27">
        <f t="shared" si="12"/>
        <v>96339.364726027401</v>
      </c>
      <c r="G78" s="27">
        <f t="shared" si="8"/>
        <v>19968125</v>
      </c>
      <c r="H78" s="29">
        <f t="shared" si="3"/>
        <v>30</v>
      </c>
      <c r="I78" s="30"/>
      <c r="J78" s="30"/>
    </row>
    <row r="79" spans="1:10" outlineLevel="1" x14ac:dyDescent="0.25">
      <c r="A79" s="31">
        <v>46173</v>
      </c>
      <c r="B79" s="24">
        <v>5.8700000000000002E-2</v>
      </c>
      <c r="C79" s="25">
        <f t="shared" si="13"/>
        <v>0</v>
      </c>
      <c r="D79" s="35">
        <f t="shared" ref="D79:D143" si="14">B79+C79</f>
        <v>5.8700000000000002E-2</v>
      </c>
      <c r="E79" s="27"/>
      <c r="F79" s="27">
        <f t="shared" si="12"/>
        <v>99550.676883561639</v>
      </c>
      <c r="G79" s="27">
        <f t="shared" si="8"/>
        <v>19968125</v>
      </c>
      <c r="H79" s="29">
        <f t="shared" ref="H79:H142" si="15">A79-A78</f>
        <v>31</v>
      </c>
      <c r="I79" s="30"/>
      <c r="J79" s="30"/>
    </row>
    <row r="80" spans="1:10" outlineLevel="1" x14ac:dyDescent="0.25">
      <c r="A80" s="78">
        <v>46203</v>
      </c>
      <c r="B80" s="24">
        <v>5.8700000000000002E-2</v>
      </c>
      <c r="C80" s="25">
        <f t="shared" si="13"/>
        <v>0</v>
      </c>
      <c r="D80" s="35">
        <f t="shared" si="14"/>
        <v>5.8700000000000002E-2</v>
      </c>
      <c r="E80" s="27">
        <v>6375</v>
      </c>
      <c r="F80" s="27">
        <f t="shared" si="12"/>
        <v>96339.364726027401</v>
      </c>
      <c r="G80" s="27">
        <f t="shared" si="8"/>
        <v>19961750</v>
      </c>
      <c r="H80" s="29">
        <f t="shared" si="15"/>
        <v>30</v>
      </c>
      <c r="I80" s="30"/>
      <c r="J80" s="30"/>
    </row>
    <row r="81" spans="1:10" outlineLevel="1" x14ac:dyDescent="0.25">
      <c r="A81" s="31">
        <v>46234</v>
      </c>
      <c r="B81" s="24">
        <v>5.8700000000000002E-2</v>
      </c>
      <c r="C81" s="25">
        <f t="shared" si="13"/>
        <v>0</v>
      </c>
      <c r="D81" s="35">
        <f t="shared" si="14"/>
        <v>5.8700000000000002E-2</v>
      </c>
      <c r="E81" s="27"/>
      <c r="F81" s="27">
        <f t="shared" si="12"/>
        <v>99518.894452054796</v>
      </c>
      <c r="G81" s="27">
        <f t="shared" si="8"/>
        <v>19961750</v>
      </c>
      <c r="H81" s="29">
        <f t="shared" si="15"/>
        <v>31</v>
      </c>
      <c r="I81" s="30"/>
      <c r="J81" s="30"/>
    </row>
    <row r="82" spans="1:10" outlineLevel="1" x14ac:dyDescent="0.25">
      <c r="A82" s="31">
        <v>46265</v>
      </c>
      <c r="B82" s="24">
        <v>5.8700000000000002E-2</v>
      </c>
      <c r="C82" s="25">
        <f t="shared" si="13"/>
        <v>0</v>
      </c>
      <c r="D82" s="35">
        <f t="shared" si="14"/>
        <v>5.8700000000000002E-2</v>
      </c>
      <c r="E82" s="27"/>
      <c r="F82" s="27">
        <f t="shared" si="12"/>
        <v>99518.894452054796</v>
      </c>
      <c r="G82" s="27">
        <f t="shared" si="8"/>
        <v>19961750</v>
      </c>
      <c r="H82" s="29">
        <f t="shared" si="15"/>
        <v>31</v>
      </c>
      <c r="I82" s="30"/>
      <c r="J82" s="30"/>
    </row>
    <row r="83" spans="1:10" outlineLevel="1" x14ac:dyDescent="0.25">
      <c r="A83" s="78">
        <v>46295</v>
      </c>
      <c r="B83" s="24">
        <v>5.8700000000000002E-2</v>
      </c>
      <c r="C83" s="25">
        <f t="shared" si="13"/>
        <v>0</v>
      </c>
      <c r="D83" s="35">
        <f t="shared" si="14"/>
        <v>5.8700000000000002E-2</v>
      </c>
      <c r="E83" s="27">
        <v>6375</v>
      </c>
      <c r="F83" s="27">
        <f t="shared" si="12"/>
        <v>96308.607534246577</v>
      </c>
      <c r="G83" s="27">
        <f t="shared" si="8"/>
        <v>19955375</v>
      </c>
      <c r="H83" s="29">
        <f t="shared" si="15"/>
        <v>30</v>
      </c>
      <c r="I83" s="30"/>
      <c r="J83" s="30"/>
    </row>
    <row r="84" spans="1:10" outlineLevel="1" x14ac:dyDescent="0.25">
      <c r="A84" s="31">
        <v>46326</v>
      </c>
      <c r="B84" s="24">
        <v>5.8700000000000002E-2</v>
      </c>
      <c r="C84" s="25">
        <f t="shared" si="13"/>
        <v>0</v>
      </c>
      <c r="D84" s="35">
        <f t="shared" si="14"/>
        <v>5.8700000000000002E-2</v>
      </c>
      <c r="E84" s="27"/>
      <c r="F84" s="27">
        <f t="shared" si="12"/>
        <v>99487.112020547938</v>
      </c>
      <c r="G84" s="27">
        <f t="shared" si="8"/>
        <v>19955375</v>
      </c>
      <c r="H84" s="29">
        <f t="shared" si="15"/>
        <v>31</v>
      </c>
      <c r="I84" s="30"/>
      <c r="J84" s="30"/>
    </row>
    <row r="85" spans="1:10" outlineLevel="1" x14ac:dyDescent="0.25">
      <c r="A85" s="31">
        <v>46356</v>
      </c>
      <c r="B85" s="24">
        <v>5.8700000000000002E-2</v>
      </c>
      <c r="C85" s="25">
        <f t="shared" si="13"/>
        <v>0</v>
      </c>
      <c r="D85" s="35">
        <f t="shared" si="14"/>
        <v>5.8700000000000002E-2</v>
      </c>
      <c r="E85" s="27"/>
      <c r="F85" s="27">
        <f t="shared" si="12"/>
        <v>96277.850342465754</v>
      </c>
      <c r="G85" s="27">
        <f t="shared" si="8"/>
        <v>19955375</v>
      </c>
      <c r="H85" s="29">
        <f t="shared" si="15"/>
        <v>30</v>
      </c>
      <c r="I85" s="30"/>
      <c r="J85" s="30"/>
    </row>
    <row r="86" spans="1:10" outlineLevel="1" x14ac:dyDescent="0.25">
      <c r="A86" s="28">
        <v>46387</v>
      </c>
      <c r="B86" s="24">
        <v>5.8700000000000002E-2</v>
      </c>
      <c r="C86" s="25">
        <f t="shared" si="13"/>
        <v>0</v>
      </c>
      <c r="D86" s="35">
        <f t="shared" si="14"/>
        <v>5.8700000000000002E-2</v>
      </c>
      <c r="E86" s="27">
        <v>6375</v>
      </c>
      <c r="F86" s="27">
        <f t="shared" si="12"/>
        <v>99487.112020547938</v>
      </c>
      <c r="G86" s="27">
        <f t="shared" si="8"/>
        <v>19949000</v>
      </c>
      <c r="H86" s="29">
        <f t="shared" si="15"/>
        <v>31</v>
      </c>
      <c r="I86" s="30">
        <f>F75++F76+F77+F78+F79+F80+F81+F82+F83+F84+F85+F86</f>
        <v>1171938.2429109591</v>
      </c>
      <c r="J86" s="30">
        <f>E77+E80+E86+E83</f>
        <v>25500</v>
      </c>
    </row>
    <row r="87" spans="1:10" outlineLevel="1" x14ac:dyDescent="0.25">
      <c r="A87" s="31">
        <v>46418</v>
      </c>
      <c r="B87" s="24">
        <f>D7</f>
        <v>3.0499999999999999E-2</v>
      </c>
      <c r="C87" s="25">
        <f t="shared" si="13"/>
        <v>0</v>
      </c>
      <c r="D87" s="35">
        <f t="shared" si="14"/>
        <v>3.0499999999999999E-2</v>
      </c>
      <c r="E87" s="36"/>
      <c r="F87" s="27">
        <f t="shared" si="12"/>
        <v>51676.108219178081</v>
      </c>
      <c r="G87" s="27">
        <f t="shared" si="8"/>
        <v>19949000</v>
      </c>
      <c r="H87" s="29">
        <f t="shared" si="15"/>
        <v>31</v>
      </c>
      <c r="I87" s="30"/>
      <c r="J87" s="30"/>
    </row>
    <row r="88" spans="1:10" outlineLevel="1" x14ac:dyDescent="0.25">
      <c r="A88" s="31">
        <v>46446</v>
      </c>
      <c r="B88" s="24">
        <f>D7</f>
        <v>3.0499999999999999E-2</v>
      </c>
      <c r="C88" s="25">
        <f t="shared" si="13"/>
        <v>0</v>
      </c>
      <c r="D88" s="35">
        <f t="shared" si="14"/>
        <v>3.0499999999999999E-2</v>
      </c>
      <c r="E88" s="36"/>
      <c r="F88" s="27">
        <f t="shared" si="12"/>
        <v>46675.194520547942</v>
      </c>
      <c r="G88" s="27">
        <f t="shared" si="8"/>
        <v>19949000</v>
      </c>
      <c r="H88" s="29">
        <f t="shared" si="15"/>
        <v>28</v>
      </c>
      <c r="I88" s="30"/>
      <c r="J88" s="30"/>
    </row>
    <row r="89" spans="1:10" outlineLevel="1" x14ac:dyDescent="0.25">
      <c r="A89" s="78">
        <v>46477</v>
      </c>
      <c r="B89" s="24">
        <f>D7</f>
        <v>3.0499999999999999E-2</v>
      </c>
      <c r="C89" s="25">
        <f t="shared" si="13"/>
        <v>0</v>
      </c>
      <c r="D89" s="35">
        <f t="shared" si="14"/>
        <v>3.0499999999999999E-2</v>
      </c>
      <c r="E89" s="27">
        <v>6375</v>
      </c>
      <c r="F89" s="27">
        <f t="shared" si="12"/>
        <v>51676.108219178081</v>
      </c>
      <c r="G89" s="27">
        <f t="shared" si="8"/>
        <v>19942625</v>
      </c>
      <c r="H89" s="29">
        <f t="shared" si="15"/>
        <v>31</v>
      </c>
      <c r="I89" s="30"/>
      <c r="J89" s="30"/>
    </row>
    <row r="90" spans="1:10" outlineLevel="1" x14ac:dyDescent="0.25">
      <c r="A90" s="31">
        <v>46507</v>
      </c>
      <c r="B90" s="24">
        <f>D7</f>
        <v>3.0499999999999999E-2</v>
      </c>
      <c r="C90" s="25">
        <f t="shared" si="13"/>
        <v>0</v>
      </c>
      <c r="D90" s="35">
        <f t="shared" si="14"/>
        <v>3.0499999999999999E-2</v>
      </c>
      <c r="E90" s="27"/>
      <c r="F90" s="27">
        <f t="shared" si="12"/>
        <v>49993.155821917811</v>
      </c>
      <c r="G90" s="27">
        <f t="shared" si="8"/>
        <v>19942625</v>
      </c>
      <c r="H90" s="29">
        <f t="shared" si="15"/>
        <v>30</v>
      </c>
      <c r="I90" s="30"/>
      <c r="J90" s="30"/>
    </row>
    <row r="91" spans="1:10" outlineLevel="1" x14ac:dyDescent="0.25">
      <c r="A91" s="31">
        <v>46538</v>
      </c>
      <c r="B91" s="24">
        <f>D7</f>
        <v>3.0499999999999999E-2</v>
      </c>
      <c r="C91" s="25">
        <f t="shared" si="13"/>
        <v>0</v>
      </c>
      <c r="D91" s="35">
        <f t="shared" si="14"/>
        <v>3.0499999999999999E-2</v>
      </c>
      <c r="E91" s="27"/>
      <c r="F91" s="27">
        <f t="shared" si="12"/>
        <v>51659.59434931507</v>
      </c>
      <c r="G91" s="27">
        <f t="shared" si="8"/>
        <v>19942625</v>
      </c>
      <c r="H91" s="29">
        <f t="shared" si="15"/>
        <v>31</v>
      </c>
      <c r="I91" s="30"/>
      <c r="J91" s="30"/>
    </row>
    <row r="92" spans="1:10" outlineLevel="1" x14ac:dyDescent="0.25">
      <c r="A92" s="78">
        <v>46568</v>
      </c>
      <c r="B92" s="24">
        <f>D7</f>
        <v>3.0499999999999999E-2</v>
      </c>
      <c r="C92" s="25">
        <f t="shared" si="13"/>
        <v>0</v>
      </c>
      <c r="D92" s="35">
        <f t="shared" si="14"/>
        <v>3.0499999999999999E-2</v>
      </c>
      <c r="E92" s="27">
        <v>6375</v>
      </c>
      <c r="F92" s="27">
        <f t="shared" si="12"/>
        <v>49993.155821917811</v>
      </c>
      <c r="G92" s="27">
        <f t="shared" si="8"/>
        <v>19936250</v>
      </c>
      <c r="H92" s="29">
        <f t="shared" si="15"/>
        <v>30</v>
      </c>
      <c r="I92" s="30"/>
      <c r="J92" s="30"/>
    </row>
    <row r="93" spans="1:10" outlineLevel="1" x14ac:dyDescent="0.25">
      <c r="A93" s="31">
        <v>46599</v>
      </c>
      <c r="B93" s="24">
        <f>D7</f>
        <v>3.0499999999999999E-2</v>
      </c>
      <c r="C93" s="25">
        <f t="shared" si="13"/>
        <v>0</v>
      </c>
      <c r="D93" s="35">
        <f t="shared" si="14"/>
        <v>3.0499999999999999E-2</v>
      </c>
      <c r="E93" s="27"/>
      <c r="F93" s="27">
        <f t="shared" si="12"/>
        <v>51643.080479452052</v>
      </c>
      <c r="G93" s="27">
        <f t="shared" si="8"/>
        <v>19936250</v>
      </c>
      <c r="H93" s="29">
        <f t="shared" si="15"/>
        <v>31</v>
      </c>
      <c r="I93" s="30"/>
      <c r="J93" s="30"/>
    </row>
    <row r="94" spans="1:10" outlineLevel="1" x14ac:dyDescent="0.25">
      <c r="A94" s="31">
        <v>46630</v>
      </c>
      <c r="B94" s="24">
        <f>D7</f>
        <v>3.0499999999999999E-2</v>
      </c>
      <c r="C94" s="25">
        <f t="shared" si="13"/>
        <v>0</v>
      </c>
      <c r="D94" s="35">
        <f t="shared" si="14"/>
        <v>3.0499999999999999E-2</v>
      </c>
      <c r="E94" s="27"/>
      <c r="F94" s="27">
        <f t="shared" si="12"/>
        <v>51643.080479452052</v>
      </c>
      <c r="G94" s="27">
        <f t="shared" si="8"/>
        <v>19936250</v>
      </c>
      <c r="H94" s="29">
        <f t="shared" si="15"/>
        <v>31</v>
      </c>
      <c r="I94" s="30"/>
      <c r="J94" s="30"/>
    </row>
    <row r="95" spans="1:10" outlineLevel="1" x14ac:dyDescent="0.25">
      <c r="A95" s="78">
        <v>46660</v>
      </c>
      <c r="B95" s="24">
        <f>D7</f>
        <v>3.0499999999999999E-2</v>
      </c>
      <c r="C95" s="25">
        <f t="shared" si="13"/>
        <v>0</v>
      </c>
      <c r="D95" s="35">
        <f t="shared" si="14"/>
        <v>3.0499999999999999E-2</v>
      </c>
      <c r="E95" s="27">
        <v>6375</v>
      </c>
      <c r="F95" s="27">
        <f t="shared" si="12"/>
        <v>49977.174657534248</v>
      </c>
      <c r="G95" s="27">
        <f t="shared" si="8"/>
        <v>19929875</v>
      </c>
      <c r="H95" s="29">
        <f t="shared" si="15"/>
        <v>30</v>
      </c>
      <c r="I95" s="30"/>
      <c r="J95" s="30"/>
    </row>
    <row r="96" spans="1:10" outlineLevel="1" x14ac:dyDescent="0.25">
      <c r="A96" s="31">
        <v>46691</v>
      </c>
      <c r="B96" s="24">
        <f>D7</f>
        <v>3.0499999999999999E-2</v>
      </c>
      <c r="C96" s="25">
        <f t="shared" si="13"/>
        <v>0</v>
      </c>
      <c r="D96" s="35">
        <f t="shared" si="14"/>
        <v>3.0499999999999999E-2</v>
      </c>
      <c r="E96" s="27"/>
      <c r="F96" s="27">
        <f t="shared" si="12"/>
        <v>51626.566609589041</v>
      </c>
      <c r="G96" s="27">
        <f t="shared" si="8"/>
        <v>19929875</v>
      </c>
      <c r="H96" s="29">
        <f t="shared" si="15"/>
        <v>31</v>
      </c>
      <c r="I96" s="30"/>
      <c r="J96" s="30"/>
    </row>
    <row r="97" spans="1:10" outlineLevel="1" x14ac:dyDescent="0.25">
      <c r="A97" s="31">
        <v>46721</v>
      </c>
      <c r="B97" s="24">
        <f>D7</f>
        <v>3.0499999999999999E-2</v>
      </c>
      <c r="C97" s="25">
        <f t="shared" si="13"/>
        <v>0</v>
      </c>
      <c r="D97" s="35">
        <f t="shared" si="14"/>
        <v>3.0499999999999999E-2</v>
      </c>
      <c r="E97" s="27"/>
      <c r="F97" s="27">
        <f t="shared" si="12"/>
        <v>49961.193493150684</v>
      </c>
      <c r="G97" s="27">
        <f t="shared" si="8"/>
        <v>19929875</v>
      </c>
      <c r="H97" s="29">
        <f t="shared" si="15"/>
        <v>30</v>
      </c>
      <c r="I97" s="30"/>
      <c r="J97" s="30"/>
    </row>
    <row r="98" spans="1:10" outlineLevel="1" x14ac:dyDescent="0.25">
      <c r="A98" s="28">
        <v>46752</v>
      </c>
      <c r="B98" s="24">
        <f>D7</f>
        <v>3.0499999999999999E-2</v>
      </c>
      <c r="C98" s="25">
        <f t="shared" si="13"/>
        <v>0</v>
      </c>
      <c r="D98" s="35">
        <f t="shared" si="14"/>
        <v>3.0499999999999999E-2</v>
      </c>
      <c r="E98" s="27">
        <v>6375</v>
      </c>
      <c r="F98" s="27">
        <f t="shared" si="12"/>
        <v>51626.566609589041</v>
      </c>
      <c r="G98" s="27">
        <f t="shared" si="8"/>
        <v>19923500</v>
      </c>
      <c r="H98" s="29">
        <f t="shared" si="15"/>
        <v>31</v>
      </c>
      <c r="I98" s="30">
        <f>F87++F88+F89+F90+F91+F92+F93+F94+F95+F96+F97+F98</f>
        <v>608150.97928082186</v>
      </c>
      <c r="J98" s="30">
        <f>E89+E92+E95+E98</f>
        <v>25500</v>
      </c>
    </row>
    <row r="99" spans="1:10" outlineLevel="1" x14ac:dyDescent="0.25">
      <c r="A99" s="31">
        <v>46783</v>
      </c>
      <c r="B99" s="24">
        <f>D7</f>
        <v>3.0499999999999999E-2</v>
      </c>
      <c r="C99" s="25">
        <f t="shared" si="13"/>
        <v>0</v>
      </c>
      <c r="D99" s="35">
        <f t="shared" si="14"/>
        <v>3.0499999999999999E-2</v>
      </c>
      <c r="E99" s="36"/>
      <c r="F99" s="27">
        <f t="shared" si="10"/>
        <v>51469.041666666664</v>
      </c>
      <c r="G99" s="27">
        <f t="shared" si="8"/>
        <v>19923500</v>
      </c>
      <c r="H99" s="29">
        <f t="shared" si="15"/>
        <v>31</v>
      </c>
      <c r="I99" s="30"/>
      <c r="J99" s="30"/>
    </row>
    <row r="100" spans="1:10" outlineLevel="1" x14ac:dyDescent="0.25">
      <c r="A100" s="31">
        <v>46812</v>
      </c>
      <c r="B100" s="24">
        <f>D7</f>
        <v>3.0499999999999999E-2</v>
      </c>
      <c r="C100" s="25">
        <f t="shared" si="13"/>
        <v>0</v>
      </c>
      <c r="D100" s="35">
        <f t="shared" si="14"/>
        <v>3.0499999999999999E-2</v>
      </c>
      <c r="E100" s="36"/>
      <c r="F100" s="27">
        <f t="shared" si="10"/>
        <v>48148.458333333336</v>
      </c>
      <c r="G100" s="27">
        <f t="shared" si="8"/>
        <v>19923500</v>
      </c>
      <c r="H100" s="29">
        <f t="shared" si="15"/>
        <v>29</v>
      </c>
      <c r="I100" s="30"/>
      <c r="J100" s="30"/>
    </row>
    <row r="101" spans="1:10" outlineLevel="1" x14ac:dyDescent="0.25">
      <c r="A101" s="28">
        <v>46843</v>
      </c>
      <c r="B101" s="37">
        <f>D7</f>
        <v>3.0499999999999999E-2</v>
      </c>
      <c r="C101" s="38">
        <f t="shared" si="13"/>
        <v>0</v>
      </c>
      <c r="D101" s="39">
        <f t="shared" si="14"/>
        <v>3.0499999999999999E-2</v>
      </c>
      <c r="E101" s="27">
        <v>6375</v>
      </c>
      <c r="F101" s="27">
        <f t="shared" si="10"/>
        <v>51469.041666666664</v>
      </c>
      <c r="G101" s="27">
        <f t="shared" si="8"/>
        <v>19917125</v>
      </c>
      <c r="H101" s="29">
        <f t="shared" si="15"/>
        <v>31</v>
      </c>
      <c r="I101" s="30"/>
      <c r="J101" s="30"/>
    </row>
    <row r="102" spans="1:10" outlineLevel="1" x14ac:dyDescent="0.25">
      <c r="A102" s="31">
        <v>46873</v>
      </c>
      <c r="B102" s="40">
        <f>D7</f>
        <v>3.0499999999999999E-2</v>
      </c>
      <c r="C102" s="41">
        <f t="shared" si="13"/>
        <v>0</v>
      </c>
      <c r="D102" s="40">
        <f t="shared" si="14"/>
        <v>3.0499999999999999E-2</v>
      </c>
      <c r="E102" s="27"/>
      <c r="F102" s="27">
        <f t="shared" si="10"/>
        <v>49792.8125</v>
      </c>
      <c r="G102" s="27">
        <f t="shared" ref="G102:G165" si="16">G101-E102</f>
        <v>19917125</v>
      </c>
      <c r="H102" s="42">
        <f t="shared" si="15"/>
        <v>30</v>
      </c>
      <c r="I102" s="30"/>
      <c r="J102" s="30"/>
    </row>
    <row r="103" spans="1:10" outlineLevel="1" x14ac:dyDescent="0.25">
      <c r="A103" s="31">
        <v>46904</v>
      </c>
      <c r="B103" s="40">
        <f>D7</f>
        <v>3.0499999999999999E-2</v>
      </c>
      <c r="C103" s="41">
        <f t="shared" si="13"/>
        <v>0</v>
      </c>
      <c r="D103" s="40">
        <f t="shared" si="14"/>
        <v>3.0499999999999999E-2</v>
      </c>
      <c r="E103" s="27"/>
      <c r="F103" s="27">
        <f t="shared" si="10"/>
        <v>51452.572916666664</v>
      </c>
      <c r="G103" s="27">
        <f t="shared" si="16"/>
        <v>19917125</v>
      </c>
      <c r="H103" s="42">
        <f t="shared" si="15"/>
        <v>31</v>
      </c>
      <c r="I103" s="30"/>
      <c r="J103" s="30"/>
    </row>
    <row r="104" spans="1:10" outlineLevel="1" x14ac:dyDescent="0.25">
      <c r="A104" s="28">
        <v>46934</v>
      </c>
      <c r="B104" s="40">
        <f>D7</f>
        <v>3.0499999999999999E-2</v>
      </c>
      <c r="C104" s="41">
        <f t="shared" si="13"/>
        <v>0</v>
      </c>
      <c r="D104" s="40">
        <f t="shared" si="14"/>
        <v>3.0499999999999999E-2</v>
      </c>
      <c r="E104" s="27">
        <v>6375</v>
      </c>
      <c r="F104" s="27">
        <f t="shared" si="10"/>
        <v>49792.8125</v>
      </c>
      <c r="G104" s="27">
        <f t="shared" si="16"/>
        <v>19910750</v>
      </c>
      <c r="H104" s="42">
        <f t="shared" si="15"/>
        <v>30</v>
      </c>
      <c r="I104" s="30"/>
      <c r="J104" s="30"/>
    </row>
    <row r="105" spans="1:10" outlineLevel="1" x14ac:dyDescent="0.25">
      <c r="A105" s="31">
        <v>46965</v>
      </c>
      <c r="B105" s="40">
        <f>D7</f>
        <v>3.0499999999999999E-2</v>
      </c>
      <c r="C105" s="41">
        <f t="shared" si="13"/>
        <v>0</v>
      </c>
      <c r="D105" s="40">
        <f t="shared" si="14"/>
        <v>3.0499999999999999E-2</v>
      </c>
      <c r="E105" s="27"/>
      <c r="F105" s="27">
        <f t="shared" si="10"/>
        <v>51436.104166666664</v>
      </c>
      <c r="G105" s="27">
        <f t="shared" si="16"/>
        <v>19910750</v>
      </c>
      <c r="H105" s="42">
        <f t="shared" si="15"/>
        <v>31</v>
      </c>
      <c r="I105" s="30"/>
      <c r="J105" s="30"/>
    </row>
    <row r="106" spans="1:10" outlineLevel="1" x14ac:dyDescent="0.25">
      <c r="A106" s="31">
        <v>46996</v>
      </c>
      <c r="B106" s="40">
        <f>D7</f>
        <v>3.0499999999999999E-2</v>
      </c>
      <c r="C106" s="41">
        <f t="shared" si="13"/>
        <v>0</v>
      </c>
      <c r="D106" s="40">
        <f t="shared" si="14"/>
        <v>3.0499999999999999E-2</v>
      </c>
      <c r="E106" s="27"/>
      <c r="F106" s="27">
        <f t="shared" si="10"/>
        <v>51436.104166666664</v>
      </c>
      <c r="G106" s="27">
        <f t="shared" si="16"/>
        <v>19910750</v>
      </c>
      <c r="H106" s="42">
        <f t="shared" si="15"/>
        <v>31</v>
      </c>
      <c r="I106" s="30"/>
      <c r="J106" s="30"/>
    </row>
    <row r="107" spans="1:10" outlineLevel="1" x14ac:dyDescent="0.25">
      <c r="A107" s="28">
        <v>47026</v>
      </c>
      <c r="B107" s="40">
        <f>D7</f>
        <v>3.0499999999999999E-2</v>
      </c>
      <c r="C107" s="41">
        <f t="shared" si="13"/>
        <v>0</v>
      </c>
      <c r="D107" s="40">
        <f t="shared" si="14"/>
        <v>3.0499999999999999E-2</v>
      </c>
      <c r="E107" s="27">
        <v>6375</v>
      </c>
      <c r="F107" s="27">
        <f t="shared" si="10"/>
        <v>49776.875</v>
      </c>
      <c r="G107" s="27">
        <f t="shared" si="16"/>
        <v>19904375</v>
      </c>
      <c r="H107" s="42">
        <f t="shared" si="15"/>
        <v>30</v>
      </c>
      <c r="I107" s="30"/>
      <c r="J107" s="30"/>
    </row>
    <row r="108" spans="1:10" outlineLevel="1" x14ac:dyDescent="0.25">
      <c r="A108" s="31">
        <v>47057</v>
      </c>
      <c r="B108" s="40">
        <f>D7</f>
        <v>3.0499999999999999E-2</v>
      </c>
      <c r="C108" s="41">
        <f t="shared" si="13"/>
        <v>0</v>
      </c>
      <c r="D108" s="40">
        <f t="shared" si="14"/>
        <v>3.0499999999999999E-2</v>
      </c>
      <c r="E108" s="27"/>
      <c r="F108" s="27">
        <f t="shared" si="10"/>
        <v>51419.635416666664</v>
      </c>
      <c r="G108" s="27">
        <f t="shared" si="16"/>
        <v>19904375</v>
      </c>
      <c r="H108" s="42">
        <f t="shared" si="15"/>
        <v>31</v>
      </c>
      <c r="I108" s="30"/>
      <c r="J108" s="30"/>
    </row>
    <row r="109" spans="1:10" outlineLevel="1" x14ac:dyDescent="0.25">
      <c r="A109" s="31">
        <v>47087</v>
      </c>
      <c r="B109" s="40">
        <f>D7</f>
        <v>3.0499999999999999E-2</v>
      </c>
      <c r="C109" s="41">
        <f t="shared" si="13"/>
        <v>0</v>
      </c>
      <c r="D109" s="40">
        <f t="shared" si="14"/>
        <v>3.0499999999999999E-2</v>
      </c>
      <c r="E109" s="27"/>
      <c r="F109" s="27">
        <f t="shared" si="10"/>
        <v>49760.9375</v>
      </c>
      <c r="G109" s="27">
        <f t="shared" si="16"/>
        <v>19904375</v>
      </c>
      <c r="H109" s="42">
        <f t="shared" si="15"/>
        <v>30</v>
      </c>
      <c r="I109" s="30"/>
      <c r="J109" s="30"/>
    </row>
    <row r="110" spans="1:10" outlineLevel="1" x14ac:dyDescent="0.25">
      <c r="A110" s="28">
        <v>47118</v>
      </c>
      <c r="B110" s="40">
        <f>D7</f>
        <v>3.0499999999999999E-2</v>
      </c>
      <c r="C110" s="41">
        <f t="shared" si="13"/>
        <v>0</v>
      </c>
      <c r="D110" s="40">
        <f t="shared" si="14"/>
        <v>3.0499999999999999E-2</v>
      </c>
      <c r="E110" s="27">
        <v>6375</v>
      </c>
      <c r="F110" s="27">
        <f t="shared" si="10"/>
        <v>51419.635416666664</v>
      </c>
      <c r="G110" s="27">
        <f t="shared" si="16"/>
        <v>19898000</v>
      </c>
      <c r="H110" s="42">
        <f t="shared" si="15"/>
        <v>31</v>
      </c>
      <c r="I110" s="30">
        <f>F99++F100+F101+F102+F103+F104+F105+F106+F107+F108+F109+F110</f>
        <v>607374.03125</v>
      </c>
      <c r="J110" s="30">
        <f>E101+E104+E107+E110</f>
        <v>25500</v>
      </c>
    </row>
    <row r="111" spans="1:10" outlineLevel="1" x14ac:dyDescent="0.25">
      <c r="A111" s="31">
        <v>47149</v>
      </c>
      <c r="B111" s="40">
        <f>D7</f>
        <v>3.0499999999999999E-2</v>
      </c>
      <c r="C111" s="41">
        <f t="shared" si="13"/>
        <v>0</v>
      </c>
      <c r="D111" s="43">
        <f t="shared" si="14"/>
        <v>3.0499999999999999E-2</v>
      </c>
      <c r="E111" s="36"/>
      <c r="F111" s="27">
        <f>G110*D111*(A111-A110)/365</f>
        <v>51543.997260273973</v>
      </c>
      <c r="G111" s="27">
        <f t="shared" si="16"/>
        <v>19898000</v>
      </c>
      <c r="H111" s="42">
        <f t="shared" si="15"/>
        <v>31</v>
      </c>
      <c r="I111" s="30"/>
      <c r="J111" s="30"/>
    </row>
    <row r="112" spans="1:10" outlineLevel="1" x14ac:dyDescent="0.25">
      <c r="A112" s="31">
        <v>47177</v>
      </c>
      <c r="B112" s="40">
        <f>D7</f>
        <v>3.0499999999999999E-2</v>
      </c>
      <c r="C112" s="41">
        <f t="shared" si="13"/>
        <v>0</v>
      </c>
      <c r="D112" s="43">
        <f t="shared" si="14"/>
        <v>3.0499999999999999E-2</v>
      </c>
      <c r="E112" s="36"/>
      <c r="F112" s="27">
        <f t="shared" ref="F112:F146" si="17">G111*D112*(A112-A111)/365</f>
        <v>46555.868493150687</v>
      </c>
      <c r="G112" s="27">
        <f t="shared" si="16"/>
        <v>19898000</v>
      </c>
      <c r="H112" s="42">
        <f t="shared" si="15"/>
        <v>28</v>
      </c>
      <c r="I112" s="30"/>
      <c r="J112" s="30"/>
    </row>
    <row r="113" spans="1:10" outlineLevel="1" x14ac:dyDescent="0.25">
      <c r="A113" s="28">
        <v>47208</v>
      </c>
      <c r="B113" s="40">
        <f>D7</f>
        <v>3.0499999999999999E-2</v>
      </c>
      <c r="C113" s="41">
        <f t="shared" si="13"/>
        <v>0</v>
      </c>
      <c r="D113" s="43">
        <f t="shared" si="14"/>
        <v>3.0499999999999999E-2</v>
      </c>
      <c r="E113" s="27">
        <v>6375</v>
      </c>
      <c r="F113" s="27">
        <f t="shared" si="17"/>
        <v>51543.997260273973</v>
      </c>
      <c r="G113" s="27">
        <f t="shared" si="16"/>
        <v>19891625</v>
      </c>
      <c r="H113" s="42">
        <f t="shared" si="15"/>
        <v>31</v>
      </c>
      <c r="I113" s="30"/>
      <c r="J113" s="30"/>
    </row>
    <row r="114" spans="1:10" outlineLevel="1" x14ac:dyDescent="0.25">
      <c r="A114" s="31">
        <v>47238</v>
      </c>
      <c r="B114" s="40">
        <f>D7</f>
        <v>3.0499999999999999E-2</v>
      </c>
      <c r="C114" s="41">
        <f t="shared" si="13"/>
        <v>0</v>
      </c>
      <c r="D114" s="43">
        <f t="shared" si="14"/>
        <v>3.0499999999999999E-2</v>
      </c>
      <c r="E114" s="27"/>
      <c r="F114" s="27">
        <f t="shared" si="17"/>
        <v>49865.306506849316</v>
      </c>
      <c r="G114" s="27">
        <f t="shared" si="16"/>
        <v>19891625</v>
      </c>
      <c r="H114" s="42">
        <f t="shared" si="15"/>
        <v>30</v>
      </c>
      <c r="I114" s="30"/>
      <c r="J114" s="30"/>
    </row>
    <row r="115" spans="1:10" outlineLevel="1" x14ac:dyDescent="0.25">
      <c r="A115" s="31">
        <v>47269</v>
      </c>
      <c r="B115" s="40">
        <f>D7</f>
        <v>3.0499999999999999E-2</v>
      </c>
      <c r="C115" s="41">
        <f t="shared" si="13"/>
        <v>0</v>
      </c>
      <c r="D115" s="43">
        <f t="shared" si="14"/>
        <v>3.0499999999999999E-2</v>
      </c>
      <c r="E115" s="27"/>
      <c r="F115" s="27">
        <f t="shared" si="17"/>
        <v>51527.483390410962</v>
      </c>
      <c r="G115" s="27">
        <f t="shared" si="16"/>
        <v>19891625</v>
      </c>
      <c r="H115" s="42">
        <f t="shared" si="15"/>
        <v>31</v>
      </c>
      <c r="I115" s="30"/>
      <c r="J115" s="30"/>
    </row>
    <row r="116" spans="1:10" outlineLevel="1" x14ac:dyDescent="0.25">
      <c r="A116" s="28">
        <v>47299</v>
      </c>
      <c r="B116" s="40">
        <f>D7</f>
        <v>3.0499999999999999E-2</v>
      </c>
      <c r="C116" s="41">
        <f t="shared" si="13"/>
        <v>0</v>
      </c>
      <c r="D116" s="43">
        <f t="shared" si="14"/>
        <v>3.0499999999999999E-2</v>
      </c>
      <c r="E116" s="27">
        <v>6375</v>
      </c>
      <c r="F116" s="27">
        <f t="shared" si="17"/>
        <v>49865.306506849316</v>
      </c>
      <c r="G116" s="27">
        <f t="shared" si="16"/>
        <v>19885250</v>
      </c>
      <c r="H116" s="42">
        <f t="shared" si="15"/>
        <v>30</v>
      </c>
      <c r="I116" s="30"/>
      <c r="J116" s="30"/>
    </row>
    <row r="117" spans="1:10" outlineLevel="1" x14ac:dyDescent="0.25">
      <c r="A117" s="31">
        <v>47330</v>
      </c>
      <c r="B117" s="40">
        <f>D7</f>
        <v>3.0499999999999999E-2</v>
      </c>
      <c r="C117" s="41">
        <f t="shared" si="13"/>
        <v>0</v>
      </c>
      <c r="D117" s="43">
        <f t="shared" si="14"/>
        <v>3.0499999999999999E-2</v>
      </c>
      <c r="E117" s="27"/>
      <c r="F117" s="27">
        <f t="shared" si="17"/>
        <v>51510.969520547944</v>
      </c>
      <c r="G117" s="27">
        <f t="shared" si="16"/>
        <v>19885250</v>
      </c>
      <c r="H117" s="42">
        <f t="shared" si="15"/>
        <v>31</v>
      </c>
      <c r="I117" s="30"/>
      <c r="J117" s="30"/>
    </row>
    <row r="118" spans="1:10" outlineLevel="1" x14ac:dyDescent="0.25">
      <c r="A118" s="31">
        <v>47361</v>
      </c>
      <c r="B118" s="40">
        <f>D7</f>
        <v>3.0499999999999999E-2</v>
      </c>
      <c r="C118" s="41">
        <f t="shared" si="13"/>
        <v>0</v>
      </c>
      <c r="D118" s="43">
        <f t="shared" si="14"/>
        <v>3.0499999999999999E-2</v>
      </c>
      <c r="E118" s="27"/>
      <c r="F118" s="27">
        <f t="shared" si="17"/>
        <v>51510.969520547944</v>
      </c>
      <c r="G118" s="27">
        <f t="shared" si="16"/>
        <v>19885250</v>
      </c>
      <c r="H118" s="42">
        <f t="shared" si="15"/>
        <v>31</v>
      </c>
      <c r="I118" s="30"/>
      <c r="J118" s="30"/>
    </row>
    <row r="119" spans="1:10" outlineLevel="1" x14ac:dyDescent="0.25">
      <c r="A119" s="28">
        <v>47391</v>
      </c>
      <c r="B119" s="40">
        <f>D7</f>
        <v>3.0499999999999999E-2</v>
      </c>
      <c r="C119" s="41">
        <f t="shared" si="13"/>
        <v>0</v>
      </c>
      <c r="D119" s="43">
        <f t="shared" si="14"/>
        <v>3.0499999999999999E-2</v>
      </c>
      <c r="E119" s="27">
        <v>6375</v>
      </c>
      <c r="F119" s="27">
        <f t="shared" si="17"/>
        <v>49849.325342465752</v>
      </c>
      <c r="G119" s="27">
        <f t="shared" si="16"/>
        <v>19878875</v>
      </c>
      <c r="H119" s="42">
        <f t="shared" si="15"/>
        <v>30</v>
      </c>
      <c r="I119" s="30"/>
      <c r="J119" s="30"/>
    </row>
    <row r="120" spans="1:10" outlineLevel="1" x14ac:dyDescent="0.25">
      <c r="A120" s="31">
        <v>47422</v>
      </c>
      <c r="B120" s="40">
        <f>D7</f>
        <v>3.0499999999999999E-2</v>
      </c>
      <c r="C120" s="41">
        <f t="shared" si="13"/>
        <v>0</v>
      </c>
      <c r="D120" s="43">
        <f t="shared" si="14"/>
        <v>3.0499999999999999E-2</v>
      </c>
      <c r="E120" s="27"/>
      <c r="F120" s="27">
        <f t="shared" si="17"/>
        <v>51494.455650684933</v>
      </c>
      <c r="G120" s="27">
        <f t="shared" si="16"/>
        <v>19878875</v>
      </c>
      <c r="H120" s="42">
        <f t="shared" si="15"/>
        <v>31</v>
      </c>
      <c r="I120" s="30"/>
      <c r="J120" s="30"/>
    </row>
    <row r="121" spans="1:10" outlineLevel="1" x14ac:dyDescent="0.25">
      <c r="A121" s="31">
        <v>47452</v>
      </c>
      <c r="B121" s="40">
        <f>D7</f>
        <v>3.0499999999999999E-2</v>
      </c>
      <c r="C121" s="41">
        <f t="shared" si="13"/>
        <v>0</v>
      </c>
      <c r="D121" s="43">
        <f t="shared" si="14"/>
        <v>3.0499999999999999E-2</v>
      </c>
      <c r="E121" s="27"/>
      <c r="F121" s="27">
        <f t="shared" si="17"/>
        <v>49833.344178082189</v>
      </c>
      <c r="G121" s="27">
        <f t="shared" si="16"/>
        <v>19878875</v>
      </c>
      <c r="H121" s="42">
        <f t="shared" si="15"/>
        <v>30</v>
      </c>
      <c r="I121" s="30"/>
      <c r="J121" s="30"/>
    </row>
    <row r="122" spans="1:10" outlineLevel="1" x14ac:dyDescent="0.25">
      <c r="A122" s="28">
        <v>47483</v>
      </c>
      <c r="B122" s="40">
        <f>D7</f>
        <v>3.0499999999999999E-2</v>
      </c>
      <c r="C122" s="41">
        <f t="shared" si="13"/>
        <v>0</v>
      </c>
      <c r="D122" s="43">
        <f t="shared" si="14"/>
        <v>3.0499999999999999E-2</v>
      </c>
      <c r="E122" s="27">
        <v>6375</v>
      </c>
      <c r="F122" s="27">
        <f t="shared" si="17"/>
        <v>51494.455650684933</v>
      </c>
      <c r="G122" s="27">
        <f t="shared" si="16"/>
        <v>19872500</v>
      </c>
      <c r="H122" s="42">
        <f t="shared" si="15"/>
        <v>31</v>
      </c>
      <c r="I122" s="30">
        <f>F111++F112+F113+F114+F115+F116+F117+F118+F119+F120+F121+F122</f>
        <v>606595.47928082198</v>
      </c>
      <c r="J122" s="30">
        <f>E113+E116+E119+E122</f>
        <v>25500</v>
      </c>
    </row>
    <row r="123" spans="1:10" outlineLevel="1" x14ac:dyDescent="0.25">
      <c r="A123" s="31">
        <v>47514</v>
      </c>
      <c r="B123" s="40">
        <f>D7</f>
        <v>3.0499999999999999E-2</v>
      </c>
      <c r="C123" s="41">
        <f t="shared" si="13"/>
        <v>0</v>
      </c>
      <c r="D123" s="43">
        <f t="shared" si="14"/>
        <v>3.0499999999999999E-2</v>
      </c>
      <c r="E123" s="36"/>
      <c r="F123" s="27">
        <f t="shared" si="17"/>
        <v>51477.941780821915</v>
      </c>
      <c r="G123" s="27">
        <f t="shared" si="16"/>
        <v>19872500</v>
      </c>
      <c r="H123" s="42">
        <f t="shared" si="15"/>
        <v>31</v>
      </c>
      <c r="I123" s="30"/>
      <c r="J123" s="30"/>
    </row>
    <row r="124" spans="1:10" outlineLevel="1" x14ac:dyDescent="0.25">
      <c r="A124" s="31">
        <v>47542</v>
      </c>
      <c r="B124" s="40">
        <f>D7</f>
        <v>3.0499999999999999E-2</v>
      </c>
      <c r="C124" s="41">
        <f t="shared" si="13"/>
        <v>0</v>
      </c>
      <c r="D124" s="43">
        <f t="shared" si="14"/>
        <v>3.0499999999999999E-2</v>
      </c>
      <c r="E124" s="36"/>
      <c r="F124" s="27">
        <f t="shared" si="17"/>
        <v>46496.205479452052</v>
      </c>
      <c r="G124" s="27">
        <f t="shared" si="16"/>
        <v>19872500</v>
      </c>
      <c r="H124" s="42">
        <f t="shared" si="15"/>
        <v>28</v>
      </c>
      <c r="I124" s="30"/>
      <c r="J124" s="30"/>
    </row>
    <row r="125" spans="1:10" outlineLevel="1" x14ac:dyDescent="0.25">
      <c r="A125" s="28">
        <v>47573</v>
      </c>
      <c r="B125" s="40">
        <f>D7</f>
        <v>3.0499999999999999E-2</v>
      </c>
      <c r="C125" s="41">
        <f t="shared" si="13"/>
        <v>0</v>
      </c>
      <c r="D125" s="43">
        <f t="shared" si="14"/>
        <v>3.0499999999999999E-2</v>
      </c>
      <c r="E125" s="27">
        <v>159375</v>
      </c>
      <c r="F125" s="27">
        <f t="shared" si="17"/>
        <v>51477.941780821915</v>
      </c>
      <c r="G125" s="27">
        <f t="shared" si="16"/>
        <v>19713125</v>
      </c>
      <c r="H125" s="42">
        <f t="shared" si="15"/>
        <v>31</v>
      </c>
      <c r="I125" s="30"/>
      <c r="J125" s="30"/>
    </row>
    <row r="126" spans="1:10" outlineLevel="1" x14ac:dyDescent="0.25">
      <c r="A126" s="31">
        <v>47603</v>
      </c>
      <c r="B126" s="40">
        <f>D7</f>
        <v>3.0499999999999999E-2</v>
      </c>
      <c r="C126" s="41">
        <f t="shared" si="13"/>
        <v>0</v>
      </c>
      <c r="D126" s="43">
        <f t="shared" si="14"/>
        <v>3.0499999999999999E-2</v>
      </c>
      <c r="E126" s="27"/>
      <c r="F126" s="27">
        <f t="shared" si="17"/>
        <v>49417.83390410959</v>
      </c>
      <c r="G126" s="27">
        <f t="shared" si="16"/>
        <v>19713125</v>
      </c>
      <c r="H126" s="42">
        <f t="shared" si="15"/>
        <v>30</v>
      </c>
      <c r="I126" s="30"/>
      <c r="J126" s="30"/>
    </row>
    <row r="127" spans="1:10" outlineLevel="1" x14ac:dyDescent="0.25">
      <c r="A127" s="31">
        <v>47634</v>
      </c>
      <c r="B127" s="40">
        <f>D7</f>
        <v>3.0499999999999999E-2</v>
      </c>
      <c r="C127" s="41">
        <f t="shared" si="13"/>
        <v>0</v>
      </c>
      <c r="D127" s="43">
        <f t="shared" si="14"/>
        <v>3.0499999999999999E-2</v>
      </c>
      <c r="E127" s="27"/>
      <c r="F127" s="27">
        <f t="shared" si="17"/>
        <v>51065.095034246573</v>
      </c>
      <c r="G127" s="27">
        <f t="shared" si="16"/>
        <v>19713125</v>
      </c>
      <c r="H127" s="42">
        <f t="shared" si="15"/>
        <v>31</v>
      </c>
      <c r="I127" s="30"/>
      <c r="J127" s="30"/>
    </row>
    <row r="128" spans="1:10" outlineLevel="1" x14ac:dyDescent="0.25">
      <c r="A128" s="28">
        <v>47664</v>
      </c>
      <c r="B128" s="40">
        <f>D7</f>
        <v>3.0499999999999999E-2</v>
      </c>
      <c r="C128" s="41">
        <f t="shared" si="13"/>
        <v>0</v>
      </c>
      <c r="D128" s="43">
        <f t="shared" si="14"/>
        <v>3.0499999999999999E-2</v>
      </c>
      <c r="E128" s="27">
        <v>159375</v>
      </c>
      <c r="F128" s="27">
        <f t="shared" si="17"/>
        <v>49417.83390410959</v>
      </c>
      <c r="G128" s="27">
        <f t="shared" si="16"/>
        <v>19553750</v>
      </c>
      <c r="H128" s="42">
        <f t="shared" si="15"/>
        <v>30</v>
      </c>
      <c r="I128" s="30"/>
      <c r="J128" s="30"/>
    </row>
    <row r="129" spans="1:10" outlineLevel="1" x14ac:dyDescent="0.25">
      <c r="A129" s="31">
        <v>47695</v>
      </c>
      <c r="B129" s="40">
        <f>D7</f>
        <v>3.0499999999999999E-2</v>
      </c>
      <c r="C129" s="41">
        <f t="shared" si="13"/>
        <v>0</v>
      </c>
      <c r="D129" s="43">
        <f t="shared" si="14"/>
        <v>3.0499999999999999E-2</v>
      </c>
      <c r="E129" s="27"/>
      <c r="F129" s="27">
        <f t="shared" si="17"/>
        <v>50652.248287671231</v>
      </c>
      <c r="G129" s="27">
        <f t="shared" si="16"/>
        <v>19553750</v>
      </c>
      <c r="H129" s="42">
        <f t="shared" si="15"/>
        <v>31</v>
      </c>
      <c r="I129" s="30"/>
      <c r="J129" s="30"/>
    </row>
    <row r="130" spans="1:10" outlineLevel="1" x14ac:dyDescent="0.25">
      <c r="A130" s="31">
        <v>47726</v>
      </c>
      <c r="B130" s="40">
        <f>D7</f>
        <v>3.0499999999999999E-2</v>
      </c>
      <c r="C130" s="41">
        <f t="shared" si="13"/>
        <v>0</v>
      </c>
      <c r="D130" s="43">
        <f t="shared" si="14"/>
        <v>3.0499999999999999E-2</v>
      </c>
      <c r="E130" s="27"/>
      <c r="F130" s="27">
        <f t="shared" si="17"/>
        <v>50652.248287671231</v>
      </c>
      <c r="G130" s="27">
        <f t="shared" si="16"/>
        <v>19553750</v>
      </c>
      <c r="H130" s="42">
        <f t="shared" si="15"/>
        <v>31</v>
      </c>
      <c r="I130" s="30"/>
      <c r="J130" s="30"/>
    </row>
    <row r="131" spans="1:10" outlineLevel="1" x14ac:dyDescent="0.25">
      <c r="A131" s="28">
        <v>47756</v>
      </c>
      <c r="B131" s="40">
        <f>D7</f>
        <v>3.0499999999999999E-2</v>
      </c>
      <c r="C131" s="41">
        <f t="shared" si="13"/>
        <v>0</v>
      </c>
      <c r="D131" s="43">
        <f t="shared" si="14"/>
        <v>3.0499999999999999E-2</v>
      </c>
      <c r="E131" s="27">
        <v>159375</v>
      </c>
      <c r="F131" s="27">
        <f t="shared" si="17"/>
        <v>49018.304794520547</v>
      </c>
      <c r="G131" s="27">
        <f t="shared" si="16"/>
        <v>19394375</v>
      </c>
      <c r="H131" s="42">
        <f t="shared" si="15"/>
        <v>30</v>
      </c>
      <c r="I131" s="30"/>
      <c r="J131" s="30"/>
    </row>
    <row r="132" spans="1:10" outlineLevel="1" x14ac:dyDescent="0.25">
      <c r="A132" s="31">
        <v>47787</v>
      </c>
      <c r="B132" s="40">
        <f>D7</f>
        <v>3.0499999999999999E-2</v>
      </c>
      <c r="C132" s="41">
        <f>C131</f>
        <v>0</v>
      </c>
      <c r="D132" s="43">
        <f t="shared" si="14"/>
        <v>3.0499999999999999E-2</v>
      </c>
      <c r="E132" s="27"/>
      <c r="F132" s="27">
        <f t="shared" si="17"/>
        <v>50239.401541095889</v>
      </c>
      <c r="G132" s="27">
        <f t="shared" si="16"/>
        <v>19394375</v>
      </c>
      <c r="H132" s="42">
        <f t="shared" si="15"/>
        <v>31</v>
      </c>
      <c r="I132" s="30"/>
      <c r="J132" s="30"/>
    </row>
    <row r="133" spans="1:10" outlineLevel="1" x14ac:dyDescent="0.25">
      <c r="A133" s="31">
        <v>47817</v>
      </c>
      <c r="B133" s="40">
        <f>D7</f>
        <v>3.0499999999999999E-2</v>
      </c>
      <c r="C133" s="41">
        <f t="shared" ref="C133:C196" si="18">C132</f>
        <v>0</v>
      </c>
      <c r="D133" s="43">
        <f t="shared" si="14"/>
        <v>3.0499999999999999E-2</v>
      </c>
      <c r="E133" s="27"/>
      <c r="F133" s="27">
        <f t="shared" si="17"/>
        <v>48618.775684931505</v>
      </c>
      <c r="G133" s="27">
        <f t="shared" si="16"/>
        <v>19394375</v>
      </c>
      <c r="H133" s="42">
        <f t="shared" si="15"/>
        <v>30</v>
      </c>
      <c r="I133" s="30"/>
      <c r="J133" s="30"/>
    </row>
    <row r="134" spans="1:10" outlineLevel="1" x14ac:dyDescent="0.25">
      <c r="A134" s="28">
        <v>47848</v>
      </c>
      <c r="B134" s="40">
        <f>D7</f>
        <v>3.0499999999999999E-2</v>
      </c>
      <c r="C134" s="41">
        <f t="shared" si="18"/>
        <v>0</v>
      </c>
      <c r="D134" s="43">
        <f t="shared" si="14"/>
        <v>3.0499999999999999E-2</v>
      </c>
      <c r="E134" s="27">
        <v>159375</v>
      </c>
      <c r="F134" s="27">
        <f t="shared" si="17"/>
        <v>50239.401541095889</v>
      </c>
      <c r="G134" s="27">
        <f t="shared" si="16"/>
        <v>19235000</v>
      </c>
      <c r="H134" s="42">
        <f t="shared" si="15"/>
        <v>31</v>
      </c>
      <c r="I134" s="30">
        <f>F123++F124+F125+F126+F127+F128+F129+F130+F131+F132+F133+F134</f>
        <v>598773.23202054796</v>
      </c>
      <c r="J134" s="30">
        <f>E125+E128+E131+E134</f>
        <v>637500</v>
      </c>
    </row>
    <row r="135" spans="1:10" outlineLevel="1" x14ac:dyDescent="0.25">
      <c r="A135" s="31">
        <v>47879</v>
      </c>
      <c r="B135" s="40">
        <f>D7</f>
        <v>3.0499999999999999E-2</v>
      </c>
      <c r="C135" s="41">
        <f t="shared" si="18"/>
        <v>0</v>
      </c>
      <c r="D135" s="43">
        <f t="shared" si="14"/>
        <v>3.0499999999999999E-2</v>
      </c>
      <c r="E135" s="36"/>
      <c r="F135" s="27">
        <f t="shared" si="17"/>
        <v>49826.554794520547</v>
      </c>
      <c r="G135" s="27">
        <f t="shared" si="16"/>
        <v>19235000</v>
      </c>
      <c r="H135" s="42">
        <f t="shared" si="15"/>
        <v>31</v>
      </c>
      <c r="I135" s="30"/>
      <c r="J135" s="30"/>
    </row>
    <row r="136" spans="1:10" outlineLevel="1" x14ac:dyDescent="0.25">
      <c r="A136" s="31">
        <v>47907</v>
      </c>
      <c r="B136" s="40">
        <f>D7</f>
        <v>3.0499999999999999E-2</v>
      </c>
      <c r="C136" s="41">
        <f t="shared" si="18"/>
        <v>0</v>
      </c>
      <c r="D136" s="43">
        <f t="shared" si="14"/>
        <v>3.0499999999999999E-2</v>
      </c>
      <c r="E136" s="36"/>
      <c r="F136" s="27">
        <f t="shared" si="17"/>
        <v>45004.630136986299</v>
      </c>
      <c r="G136" s="27">
        <f t="shared" si="16"/>
        <v>19235000</v>
      </c>
      <c r="H136" s="42">
        <f t="shared" si="15"/>
        <v>28</v>
      </c>
      <c r="I136" s="30"/>
      <c r="J136" s="30"/>
    </row>
    <row r="137" spans="1:10" outlineLevel="1" x14ac:dyDescent="0.25">
      <c r="A137" s="28">
        <v>47938</v>
      </c>
      <c r="B137" s="40">
        <f>D7</f>
        <v>3.0499999999999999E-2</v>
      </c>
      <c r="C137" s="41">
        <f t="shared" si="18"/>
        <v>0</v>
      </c>
      <c r="D137" s="43">
        <f t="shared" si="14"/>
        <v>3.0499999999999999E-2</v>
      </c>
      <c r="E137" s="27">
        <v>382500</v>
      </c>
      <c r="F137" s="27">
        <f t="shared" si="17"/>
        <v>49826.554794520547</v>
      </c>
      <c r="G137" s="27">
        <f t="shared" si="16"/>
        <v>18852500</v>
      </c>
      <c r="H137" s="42">
        <f t="shared" si="15"/>
        <v>31</v>
      </c>
      <c r="I137" s="30"/>
      <c r="J137" s="30"/>
    </row>
    <row r="138" spans="1:10" outlineLevel="1" x14ac:dyDescent="0.25">
      <c r="A138" s="31">
        <v>47968</v>
      </c>
      <c r="B138" s="40">
        <f>D7</f>
        <v>3.0499999999999999E-2</v>
      </c>
      <c r="C138" s="41">
        <f t="shared" si="18"/>
        <v>0</v>
      </c>
      <c r="D138" s="43">
        <f t="shared" si="14"/>
        <v>3.0499999999999999E-2</v>
      </c>
      <c r="E138" s="27"/>
      <c r="F138" s="27">
        <f t="shared" si="17"/>
        <v>47260.376712328769</v>
      </c>
      <c r="G138" s="27">
        <f t="shared" si="16"/>
        <v>18852500</v>
      </c>
      <c r="H138" s="42">
        <f t="shared" si="15"/>
        <v>30</v>
      </c>
      <c r="I138" s="30"/>
      <c r="J138" s="30"/>
    </row>
    <row r="139" spans="1:10" outlineLevel="1" x14ac:dyDescent="0.25">
      <c r="A139" s="31">
        <v>47999</v>
      </c>
      <c r="B139" s="40">
        <f>D7</f>
        <v>3.0499999999999999E-2</v>
      </c>
      <c r="C139" s="41">
        <f t="shared" si="18"/>
        <v>0</v>
      </c>
      <c r="D139" s="43">
        <f t="shared" si="14"/>
        <v>3.0499999999999999E-2</v>
      </c>
      <c r="E139" s="27"/>
      <c r="F139" s="27">
        <f t="shared" si="17"/>
        <v>48835.722602739726</v>
      </c>
      <c r="G139" s="27">
        <f t="shared" si="16"/>
        <v>18852500</v>
      </c>
      <c r="H139" s="42">
        <f t="shared" si="15"/>
        <v>31</v>
      </c>
      <c r="I139" s="30"/>
      <c r="J139" s="30"/>
    </row>
    <row r="140" spans="1:10" outlineLevel="1" x14ac:dyDescent="0.25">
      <c r="A140" s="28">
        <v>48029</v>
      </c>
      <c r="B140" s="40">
        <f>D7</f>
        <v>3.0499999999999999E-2</v>
      </c>
      <c r="C140" s="41">
        <f t="shared" si="18"/>
        <v>0</v>
      </c>
      <c r="D140" s="43">
        <f t="shared" si="14"/>
        <v>3.0499999999999999E-2</v>
      </c>
      <c r="E140" s="27">
        <v>382500</v>
      </c>
      <c r="F140" s="27">
        <f t="shared" si="17"/>
        <v>47260.376712328769</v>
      </c>
      <c r="G140" s="27">
        <f t="shared" si="16"/>
        <v>18470000</v>
      </c>
      <c r="H140" s="42">
        <f t="shared" si="15"/>
        <v>30</v>
      </c>
      <c r="I140" s="30"/>
      <c r="J140" s="30"/>
    </row>
    <row r="141" spans="1:10" outlineLevel="1" x14ac:dyDescent="0.25">
      <c r="A141" s="31">
        <v>48060</v>
      </c>
      <c r="B141" s="40">
        <f>D7</f>
        <v>3.0499999999999999E-2</v>
      </c>
      <c r="C141" s="41">
        <f t="shared" si="18"/>
        <v>0</v>
      </c>
      <c r="D141" s="43">
        <f t="shared" si="14"/>
        <v>3.0499999999999999E-2</v>
      </c>
      <c r="E141" s="27"/>
      <c r="F141" s="27">
        <f t="shared" si="17"/>
        <v>47844.890410958906</v>
      </c>
      <c r="G141" s="27">
        <f t="shared" si="16"/>
        <v>18470000</v>
      </c>
      <c r="H141" s="42">
        <f t="shared" si="15"/>
        <v>31</v>
      </c>
      <c r="I141" s="30"/>
      <c r="J141" s="30"/>
    </row>
    <row r="142" spans="1:10" outlineLevel="1" x14ac:dyDescent="0.25">
      <c r="A142" s="31">
        <v>48091</v>
      </c>
      <c r="B142" s="40">
        <f>D7</f>
        <v>3.0499999999999999E-2</v>
      </c>
      <c r="C142" s="41">
        <f t="shared" si="18"/>
        <v>0</v>
      </c>
      <c r="D142" s="43">
        <f t="shared" si="14"/>
        <v>3.0499999999999999E-2</v>
      </c>
      <c r="E142" s="27"/>
      <c r="F142" s="27">
        <f t="shared" si="17"/>
        <v>47844.890410958906</v>
      </c>
      <c r="G142" s="27">
        <f t="shared" si="16"/>
        <v>18470000</v>
      </c>
      <c r="H142" s="42">
        <f t="shared" si="15"/>
        <v>31</v>
      </c>
      <c r="I142" s="30"/>
      <c r="J142" s="30"/>
    </row>
    <row r="143" spans="1:10" outlineLevel="1" x14ac:dyDescent="0.25">
      <c r="A143" s="28">
        <v>48121</v>
      </c>
      <c r="B143" s="40">
        <f>D7</f>
        <v>3.0499999999999999E-2</v>
      </c>
      <c r="C143" s="41">
        <f t="shared" si="18"/>
        <v>0</v>
      </c>
      <c r="D143" s="43">
        <f t="shared" si="14"/>
        <v>3.0499999999999999E-2</v>
      </c>
      <c r="E143" s="27">
        <v>382500</v>
      </c>
      <c r="F143" s="27">
        <f t="shared" si="17"/>
        <v>46301.506849315068</v>
      </c>
      <c r="G143" s="27">
        <f t="shared" si="16"/>
        <v>18087500</v>
      </c>
      <c r="H143" s="42">
        <f t="shared" ref="H143:H253" si="19">A143-A142</f>
        <v>30</v>
      </c>
      <c r="I143" s="30"/>
      <c r="J143" s="30"/>
    </row>
    <row r="144" spans="1:10" outlineLevel="1" x14ac:dyDescent="0.25">
      <c r="A144" s="31">
        <v>48152</v>
      </c>
      <c r="B144" s="40">
        <f>D7</f>
        <v>3.0499999999999999E-2</v>
      </c>
      <c r="C144" s="41">
        <f t="shared" si="18"/>
        <v>0</v>
      </c>
      <c r="D144" s="43">
        <f t="shared" ref="D144:D253" si="20">B144+C144</f>
        <v>3.0499999999999999E-2</v>
      </c>
      <c r="E144" s="27"/>
      <c r="F144" s="27">
        <f t="shared" si="17"/>
        <v>46854.058219178085</v>
      </c>
      <c r="G144" s="27">
        <f t="shared" si="16"/>
        <v>18087500</v>
      </c>
      <c r="H144" s="42">
        <f t="shared" si="19"/>
        <v>31</v>
      </c>
      <c r="I144" s="30"/>
      <c r="J144" s="30"/>
    </row>
    <row r="145" spans="1:10" outlineLevel="1" x14ac:dyDescent="0.25">
      <c r="A145" s="31">
        <v>48182</v>
      </c>
      <c r="B145" s="40">
        <f>D7</f>
        <v>3.0499999999999999E-2</v>
      </c>
      <c r="C145" s="41">
        <f t="shared" si="18"/>
        <v>0</v>
      </c>
      <c r="D145" s="43">
        <f t="shared" si="20"/>
        <v>3.0499999999999999E-2</v>
      </c>
      <c r="E145" s="27"/>
      <c r="F145" s="27">
        <f t="shared" si="17"/>
        <v>45342.636986301368</v>
      </c>
      <c r="G145" s="27">
        <f t="shared" si="16"/>
        <v>18087500</v>
      </c>
      <c r="H145" s="42">
        <f t="shared" si="19"/>
        <v>30</v>
      </c>
      <c r="I145" s="30"/>
      <c r="J145" s="30"/>
    </row>
    <row r="146" spans="1:10" outlineLevel="1" x14ac:dyDescent="0.25">
      <c r="A146" s="28">
        <v>48213</v>
      </c>
      <c r="B146" s="40">
        <f>D7</f>
        <v>3.0499999999999999E-2</v>
      </c>
      <c r="C146" s="41">
        <f t="shared" si="18"/>
        <v>0</v>
      </c>
      <c r="D146" s="43">
        <f t="shared" si="20"/>
        <v>3.0499999999999999E-2</v>
      </c>
      <c r="E146" s="27">
        <v>382500</v>
      </c>
      <c r="F146" s="27">
        <f t="shared" si="17"/>
        <v>46854.058219178085</v>
      </c>
      <c r="G146" s="27">
        <f t="shared" si="16"/>
        <v>17705000</v>
      </c>
      <c r="H146" s="42">
        <f t="shared" si="19"/>
        <v>31</v>
      </c>
      <c r="I146" s="30">
        <f>F135+F136+F137+F138+F139+F140+F141+F142+F143+F144+F145+F146</f>
        <v>569056.25684931513</v>
      </c>
      <c r="J146" s="30">
        <f>E137+E140+E143+E146</f>
        <v>1530000</v>
      </c>
    </row>
    <row r="147" spans="1:10" outlineLevel="1" x14ac:dyDescent="0.25">
      <c r="A147" s="31">
        <v>48244</v>
      </c>
      <c r="B147" s="40">
        <f>D7</f>
        <v>3.0499999999999999E-2</v>
      </c>
      <c r="C147" s="41">
        <f t="shared" si="18"/>
        <v>0</v>
      </c>
      <c r="D147" s="43">
        <f t="shared" si="20"/>
        <v>3.0499999999999999E-2</v>
      </c>
      <c r="E147" s="27"/>
      <c r="F147" s="27">
        <f t="shared" ref="F147:F158" si="21">G146*D147*(A147-A146)/366</f>
        <v>45737.916666666664</v>
      </c>
      <c r="G147" s="27">
        <f t="shared" si="16"/>
        <v>17705000</v>
      </c>
      <c r="H147" s="42">
        <f t="shared" si="19"/>
        <v>31</v>
      </c>
      <c r="I147" s="30"/>
      <c r="J147" s="30"/>
    </row>
    <row r="148" spans="1:10" outlineLevel="1" x14ac:dyDescent="0.25">
      <c r="A148" s="31">
        <v>48273</v>
      </c>
      <c r="B148" s="40">
        <f>D7</f>
        <v>3.0499999999999999E-2</v>
      </c>
      <c r="C148" s="41">
        <f t="shared" si="18"/>
        <v>0</v>
      </c>
      <c r="D148" s="43">
        <f t="shared" si="20"/>
        <v>3.0499999999999999E-2</v>
      </c>
      <c r="E148" s="27"/>
      <c r="F148" s="27">
        <f t="shared" si="21"/>
        <v>42787.083333333336</v>
      </c>
      <c r="G148" s="27">
        <f t="shared" si="16"/>
        <v>17705000</v>
      </c>
      <c r="H148" s="42">
        <f t="shared" si="19"/>
        <v>29</v>
      </c>
      <c r="I148" s="30"/>
      <c r="J148" s="30"/>
    </row>
    <row r="149" spans="1:10" outlineLevel="1" x14ac:dyDescent="0.25">
      <c r="A149" s="28">
        <v>48304</v>
      </c>
      <c r="B149" s="40">
        <f>D7</f>
        <v>3.0499999999999999E-2</v>
      </c>
      <c r="C149" s="41">
        <f t="shared" si="18"/>
        <v>0</v>
      </c>
      <c r="D149" s="43">
        <f t="shared" si="20"/>
        <v>3.0499999999999999E-2</v>
      </c>
      <c r="E149" s="27">
        <v>382500</v>
      </c>
      <c r="F149" s="27">
        <f t="shared" si="21"/>
        <v>45737.916666666664</v>
      </c>
      <c r="G149" s="27">
        <f t="shared" si="16"/>
        <v>17322500</v>
      </c>
      <c r="H149" s="42">
        <f t="shared" si="19"/>
        <v>31</v>
      </c>
      <c r="I149" s="30"/>
      <c r="J149" s="30"/>
    </row>
    <row r="150" spans="1:10" outlineLevel="1" x14ac:dyDescent="0.25">
      <c r="A150" s="31">
        <v>48334</v>
      </c>
      <c r="B150" s="40">
        <f>D7</f>
        <v>3.0499999999999999E-2</v>
      </c>
      <c r="C150" s="41">
        <f t="shared" si="18"/>
        <v>0</v>
      </c>
      <c r="D150" s="43">
        <f t="shared" si="20"/>
        <v>3.0499999999999999E-2</v>
      </c>
      <c r="E150" s="27"/>
      <c r="F150" s="27">
        <f t="shared" si="21"/>
        <v>43306.25</v>
      </c>
      <c r="G150" s="27">
        <f t="shared" si="16"/>
        <v>17322500</v>
      </c>
      <c r="H150" s="42">
        <f t="shared" si="19"/>
        <v>30</v>
      </c>
      <c r="I150" s="30"/>
      <c r="J150" s="30"/>
    </row>
    <row r="151" spans="1:10" outlineLevel="1" x14ac:dyDescent="0.25">
      <c r="A151" s="31">
        <v>48365</v>
      </c>
      <c r="B151" s="40">
        <f>D7</f>
        <v>3.0499999999999999E-2</v>
      </c>
      <c r="C151" s="41">
        <f t="shared" si="18"/>
        <v>0</v>
      </c>
      <c r="D151" s="43">
        <f t="shared" si="20"/>
        <v>3.0499999999999999E-2</v>
      </c>
      <c r="E151" s="27"/>
      <c r="F151" s="27">
        <f t="shared" si="21"/>
        <v>44749.791666666664</v>
      </c>
      <c r="G151" s="27">
        <f t="shared" si="16"/>
        <v>17322500</v>
      </c>
      <c r="H151" s="42">
        <f t="shared" si="19"/>
        <v>31</v>
      </c>
      <c r="I151" s="30"/>
      <c r="J151" s="30"/>
    </row>
    <row r="152" spans="1:10" outlineLevel="1" x14ac:dyDescent="0.25">
      <c r="A152" s="28">
        <v>48395</v>
      </c>
      <c r="B152" s="40">
        <f>D7</f>
        <v>3.0499999999999999E-2</v>
      </c>
      <c r="C152" s="41">
        <f t="shared" si="18"/>
        <v>0</v>
      </c>
      <c r="D152" s="43">
        <f t="shared" si="20"/>
        <v>3.0499999999999999E-2</v>
      </c>
      <c r="E152" s="27">
        <v>382500</v>
      </c>
      <c r="F152" s="27">
        <f t="shared" si="21"/>
        <v>43306.25</v>
      </c>
      <c r="G152" s="27">
        <f t="shared" si="16"/>
        <v>16940000</v>
      </c>
      <c r="H152" s="42">
        <f t="shared" si="19"/>
        <v>30</v>
      </c>
      <c r="I152" s="30"/>
      <c r="J152" s="30"/>
    </row>
    <row r="153" spans="1:10" outlineLevel="1" x14ac:dyDescent="0.25">
      <c r="A153" s="31">
        <v>48426</v>
      </c>
      <c r="B153" s="40">
        <f>D7</f>
        <v>3.0499999999999999E-2</v>
      </c>
      <c r="C153" s="41">
        <f t="shared" si="18"/>
        <v>0</v>
      </c>
      <c r="D153" s="43">
        <f t="shared" si="20"/>
        <v>3.0499999999999999E-2</v>
      </c>
      <c r="E153" s="27"/>
      <c r="F153" s="27">
        <f t="shared" si="21"/>
        <v>43761.666666666664</v>
      </c>
      <c r="G153" s="27">
        <f t="shared" si="16"/>
        <v>16940000</v>
      </c>
      <c r="H153" s="42">
        <f t="shared" si="19"/>
        <v>31</v>
      </c>
      <c r="I153" s="30"/>
      <c r="J153" s="30"/>
    </row>
    <row r="154" spans="1:10" outlineLevel="1" x14ac:dyDescent="0.25">
      <c r="A154" s="31">
        <v>48457</v>
      </c>
      <c r="B154" s="40">
        <f>D7</f>
        <v>3.0499999999999999E-2</v>
      </c>
      <c r="C154" s="41">
        <f t="shared" si="18"/>
        <v>0</v>
      </c>
      <c r="D154" s="43">
        <f t="shared" si="20"/>
        <v>3.0499999999999999E-2</v>
      </c>
      <c r="E154" s="27"/>
      <c r="F154" s="27">
        <f t="shared" si="21"/>
        <v>43761.666666666664</v>
      </c>
      <c r="G154" s="27">
        <f t="shared" si="16"/>
        <v>16940000</v>
      </c>
      <c r="H154" s="42">
        <f t="shared" si="19"/>
        <v>31</v>
      </c>
      <c r="I154" s="30"/>
      <c r="J154" s="30"/>
    </row>
    <row r="155" spans="1:10" outlineLevel="1" x14ac:dyDescent="0.25">
      <c r="A155" s="28">
        <v>48487</v>
      </c>
      <c r="B155" s="40">
        <f>D7</f>
        <v>3.0499999999999999E-2</v>
      </c>
      <c r="C155" s="41">
        <f t="shared" si="18"/>
        <v>0</v>
      </c>
      <c r="D155" s="43">
        <f t="shared" si="20"/>
        <v>3.0499999999999999E-2</v>
      </c>
      <c r="E155" s="27">
        <v>382500</v>
      </c>
      <c r="F155" s="27">
        <f t="shared" si="21"/>
        <v>42350</v>
      </c>
      <c r="G155" s="27">
        <f t="shared" si="16"/>
        <v>16557500</v>
      </c>
      <c r="H155" s="42">
        <f t="shared" si="19"/>
        <v>30</v>
      </c>
      <c r="I155" s="30"/>
      <c r="J155" s="30"/>
    </row>
    <row r="156" spans="1:10" outlineLevel="1" x14ac:dyDescent="0.25">
      <c r="A156" s="31">
        <v>48518</v>
      </c>
      <c r="B156" s="40">
        <f>D7</f>
        <v>3.0499999999999999E-2</v>
      </c>
      <c r="C156" s="41">
        <f t="shared" si="18"/>
        <v>0</v>
      </c>
      <c r="D156" s="43">
        <f t="shared" si="20"/>
        <v>3.0499999999999999E-2</v>
      </c>
      <c r="E156" s="27"/>
      <c r="F156" s="27">
        <f t="shared" si="21"/>
        <v>42773.541666666664</v>
      </c>
      <c r="G156" s="27">
        <f t="shared" si="16"/>
        <v>16557500</v>
      </c>
      <c r="H156" s="42">
        <f t="shared" si="19"/>
        <v>31</v>
      </c>
      <c r="I156" s="30"/>
      <c r="J156" s="30"/>
    </row>
    <row r="157" spans="1:10" outlineLevel="1" x14ac:dyDescent="0.25">
      <c r="A157" s="31">
        <v>48548</v>
      </c>
      <c r="B157" s="40">
        <f>D7</f>
        <v>3.0499999999999999E-2</v>
      </c>
      <c r="C157" s="41">
        <f t="shared" si="18"/>
        <v>0</v>
      </c>
      <c r="D157" s="43">
        <f t="shared" si="20"/>
        <v>3.0499999999999999E-2</v>
      </c>
      <c r="E157" s="27"/>
      <c r="F157" s="27">
        <f t="shared" si="21"/>
        <v>41393.75</v>
      </c>
      <c r="G157" s="27">
        <f t="shared" si="16"/>
        <v>16557500</v>
      </c>
      <c r="H157" s="42">
        <f t="shared" si="19"/>
        <v>30</v>
      </c>
      <c r="I157" s="30"/>
      <c r="J157" s="30"/>
    </row>
    <row r="158" spans="1:10" outlineLevel="1" x14ac:dyDescent="0.25">
      <c r="A158" s="28">
        <v>48579</v>
      </c>
      <c r="B158" s="40">
        <f>D7</f>
        <v>3.0499999999999999E-2</v>
      </c>
      <c r="C158" s="41">
        <f t="shared" si="18"/>
        <v>0</v>
      </c>
      <c r="D158" s="43">
        <f t="shared" si="20"/>
        <v>3.0499999999999999E-2</v>
      </c>
      <c r="E158" s="27">
        <v>382500</v>
      </c>
      <c r="F158" s="27">
        <f t="shared" si="21"/>
        <v>42773.541666666664</v>
      </c>
      <c r="G158" s="27">
        <f t="shared" si="16"/>
        <v>16175000</v>
      </c>
      <c r="H158" s="42">
        <f t="shared" si="19"/>
        <v>31</v>
      </c>
      <c r="I158" s="30">
        <f>F147+F148+F149+F150+F151+F152+F153+F154+F155+F156+F157+F158</f>
        <v>522439.37500000006</v>
      </c>
      <c r="J158" s="30">
        <f>E149+E152+E155+E158</f>
        <v>1530000</v>
      </c>
    </row>
    <row r="159" spans="1:10" outlineLevel="1" x14ac:dyDescent="0.25">
      <c r="A159" s="31">
        <v>48610</v>
      </c>
      <c r="B159" s="40">
        <f>D7</f>
        <v>3.0499999999999999E-2</v>
      </c>
      <c r="C159" s="41">
        <f>C74</f>
        <v>0</v>
      </c>
      <c r="D159" s="43">
        <f t="shared" si="20"/>
        <v>3.0499999999999999E-2</v>
      </c>
      <c r="E159" s="27"/>
      <c r="F159" s="27">
        <f>G158*D159*(A159-A158)/365</f>
        <v>41899.897260273974</v>
      </c>
      <c r="G159" s="27">
        <f t="shared" si="16"/>
        <v>16175000</v>
      </c>
      <c r="H159" s="42">
        <v>31</v>
      </c>
      <c r="I159" s="30"/>
      <c r="J159" s="30"/>
    </row>
    <row r="160" spans="1:10" outlineLevel="1" x14ac:dyDescent="0.25">
      <c r="A160" s="31">
        <v>48638</v>
      </c>
      <c r="B160" s="40">
        <f>D7</f>
        <v>3.0499999999999999E-2</v>
      </c>
      <c r="C160" s="41">
        <f t="shared" si="18"/>
        <v>0</v>
      </c>
      <c r="D160" s="43">
        <f t="shared" si="20"/>
        <v>3.0499999999999999E-2</v>
      </c>
      <c r="E160" s="27"/>
      <c r="F160" s="27">
        <f t="shared" ref="F160:F194" si="22">G159*D160*(A160-A159)/365</f>
        <v>37845.068493150684</v>
      </c>
      <c r="G160" s="27">
        <f t="shared" si="16"/>
        <v>16175000</v>
      </c>
      <c r="H160" s="42">
        <f t="shared" ref="H160:H170" si="23">A160-A159</f>
        <v>28</v>
      </c>
      <c r="I160" s="30"/>
      <c r="J160" s="30"/>
    </row>
    <row r="161" spans="1:10" outlineLevel="1" x14ac:dyDescent="0.25">
      <c r="A161" s="28">
        <v>48669</v>
      </c>
      <c r="B161" s="40">
        <f>D7</f>
        <v>3.0499999999999999E-2</v>
      </c>
      <c r="C161" s="41">
        <f t="shared" si="18"/>
        <v>0</v>
      </c>
      <c r="D161" s="43">
        <f t="shared" si="20"/>
        <v>3.0499999999999999E-2</v>
      </c>
      <c r="E161" s="27">
        <v>510000</v>
      </c>
      <c r="F161" s="27">
        <f t="shared" si="22"/>
        <v>41899.897260273974</v>
      </c>
      <c r="G161" s="27">
        <f t="shared" si="16"/>
        <v>15665000</v>
      </c>
      <c r="H161" s="42">
        <f t="shared" si="23"/>
        <v>31</v>
      </c>
      <c r="I161" s="30"/>
      <c r="J161" s="30"/>
    </row>
    <row r="162" spans="1:10" outlineLevel="1" x14ac:dyDescent="0.25">
      <c r="A162" s="31">
        <v>48699</v>
      </c>
      <c r="B162" s="40">
        <f>D7</f>
        <v>3.0499999999999999E-2</v>
      </c>
      <c r="C162" s="41">
        <f t="shared" si="18"/>
        <v>0</v>
      </c>
      <c r="D162" s="43">
        <f t="shared" si="20"/>
        <v>3.0499999999999999E-2</v>
      </c>
      <c r="E162" s="27"/>
      <c r="F162" s="27">
        <f t="shared" si="22"/>
        <v>39269.794520547948</v>
      </c>
      <c r="G162" s="27">
        <f t="shared" si="16"/>
        <v>15665000</v>
      </c>
      <c r="H162" s="42">
        <f t="shared" si="23"/>
        <v>30</v>
      </c>
      <c r="I162" s="30"/>
      <c r="J162" s="30"/>
    </row>
    <row r="163" spans="1:10" outlineLevel="1" x14ac:dyDescent="0.25">
      <c r="A163" s="31">
        <v>48730</v>
      </c>
      <c r="B163" s="40">
        <f>D7</f>
        <v>3.0499999999999999E-2</v>
      </c>
      <c r="C163" s="41">
        <f t="shared" si="18"/>
        <v>0</v>
      </c>
      <c r="D163" s="43">
        <f t="shared" si="20"/>
        <v>3.0499999999999999E-2</v>
      </c>
      <c r="E163" s="27"/>
      <c r="F163" s="27">
        <f t="shared" si="22"/>
        <v>40578.78767123288</v>
      </c>
      <c r="G163" s="27">
        <f t="shared" si="16"/>
        <v>15665000</v>
      </c>
      <c r="H163" s="42">
        <f t="shared" si="23"/>
        <v>31</v>
      </c>
      <c r="I163" s="30"/>
      <c r="J163" s="30"/>
    </row>
    <row r="164" spans="1:10" outlineLevel="1" x14ac:dyDescent="0.25">
      <c r="A164" s="28">
        <v>48760</v>
      </c>
      <c r="B164" s="40">
        <f>D7</f>
        <v>3.0499999999999999E-2</v>
      </c>
      <c r="C164" s="41">
        <f t="shared" si="18"/>
        <v>0</v>
      </c>
      <c r="D164" s="43">
        <f t="shared" si="20"/>
        <v>3.0499999999999999E-2</v>
      </c>
      <c r="E164" s="27">
        <v>510000</v>
      </c>
      <c r="F164" s="27">
        <f t="shared" si="22"/>
        <v>39269.794520547948</v>
      </c>
      <c r="G164" s="27">
        <f t="shared" si="16"/>
        <v>15155000</v>
      </c>
      <c r="H164" s="42">
        <f t="shared" si="23"/>
        <v>30</v>
      </c>
      <c r="I164" s="30"/>
      <c r="J164" s="30"/>
    </row>
    <row r="165" spans="1:10" outlineLevel="1" x14ac:dyDescent="0.25">
      <c r="A165" s="31">
        <v>48791</v>
      </c>
      <c r="B165" s="40">
        <f>D7</f>
        <v>3.0499999999999999E-2</v>
      </c>
      <c r="C165" s="41">
        <f t="shared" si="18"/>
        <v>0</v>
      </c>
      <c r="D165" s="43">
        <f t="shared" si="20"/>
        <v>3.0499999999999999E-2</v>
      </c>
      <c r="E165" s="27"/>
      <c r="F165" s="27">
        <f t="shared" si="22"/>
        <v>39257.678082191778</v>
      </c>
      <c r="G165" s="27">
        <f t="shared" si="16"/>
        <v>15155000</v>
      </c>
      <c r="H165" s="42">
        <f t="shared" si="23"/>
        <v>31</v>
      </c>
      <c r="I165" s="30"/>
      <c r="J165" s="30"/>
    </row>
    <row r="166" spans="1:10" outlineLevel="1" x14ac:dyDescent="0.25">
      <c r="A166" s="31">
        <v>48822</v>
      </c>
      <c r="B166" s="40">
        <f>D7</f>
        <v>3.0499999999999999E-2</v>
      </c>
      <c r="C166" s="41">
        <f t="shared" si="18"/>
        <v>0</v>
      </c>
      <c r="D166" s="43">
        <f t="shared" si="20"/>
        <v>3.0499999999999999E-2</v>
      </c>
      <c r="E166" s="27"/>
      <c r="F166" s="27">
        <f t="shared" si="22"/>
        <v>39257.678082191778</v>
      </c>
      <c r="G166" s="27">
        <f t="shared" ref="G166:G229" si="24">G165-E166</f>
        <v>15155000</v>
      </c>
      <c r="H166" s="42">
        <f t="shared" si="23"/>
        <v>31</v>
      </c>
      <c r="I166" s="30"/>
      <c r="J166" s="30"/>
    </row>
    <row r="167" spans="1:10" outlineLevel="1" x14ac:dyDescent="0.25">
      <c r="A167" s="28">
        <v>48852</v>
      </c>
      <c r="B167" s="40">
        <f>D7</f>
        <v>3.0499999999999999E-2</v>
      </c>
      <c r="C167" s="41">
        <f t="shared" si="18"/>
        <v>0</v>
      </c>
      <c r="D167" s="43">
        <f t="shared" si="20"/>
        <v>3.0499999999999999E-2</v>
      </c>
      <c r="E167" s="27">
        <v>510000</v>
      </c>
      <c r="F167" s="27">
        <f t="shared" si="22"/>
        <v>37991.301369863017</v>
      </c>
      <c r="G167" s="27">
        <f t="shared" si="24"/>
        <v>14645000</v>
      </c>
      <c r="H167" s="42">
        <f t="shared" si="23"/>
        <v>30</v>
      </c>
      <c r="I167" s="30"/>
      <c r="J167" s="30"/>
    </row>
    <row r="168" spans="1:10" outlineLevel="1" x14ac:dyDescent="0.25">
      <c r="A168" s="31">
        <v>48883</v>
      </c>
      <c r="B168" s="40">
        <f>D7</f>
        <v>3.0499999999999999E-2</v>
      </c>
      <c r="C168" s="41">
        <f t="shared" si="18"/>
        <v>0</v>
      </c>
      <c r="D168" s="43">
        <f t="shared" si="20"/>
        <v>3.0499999999999999E-2</v>
      </c>
      <c r="E168" s="27"/>
      <c r="F168" s="27">
        <f t="shared" si="22"/>
        <v>37936.568493150684</v>
      </c>
      <c r="G168" s="27">
        <f t="shared" si="24"/>
        <v>14645000</v>
      </c>
      <c r="H168" s="42">
        <f t="shared" si="23"/>
        <v>31</v>
      </c>
      <c r="I168" s="30"/>
      <c r="J168" s="30"/>
    </row>
    <row r="169" spans="1:10" outlineLevel="1" x14ac:dyDescent="0.25">
      <c r="A169" s="31">
        <v>48913</v>
      </c>
      <c r="B169" s="40">
        <f>D7</f>
        <v>3.0499999999999999E-2</v>
      </c>
      <c r="C169" s="41">
        <f t="shared" si="18"/>
        <v>0</v>
      </c>
      <c r="D169" s="43">
        <f t="shared" si="20"/>
        <v>3.0499999999999999E-2</v>
      </c>
      <c r="E169" s="27"/>
      <c r="F169" s="27">
        <f t="shared" si="22"/>
        <v>36712.808219178085</v>
      </c>
      <c r="G169" s="27">
        <f t="shared" si="24"/>
        <v>14645000</v>
      </c>
      <c r="H169" s="42">
        <f t="shared" si="23"/>
        <v>30</v>
      </c>
      <c r="I169" s="30"/>
      <c r="J169" s="30"/>
    </row>
    <row r="170" spans="1:10" outlineLevel="1" x14ac:dyDescent="0.25">
      <c r="A170" s="28">
        <v>48944</v>
      </c>
      <c r="B170" s="50">
        <f>D7</f>
        <v>3.0499999999999999E-2</v>
      </c>
      <c r="C170" s="51">
        <f t="shared" si="18"/>
        <v>0</v>
      </c>
      <c r="D170" s="52">
        <f t="shared" si="20"/>
        <v>3.0499999999999999E-2</v>
      </c>
      <c r="E170" s="34">
        <v>510000</v>
      </c>
      <c r="F170" s="27">
        <f t="shared" si="22"/>
        <v>37936.568493150684</v>
      </c>
      <c r="G170" s="27">
        <f t="shared" si="24"/>
        <v>14135000</v>
      </c>
      <c r="H170" s="53">
        <f t="shared" si="23"/>
        <v>31</v>
      </c>
      <c r="I170" s="30">
        <f>F159+F160+F161+F162+F163+F164+F165+F166+F167+F168+F169+F170</f>
        <v>469855.84246575349</v>
      </c>
      <c r="J170" s="30">
        <f>E161+E164+E167+E170</f>
        <v>2040000</v>
      </c>
    </row>
    <row r="171" spans="1:10" outlineLevel="1" x14ac:dyDescent="0.25">
      <c r="A171" s="31">
        <v>48975</v>
      </c>
      <c r="B171" s="40">
        <f>D7</f>
        <v>3.0499999999999999E-2</v>
      </c>
      <c r="C171" s="41">
        <f>C86</f>
        <v>0</v>
      </c>
      <c r="D171" s="43">
        <f t="shared" si="20"/>
        <v>3.0499999999999999E-2</v>
      </c>
      <c r="E171" s="27"/>
      <c r="F171" s="27">
        <f t="shared" si="22"/>
        <v>36615.45890410959</v>
      </c>
      <c r="G171" s="27">
        <f t="shared" si="24"/>
        <v>14135000</v>
      </c>
      <c r="H171" s="42">
        <v>31</v>
      </c>
      <c r="I171" s="30"/>
      <c r="J171" s="30"/>
    </row>
    <row r="172" spans="1:10" outlineLevel="1" x14ac:dyDescent="0.25">
      <c r="A172" s="31">
        <v>49003</v>
      </c>
      <c r="B172" s="40">
        <f>D7</f>
        <v>3.0499999999999999E-2</v>
      </c>
      <c r="C172" s="41">
        <f t="shared" si="18"/>
        <v>0</v>
      </c>
      <c r="D172" s="43">
        <f t="shared" si="20"/>
        <v>3.0499999999999999E-2</v>
      </c>
      <c r="E172" s="27"/>
      <c r="F172" s="27">
        <f t="shared" si="22"/>
        <v>33072.027397260274</v>
      </c>
      <c r="G172" s="27">
        <f t="shared" si="24"/>
        <v>14135000</v>
      </c>
      <c r="H172" s="42">
        <f t="shared" ref="H172:H182" si="25">A172-A171</f>
        <v>28</v>
      </c>
      <c r="I172" s="30"/>
      <c r="J172" s="30"/>
    </row>
    <row r="173" spans="1:10" outlineLevel="1" x14ac:dyDescent="0.25">
      <c r="A173" s="28">
        <v>49034</v>
      </c>
      <c r="B173" s="40">
        <f>D7</f>
        <v>3.0499999999999999E-2</v>
      </c>
      <c r="C173" s="41">
        <f t="shared" si="18"/>
        <v>0</v>
      </c>
      <c r="D173" s="43">
        <f t="shared" si="20"/>
        <v>3.0499999999999999E-2</v>
      </c>
      <c r="E173" s="27">
        <v>510000</v>
      </c>
      <c r="F173" s="27">
        <f t="shared" si="22"/>
        <v>36615.45890410959</v>
      </c>
      <c r="G173" s="27">
        <f t="shared" si="24"/>
        <v>13625000</v>
      </c>
      <c r="H173" s="42">
        <f t="shared" si="25"/>
        <v>31</v>
      </c>
      <c r="I173" s="30"/>
      <c r="J173" s="30"/>
    </row>
    <row r="174" spans="1:10" outlineLevel="1" x14ac:dyDescent="0.25">
      <c r="A174" s="31">
        <v>49064</v>
      </c>
      <c r="B174" s="40">
        <f>D7</f>
        <v>3.0499999999999999E-2</v>
      </c>
      <c r="C174" s="41">
        <f t="shared" si="18"/>
        <v>0</v>
      </c>
      <c r="D174" s="43">
        <f t="shared" si="20"/>
        <v>3.0499999999999999E-2</v>
      </c>
      <c r="E174" s="27"/>
      <c r="F174" s="27">
        <f t="shared" si="22"/>
        <v>34155.821917808222</v>
      </c>
      <c r="G174" s="27">
        <f t="shared" si="24"/>
        <v>13625000</v>
      </c>
      <c r="H174" s="42">
        <f t="shared" si="25"/>
        <v>30</v>
      </c>
      <c r="I174" s="30"/>
      <c r="J174" s="30"/>
    </row>
    <row r="175" spans="1:10" outlineLevel="1" x14ac:dyDescent="0.25">
      <c r="A175" s="31">
        <v>49095</v>
      </c>
      <c r="B175" s="40">
        <f>D7</f>
        <v>3.0499999999999999E-2</v>
      </c>
      <c r="C175" s="41">
        <f t="shared" si="18"/>
        <v>0</v>
      </c>
      <c r="D175" s="43">
        <f t="shared" si="20"/>
        <v>3.0499999999999999E-2</v>
      </c>
      <c r="E175" s="27"/>
      <c r="F175" s="27">
        <f t="shared" si="22"/>
        <v>35294.349315068495</v>
      </c>
      <c r="G175" s="27">
        <f t="shared" si="24"/>
        <v>13625000</v>
      </c>
      <c r="H175" s="42">
        <f t="shared" si="25"/>
        <v>31</v>
      </c>
      <c r="I175" s="30"/>
      <c r="J175" s="30"/>
    </row>
    <row r="176" spans="1:10" outlineLevel="1" x14ac:dyDescent="0.25">
      <c r="A176" s="28">
        <v>49125</v>
      </c>
      <c r="B176" s="40">
        <f>D7</f>
        <v>3.0499999999999999E-2</v>
      </c>
      <c r="C176" s="41">
        <f t="shared" si="18"/>
        <v>0</v>
      </c>
      <c r="D176" s="43">
        <f t="shared" si="20"/>
        <v>3.0499999999999999E-2</v>
      </c>
      <c r="E176" s="27">
        <v>510000</v>
      </c>
      <c r="F176" s="27">
        <f t="shared" si="22"/>
        <v>34155.821917808222</v>
      </c>
      <c r="G176" s="27">
        <f t="shared" si="24"/>
        <v>13115000</v>
      </c>
      <c r="H176" s="42">
        <f t="shared" si="25"/>
        <v>30</v>
      </c>
      <c r="I176" s="30"/>
      <c r="J176" s="30"/>
    </row>
    <row r="177" spans="1:10" outlineLevel="1" x14ac:dyDescent="0.25">
      <c r="A177" s="31">
        <v>49156</v>
      </c>
      <c r="B177" s="40">
        <f>D7</f>
        <v>3.0499999999999999E-2</v>
      </c>
      <c r="C177" s="41">
        <f t="shared" si="18"/>
        <v>0</v>
      </c>
      <c r="D177" s="43">
        <f t="shared" si="20"/>
        <v>3.0499999999999999E-2</v>
      </c>
      <c r="E177" s="27"/>
      <c r="F177" s="27">
        <f t="shared" si="22"/>
        <v>33973.239726027394</v>
      </c>
      <c r="G177" s="27">
        <f t="shared" si="24"/>
        <v>13115000</v>
      </c>
      <c r="H177" s="42">
        <f t="shared" si="25"/>
        <v>31</v>
      </c>
      <c r="I177" s="30"/>
      <c r="J177" s="30"/>
    </row>
    <row r="178" spans="1:10" outlineLevel="1" x14ac:dyDescent="0.25">
      <c r="A178" s="31">
        <v>49187</v>
      </c>
      <c r="B178" s="40">
        <f>D7</f>
        <v>3.0499999999999999E-2</v>
      </c>
      <c r="C178" s="41">
        <f t="shared" si="18"/>
        <v>0</v>
      </c>
      <c r="D178" s="43">
        <f t="shared" si="20"/>
        <v>3.0499999999999999E-2</v>
      </c>
      <c r="E178" s="27"/>
      <c r="F178" s="27">
        <f t="shared" si="22"/>
        <v>33973.239726027394</v>
      </c>
      <c r="G178" s="27">
        <f t="shared" si="24"/>
        <v>13115000</v>
      </c>
      <c r="H178" s="42">
        <f t="shared" si="25"/>
        <v>31</v>
      </c>
      <c r="I178" s="30"/>
      <c r="J178" s="30"/>
    </row>
    <row r="179" spans="1:10" outlineLevel="1" x14ac:dyDescent="0.25">
      <c r="A179" s="28">
        <v>49217</v>
      </c>
      <c r="B179" s="40">
        <f>D7</f>
        <v>3.0499999999999999E-2</v>
      </c>
      <c r="C179" s="41">
        <f t="shared" si="18"/>
        <v>0</v>
      </c>
      <c r="D179" s="43">
        <f t="shared" si="20"/>
        <v>3.0499999999999999E-2</v>
      </c>
      <c r="E179" s="27">
        <v>510000</v>
      </c>
      <c r="F179" s="27">
        <f t="shared" si="22"/>
        <v>32877.32876712329</v>
      </c>
      <c r="G179" s="27">
        <f t="shared" si="24"/>
        <v>12605000</v>
      </c>
      <c r="H179" s="42">
        <f t="shared" si="25"/>
        <v>30</v>
      </c>
      <c r="I179" s="30"/>
      <c r="J179" s="30"/>
    </row>
    <row r="180" spans="1:10" outlineLevel="1" x14ac:dyDescent="0.25">
      <c r="A180" s="31">
        <v>49248</v>
      </c>
      <c r="B180" s="40">
        <f>D7</f>
        <v>3.0499999999999999E-2</v>
      </c>
      <c r="C180" s="41">
        <f t="shared" si="18"/>
        <v>0</v>
      </c>
      <c r="D180" s="43">
        <f t="shared" si="20"/>
        <v>3.0499999999999999E-2</v>
      </c>
      <c r="E180" s="27"/>
      <c r="F180" s="27">
        <f t="shared" si="22"/>
        <v>32652.130136986303</v>
      </c>
      <c r="G180" s="27">
        <f t="shared" si="24"/>
        <v>12605000</v>
      </c>
      <c r="H180" s="42">
        <f t="shared" si="25"/>
        <v>31</v>
      </c>
      <c r="I180" s="30"/>
      <c r="J180" s="30"/>
    </row>
    <row r="181" spans="1:10" outlineLevel="1" x14ac:dyDescent="0.25">
      <c r="A181" s="31">
        <v>49278</v>
      </c>
      <c r="B181" s="40">
        <f>D7</f>
        <v>3.0499999999999999E-2</v>
      </c>
      <c r="C181" s="41">
        <f t="shared" si="18"/>
        <v>0</v>
      </c>
      <c r="D181" s="43">
        <f t="shared" si="20"/>
        <v>3.0499999999999999E-2</v>
      </c>
      <c r="E181" s="27"/>
      <c r="F181" s="27">
        <f t="shared" si="22"/>
        <v>31598.835616438355</v>
      </c>
      <c r="G181" s="27">
        <f t="shared" si="24"/>
        <v>12605000</v>
      </c>
      <c r="H181" s="42">
        <f t="shared" si="25"/>
        <v>30</v>
      </c>
      <c r="I181" s="30"/>
      <c r="J181" s="30"/>
    </row>
    <row r="182" spans="1:10" outlineLevel="1" x14ac:dyDescent="0.25">
      <c r="A182" s="28">
        <v>49309</v>
      </c>
      <c r="B182" s="50">
        <f>D7</f>
        <v>3.0499999999999999E-2</v>
      </c>
      <c r="C182" s="51">
        <f t="shared" si="18"/>
        <v>0</v>
      </c>
      <c r="D182" s="52">
        <f t="shared" si="20"/>
        <v>3.0499999999999999E-2</v>
      </c>
      <c r="E182" s="34">
        <v>510000</v>
      </c>
      <c r="F182" s="27">
        <f t="shared" si="22"/>
        <v>32652.130136986303</v>
      </c>
      <c r="G182" s="27">
        <f t="shared" si="24"/>
        <v>12095000</v>
      </c>
      <c r="H182" s="53">
        <f t="shared" si="25"/>
        <v>31</v>
      </c>
      <c r="I182" s="30">
        <f>F171+F172+F173+F174+F175+F176+F177+F178+F179+F180+F181+F182</f>
        <v>407635.84246575343</v>
      </c>
      <c r="J182" s="30">
        <f>E173+E176+E179+E182</f>
        <v>2040000</v>
      </c>
    </row>
    <row r="183" spans="1:10" outlineLevel="1" x14ac:dyDescent="0.25">
      <c r="A183" s="31">
        <v>49340</v>
      </c>
      <c r="B183" s="40">
        <f>D7</f>
        <v>3.0499999999999999E-2</v>
      </c>
      <c r="C183" s="41">
        <f>C98</f>
        <v>0</v>
      </c>
      <c r="D183" s="43">
        <f t="shared" si="20"/>
        <v>3.0499999999999999E-2</v>
      </c>
      <c r="E183" s="27"/>
      <c r="F183" s="27">
        <f t="shared" si="22"/>
        <v>31331.020547945205</v>
      </c>
      <c r="G183" s="27">
        <f t="shared" si="24"/>
        <v>12095000</v>
      </c>
      <c r="H183" s="42">
        <v>31</v>
      </c>
      <c r="I183" s="30"/>
      <c r="J183" s="30"/>
    </row>
    <row r="184" spans="1:10" outlineLevel="1" x14ac:dyDescent="0.25">
      <c r="A184" s="31">
        <v>49368</v>
      </c>
      <c r="B184" s="40">
        <f>D7</f>
        <v>3.0499999999999999E-2</v>
      </c>
      <c r="C184" s="41">
        <f t="shared" si="18"/>
        <v>0</v>
      </c>
      <c r="D184" s="43">
        <f t="shared" si="20"/>
        <v>3.0499999999999999E-2</v>
      </c>
      <c r="E184" s="27"/>
      <c r="F184" s="27">
        <f t="shared" si="22"/>
        <v>28298.986301369863</v>
      </c>
      <c r="G184" s="27">
        <f t="shared" si="24"/>
        <v>12095000</v>
      </c>
      <c r="H184" s="42">
        <f t="shared" ref="H184:H194" si="26">A184-A183</f>
        <v>28</v>
      </c>
      <c r="I184" s="30"/>
      <c r="J184" s="30"/>
    </row>
    <row r="185" spans="1:10" outlineLevel="1" x14ac:dyDescent="0.25">
      <c r="A185" s="28">
        <v>49399</v>
      </c>
      <c r="B185" s="40">
        <f>D7</f>
        <v>3.0499999999999999E-2</v>
      </c>
      <c r="C185" s="41">
        <f t="shared" si="18"/>
        <v>0</v>
      </c>
      <c r="D185" s="43">
        <f t="shared" si="20"/>
        <v>3.0499999999999999E-2</v>
      </c>
      <c r="E185" s="27">
        <v>510000</v>
      </c>
      <c r="F185" s="27">
        <f t="shared" si="22"/>
        <v>31331.020547945205</v>
      </c>
      <c r="G185" s="27">
        <f t="shared" si="24"/>
        <v>11585000</v>
      </c>
      <c r="H185" s="42">
        <f t="shared" si="26"/>
        <v>31</v>
      </c>
      <c r="I185" s="30"/>
      <c r="J185" s="30"/>
    </row>
    <row r="186" spans="1:10" outlineLevel="1" x14ac:dyDescent="0.25">
      <c r="A186" s="31">
        <v>49429</v>
      </c>
      <c r="B186" s="40">
        <f>D7</f>
        <v>3.0499999999999999E-2</v>
      </c>
      <c r="C186" s="41">
        <f t="shared" si="18"/>
        <v>0</v>
      </c>
      <c r="D186" s="43">
        <f t="shared" si="20"/>
        <v>3.0499999999999999E-2</v>
      </c>
      <c r="E186" s="27"/>
      <c r="F186" s="27">
        <f t="shared" si="22"/>
        <v>29041.849315068492</v>
      </c>
      <c r="G186" s="27">
        <f t="shared" si="24"/>
        <v>11585000</v>
      </c>
      <c r="H186" s="42">
        <f t="shared" si="26"/>
        <v>30</v>
      </c>
      <c r="I186" s="30"/>
      <c r="J186" s="30"/>
    </row>
    <row r="187" spans="1:10" outlineLevel="1" x14ac:dyDescent="0.25">
      <c r="A187" s="31">
        <v>49460</v>
      </c>
      <c r="B187" s="40">
        <f>D7</f>
        <v>3.0499999999999999E-2</v>
      </c>
      <c r="C187" s="41">
        <f t="shared" si="18"/>
        <v>0</v>
      </c>
      <c r="D187" s="43">
        <f t="shared" si="20"/>
        <v>3.0499999999999999E-2</v>
      </c>
      <c r="E187" s="27"/>
      <c r="F187" s="27">
        <f t="shared" si="22"/>
        <v>30009.910958904111</v>
      </c>
      <c r="G187" s="27">
        <f t="shared" si="24"/>
        <v>11585000</v>
      </c>
      <c r="H187" s="42">
        <f t="shared" si="26"/>
        <v>31</v>
      </c>
      <c r="I187" s="30"/>
      <c r="J187" s="30"/>
    </row>
    <row r="188" spans="1:10" outlineLevel="1" x14ac:dyDescent="0.25">
      <c r="A188" s="28">
        <v>49490</v>
      </c>
      <c r="B188" s="40">
        <f>D7</f>
        <v>3.0499999999999999E-2</v>
      </c>
      <c r="C188" s="41">
        <f t="shared" si="18"/>
        <v>0</v>
      </c>
      <c r="D188" s="43">
        <f t="shared" si="20"/>
        <v>3.0499999999999999E-2</v>
      </c>
      <c r="E188" s="27">
        <v>510000</v>
      </c>
      <c r="F188" s="27">
        <f t="shared" si="22"/>
        <v>29041.849315068492</v>
      </c>
      <c r="G188" s="27">
        <f t="shared" si="24"/>
        <v>11075000</v>
      </c>
      <c r="H188" s="42">
        <f t="shared" si="26"/>
        <v>30</v>
      </c>
      <c r="I188" s="30"/>
      <c r="J188" s="30"/>
    </row>
    <row r="189" spans="1:10" outlineLevel="1" x14ac:dyDescent="0.25">
      <c r="A189" s="31">
        <v>49521</v>
      </c>
      <c r="B189" s="40">
        <f>D7</f>
        <v>3.0499999999999999E-2</v>
      </c>
      <c r="C189" s="41">
        <f t="shared" si="18"/>
        <v>0</v>
      </c>
      <c r="D189" s="43">
        <f t="shared" si="20"/>
        <v>3.0499999999999999E-2</v>
      </c>
      <c r="E189" s="27"/>
      <c r="F189" s="27">
        <f t="shared" si="22"/>
        <v>28688.801369863013</v>
      </c>
      <c r="G189" s="27">
        <f t="shared" si="24"/>
        <v>11075000</v>
      </c>
      <c r="H189" s="42">
        <f t="shared" si="26"/>
        <v>31</v>
      </c>
      <c r="I189" s="30"/>
      <c r="J189" s="30"/>
    </row>
    <row r="190" spans="1:10" outlineLevel="1" x14ac:dyDescent="0.25">
      <c r="A190" s="31">
        <v>49552</v>
      </c>
      <c r="B190" s="40">
        <f>D7</f>
        <v>3.0499999999999999E-2</v>
      </c>
      <c r="C190" s="41">
        <f t="shared" si="18"/>
        <v>0</v>
      </c>
      <c r="D190" s="43">
        <f t="shared" si="20"/>
        <v>3.0499999999999999E-2</v>
      </c>
      <c r="E190" s="27"/>
      <c r="F190" s="27">
        <f t="shared" si="22"/>
        <v>28688.801369863013</v>
      </c>
      <c r="G190" s="27">
        <f t="shared" si="24"/>
        <v>11075000</v>
      </c>
      <c r="H190" s="42">
        <f t="shared" si="26"/>
        <v>31</v>
      </c>
      <c r="I190" s="30"/>
      <c r="J190" s="30"/>
    </row>
    <row r="191" spans="1:10" outlineLevel="1" x14ac:dyDescent="0.25">
      <c r="A191" s="28">
        <v>49582</v>
      </c>
      <c r="B191" s="40">
        <f>D7</f>
        <v>3.0499999999999999E-2</v>
      </c>
      <c r="C191" s="41">
        <f t="shared" si="18"/>
        <v>0</v>
      </c>
      <c r="D191" s="43">
        <f t="shared" si="20"/>
        <v>3.0499999999999999E-2</v>
      </c>
      <c r="E191" s="27">
        <v>510000</v>
      </c>
      <c r="F191" s="27">
        <f t="shared" si="22"/>
        <v>27763.35616438356</v>
      </c>
      <c r="G191" s="27">
        <f t="shared" si="24"/>
        <v>10565000</v>
      </c>
      <c r="H191" s="42">
        <f t="shared" si="26"/>
        <v>30</v>
      </c>
      <c r="I191" s="30"/>
      <c r="J191" s="30"/>
    </row>
    <row r="192" spans="1:10" outlineLevel="1" x14ac:dyDescent="0.25">
      <c r="A192" s="31">
        <v>49613</v>
      </c>
      <c r="B192" s="40">
        <f>D7</f>
        <v>3.0499999999999999E-2</v>
      </c>
      <c r="C192" s="41">
        <f t="shared" si="18"/>
        <v>0</v>
      </c>
      <c r="D192" s="43">
        <f t="shared" si="20"/>
        <v>3.0499999999999999E-2</v>
      </c>
      <c r="E192" s="27"/>
      <c r="F192" s="27">
        <f t="shared" si="22"/>
        <v>27367.691780821919</v>
      </c>
      <c r="G192" s="27">
        <f t="shared" si="24"/>
        <v>10565000</v>
      </c>
      <c r="H192" s="42">
        <f t="shared" si="26"/>
        <v>31</v>
      </c>
      <c r="I192" s="30"/>
      <c r="J192" s="30"/>
    </row>
    <row r="193" spans="1:10" outlineLevel="1" x14ac:dyDescent="0.25">
      <c r="A193" s="31">
        <v>49643</v>
      </c>
      <c r="B193" s="40">
        <f>D7</f>
        <v>3.0499999999999999E-2</v>
      </c>
      <c r="C193" s="41">
        <f t="shared" si="18"/>
        <v>0</v>
      </c>
      <c r="D193" s="43">
        <f t="shared" si="20"/>
        <v>3.0499999999999999E-2</v>
      </c>
      <c r="E193" s="27"/>
      <c r="F193" s="27">
        <f t="shared" si="22"/>
        <v>26484.863013698628</v>
      </c>
      <c r="G193" s="27">
        <f t="shared" si="24"/>
        <v>10565000</v>
      </c>
      <c r="H193" s="42">
        <f t="shared" si="26"/>
        <v>30</v>
      </c>
      <c r="I193" s="30"/>
      <c r="J193" s="30"/>
    </row>
    <row r="194" spans="1:10" outlineLevel="1" x14ac:dyDescent="0.25">
      <c r="A194" s="28">
        <v>49674</v>
      </c>
      <c r="B194" s="50">
        <f>D7</f>
        <v>3.0499999999999999E-2</v>
      </c>
      <c r="C194" s="51">
        <f t="shared" si="18"/>
        <v>0</v>
      </c>
      <c r="D194" s="52">
        <f t="shared" si="20"/>
        <v>3.0499999999999999E-2</v>
      </c>
      <c r="E194" s="34">
        <v>510000</v>
      </c>
      <c r="F194" s="27">
        <f t="shared" si="22"/>
        <v>27367.691780821919</v>
      </c>
      <c r="G194" s="27">
        <f t="shared" si="24"/>
        <v>10055000</v>
      </c>
      <c r="H194" s="53">
        <f t="shared" si="26"/>
        <v>31</v>
      </c>
      <c r="I194" s="30">
        <f>F183+F184+F185+F186+F187+F188+F189+F190+F191+F192+F193+F194</f>
        <v>345415.84246575343</v>
      </c>
      <c r="J194" s="30">
        <f>E185+E188+E191+E194</f>
        <v>2040000</v>
      </c>
    </row>
    <row r="195" spans="1:10" outlineLevel="1" x14ac:dyDescent="0.25">
      <c r="A195" s="31">
        <v>49705</v>
      </c>
      <c r="B195" s="40">
        <f>D7</f>
        <v>3.0499999999999999E-2</v>
      </c>
      <c r="C195" s="41">
        <f>C110</f>
        <v>0</v>
      </c>
      <c r="D195" s="43">
        <f t="shared" si="20"/>
        <v>3.0499999999999999E-2</v>
      </c>
      <c r="E195" s="27"/>
      <c r="F195" s="27">
        <f t="shared" ref="F195:F206" si="27">G194*D195*(A195-A194)/366</f>
        <v>25975.416666666668</v>
      </c>
      <c r="G195" s="27">
        <f t="shared" si="24"/>
        <v>10055000</v>
      </c>
      <c r="H195" s="42">
        <v>31</v>
      </c>
      <c r="I195" s="30"/>
      <c r="J195" s="30"/>
    </row>
    <row r="196" spans="1:10" outlineLevel="1" x14ac:dyDescent="0.25">
      <c r="A196" s="31">
        <v>49734</v>
      </c>
      <c r="B196" s="40">
        <f>D7</f>
        <v>3.0499999999999999E-2</v>
      </c>
      <c r="C196" s="41">
        <f t="shared" si="18"/>
        <v>0</v>
      </c>
      <c r="D196" s="43">
        <f t="shared" si="20"/>
        <v>3.0499999999999999E-2</v>
      </c>
      <c r="E196" s="27"/>
      <c r="F196" s="27">
        <f t="shared" si="27"/>
        <v>24299.583333333332</v>
      </c>
      <c r="G196" s="27">
        <f t="shared" si="24"/>
        <v>10055000</v>
      </c>
      <c r="H196" s="42">
        <f t="shared" ref="H196:H206" si="28">A196-A195</f>
        <v>29</v>
      </c>
      <c r="I196" s="30"/>
      <c r="J196" s="30"/>
    </row>
    <row r="197" spans="1:10" outlineLevel="1" x14ac:dyDescent="0.25">
      <c r="A197" s="28">
        <v>49765</v>
      </c>
      <c r="B197" s="40">
        <f>D7</f>
        <v>3.0499999999999999E-2</v>
      </c>
      <c r="C197" s="41">
        <f t="shared" ref="C197:C253" si="29">C196</f>
        <v>0</v>
      </c>
      <c r="D197" s="43">
        <f t="shared" si="20"/>
        <v>3.0499999999999999E-2</v>
      </c>
      <c r="E197" s="27">
        <v>510000</v>
      </c>
      <c r="F197" s="27">
        <f t="shared" si="27"/>
        <v>25975.416666666668</v>
      </c>
      <c r="G197" s="27">
        <f t="shared" si="24"/>
        <v>9545000</v>
      </c>
      <c r="H197" s="42">
        <f t="shared" si="28"/>
        <v>31</v>
      </c>
      <c r="I197" s="30"/>
      <c r="J197" s="30"/>
    </row>
    <row r="198" spans="1:10" outlineLevel="1" x14ac:dyDescent="0.25">
      <c r="A198" s="31">
        <v>49795</v>
      </c>
      <c r="B198" s="40">
        <f>D7</f>
        <v>3.0499999999999999E-2</v>
      </c>
      <c r="C198" s="41">
        <f t="shared" si="29"/>
        <v>0</v>
      </c>
      <c r="D198" s="43">
        <f t="shared" si="20"/>
        <v>3.0499999999999999E-2</v>
      </c>
      <c r="E198" s="27"/>
      <c r="F198" s="27">
        <f t="shared" si="27"/>
        <v>23862.5</v>
      </c>
      <c r="G198" s="27">
        <f t="shared" si="24"/>
        <v>9545000</v>
      </c>
      <c r="H198" s="42">
        <f t="shared" si="28"/>
        <v>30</v>
      </c>
      <c r="I198" s="30"/>
      <c r="J198" s="30"/>
    </row>
    <row r="199" spans="1:10" outlineLevel="1" x14ac:dyDescent="0.25">
      <c r="A199" s="31">
        <v>49826</v>
      </c>
      <c r="B199" s="40">
        <f>D7</f>
        <v>3.0499999999999999E-2</v>
      </c>
      <c r="C199" s="41">
        <f t="shared" si="29"/>
        <v>0</v>
      </c>
      <c r="D199" s="43">
        <f t="shared" si="20"/>
        <v>3.0499999999999999E-2</v>
      </c>
      <c r="E199" s="27"/>
      <c r="F199" s="27">
        <f t="shared" si="27"/>
        <v>24657.916666666668</v>
      </c>
      <c r="G199" s="27">
        <f t="shared" si="24"/>
        <v>9545000</v>
      </c>
      <c r="H199" s="42">
        <f t="shared" si="28"/>
        <v>31</v>
      </c>
      <c r="I199" s="30"/>
      <c r="J199" s="30"/>
    </row>
    <row r="200" spans="1:10" outlineLevel="1" x14ac:dyDescent="0.25">
      <c r="A200" s="28">
        <v>49856</v>
      </c>
      <c r="B200" s="40">
        <f>D7</f>
        <v>3.0499999999999999E-2</v>
      </c>
      <c r="C200" s="41">
        <f t="shared" si="29"/>
        <v>0</v>
      </c>
      <c r="D200" s="43">
        <f t="shared" si="20"/>
        <v>3.0499999999999999E-2</v>
      </c>
      <c r="E200" s="27">
        <v>510000</v>
      </c>
      <c r="F200" s="27">
        <f t="shared" si="27"/>
        <v>23862.5</v>
      </c>
      <c r="G200" s="27">
        <f t="shared" si="24"/>
        <v>9035000</v>
      </c>
      <c r="H200" s="42">
        <f t="shared" si="28"/>
        <v>30</v>
      </c>
      <c r="I200" s="30"/>
      <c r="J200" s="30"/>
    </row>
    <row r="201" spans="1:10" outlineLevel="1" x14ac:dyDescent="0.25">
      <c r="A201" s="31">
        <v>49887</v>
      </c>
      <c r="B201" s="40">
        <f>D7</f>
        <v>3.0499999999999999E-2</v>
      </c>
      <c r="C201" s="41">
        <f t="shared" si="29"/>
        <v>0</v>
      </c>
      <c r="D201" s="43">
        <f t="shared" si="20"/>
        <v>3.0499999999999999E-2</v>
      </c>
      <c r="E201" s="27"/>
      <c r="F201" s="27">
        <f t="shared" si="27"/>
        <v>23340.416666666668</v>
      </c>
      <c r="G201" s="27">
        <f t="shared" si="24"/>
        <v>9035000</v>
      </c>
      <c r="H201" s="42">
        <f t="shared" si="28"/>
        <v>31</v>
      </c>
      <c r="I201" s="30"/>
      <c r="J201" s="30"/>
    </row>
    <row r="202" spans="1:10" outlineLevel="1" x14ac:dyDescent="0.25">
      <c r="A202" s="31">
        <v>49918</v>
      </c>
      <c r="B202" s="40">
        <f>D7</f>
        <v>3.0499999999999999E-2</v>
      </c>
      <c r="C202" s="41">
        <f t="shared" si="29"/>
        <v>0</v>
      </c>
      <c r="D202" s="43">
        <f t="shared" si="20"/>
        <v>3.0499999999999999E-2</v>
      </c>
      <c r="E202" s="27"/>
      <c r="F202" s="27">
        <f t="shared" si="27"/>
        <v>23340.416666666668</v>
      </c>
      <c r="G202" s="27">
        <f t="shared" si="24"/>
        <v>9035000</v>
      </c>
      <c r="H202" s="42">
        <f t="shared" si="28"/>
        <v>31</v>
      </c>
      <c r="I202" s="30"/>
      <c r="J202" s="30"/>
    </row>
    <row r="203" spans="1:10" outlineLevel="1" x14ac:dyDescent="0.25">
      <c r="A203" s="28">
        <v>49948</v>
      </c>
      <c r="B203" s="40">
        <f>D7</f>
        <v>3.0499999999999999E-2</v>
      </c>
      <c r="C203" s="41">
        <f t="shared" si="29"/>
        <v>0</v>
      </c>
      <c r="D203" s="43">
        <f t="shared" si="20"/>
        <v>3.0499999999999999E-2</v>
      </c>
      <c r="E203" s="27">
        <v>510000</v>
      </c>
      <c r="F203" s="27">
        <f t="shared" si="27"/>
        <v>22587.5</v>
      </c>
      <c r="G203" s="27">
        <f t="shared" si="24"/>
        <v>8525000</v>
      </c>
      <c r="H203" s="42">
        <f t="shared" si="28"/>
        <v>30</v>
      </c>
      <c r="I203" s="30"/>
      <c r="J203" s="30"/>
    </row>
    <row r="204" spans="1:10" outlineLevel="1" x14ac:dyDescent="0.25">
      <c r="A204" s="31">
        <v>49979</v>
      </c>
      <c r="B204" s="40">
        <f>D7</f>
        <v>3.0499999999999999E-2</v>
      </c>
      <c r="C204" s="41">
        <f t="shared" si="29"/>
        <v>0</v>
      </c>
      <c r="D204" s="43">
        <f t="shared" si="20"/>
        <v>3.0499999999999999E-2</v>
      </c>
      <c r="E204" s="27"/>
      <c r="F204" s="27">
        <f t="shared" si="27"/>
        <v>22022.916666666668</v>
      </c>
      <c r="G204" s="27">
        <f t="shared" si="24"/>
        <v>8525000</v>
      </c>
      <c r="H204" s="42">
        <f t="shared" si="28"/>
        <v>31</v>
      </c>
      <c r="I204" s="30"/>
      <c r="J204" s="30"/>
    </row>
    <row r="205" spans="1:10" outlineLevel="1" x14ac:dyDescent="0.25">
      <c r="A205" s="31">
        <v>50009</v>
      </c>
      <c r="B205" s="40">
        <f>D7</f>
        <v>3.0499999999999999E-2</v>
      </c>
      <c r="C205" s="41">
        <f t="shared" si="29"/>
        <v>0</v>
      </c>
      <c r="D205" s="43">
        <f t="shared" si="20"/>
        <v>3.0499999999999999E-2</v>
      </c>
      <c r="E205" s="27"/>
      <c r="F205" s="27">
        <f t="shared" si="27"/>
        <v>21312.5</v>
      </c>
      <c r="G205" s="27">
        <f t="shared" si="24"/>
        <v>8525000</v>
      </c>
      <c r="H205" s="42">
        <f t="shared" si="28"/>
        <v>30</v>
      </c>
      <c r="I205" s="30"/>
      <c r="J205" s="30"/>
    </row>
    <row r="206" spans="1:10" outlineLevel="1" x14ac:dyDescent="0.25">
      <c r="A206" s="28">
        <v>50040</v>
      </c>
      <c r="B206" s="50">
        <f>D7</f>
        <v>3.0499999999999999E-2</v>
      </c>
      <c r="C206" s="51">
        <f t="shared" si="29"/>
        <v>0</v>
      </c>
      <c r="D206" s="52">
        <f t="shared" si="20"/>
        <v>3.0499999999999999E-2</v>
      </c>
      <c r="E206" s="34">
        <v>510000</v>
      </c>
      <c r="F206" s="27">
        <f t="shared" si="27"/>
        <v>22022.916666666668</v>
      </c>
      <c r="G206" s="27">
        <f t="shared" si="24"/>
        <v>8015000</v>
      </c>
      <c r="H206" s="53">
        <f t="shared" si="28"/>
        <v>31</v>
      </c>
      <c r="I206" s="30">
        <f>F195+F196+F197+F198+F199+F200+F201+F202+F203+F204+F205+F206</f>
        <v>283260</v>
      </c>
      <c r="J206" s="30">
        <f>E197+E200+E203+E206</f>
        <v>2040000</v>
      </c>
    </row>
    <row r="207" spans="1:10" outlineLevel="1" x14ac:dyDescent="0.25">
      <c r="A207" s="31">
        <v>50071</v>
      </c>
      <c r="B207" s="40">
        <f>D7</f>
        <v>3.0499999999999999E-2</v>
      </c>
      <c r="C207" s="41">
        <f>C122</f>
        <v>0</v>
      </c>
      <c r="D207" s="43">
        <f t="shared" si="20"/>
        <v>3.0499999999999999E-2</v>
      </c>
      <c r="E207" s="27"/>
      <c r="F207" s="27">
        <f>G206*D207*(A207-A206)/365</f>
        <v>20762.14383561644</v>
      </c>
      <c r="G207" s="27">
        <f t="shared" si="24"/>
        <v>8015000</v>
      </c>
      <c r="H207" s="42">
        <v>31</v>
      </c>
      <c r="I207" s="30"/>
      <c r="J207" s="30"/>
    </row>
    <row r="208" spans="1:10" outlineLevel="1" x14ac:dyDescent="0.25">
      <c r="A208" s="31">
        <v>50099</v>
      </c>
      <c r="B208" s="40">
        <f>D7</f>
        <v>3.0499999999999999E-2</v>
      </c>
      <c r="C208" s="41">
        <f t="shared" si="29"/>
        <v>0</v>
      </c>
      <c r="D208" s="43">
        <f t="shared" si="20"/>
        <v>3.0499999999999999E-2</v>
      </c>
      <c r="E208" s="27"/>
      <c r="F208" s="27">
        <f t="shared" ref="F208:F242" si="30">G207*D208*(A208-A207)/365</f>
        <v>18752.904109589042</v>
      </c>
      <c r="G208" s="27">
        <f t="shared" si="24"/>
        <v>8015000</v>
      </c>
      <c r="H208" s="42">
        <f t="shared" ref="H208:H218" si="31">A208-A207</f>
        <v>28</v>
      </c>
      <c r="I208" s="30"/>
      <c r="J208" s="30"/>
    </row>
    <row r="209" spans="1:18" outlineLevel="1" x14ac:dyDescent="0.25">
      <c r="A209" s="28">
        <v>50130</v>
      </c>
      <c r="B209" s="40">
        <f>D7</f>
        <v>3.0499999999999999E-2</v>
      </c>
      <c r="C209" s="41">
        <f t="shared" si="29"/>
        <v>0</v>
      </c>
      <c r="D209" s="43">
        <f t="shared" si="20"/>
        <v>3.0499999999999999E-2</v>
      </c>
      <c r="E209" s="27">
        <v>510000</v>
      </c>
      <c r="F209" s="27">
        <f t="shared" si="30"/>
        <v>20762.14383561644</v>
      </c>
      <c r="G209" s="27">
        <f t="shared" si="24"/>
        <v>7505000</v>
      </c>
      <c r="H209" s="42">
        <f t="shared" si="31"/>
        <v>31</v>
      </c>
      <c r="I209" s="30"/>
      <c r="J209" s="30"/>
    </row>
    <row r="210" spans="1:18" outlineLevel="1" x14ac:dyDescent="0.25">
      <c r="A210" s="31">
        <v>50160</v>
      </c>
      <c r="B210" s="40">
        <f>D7</f>
        <v>3.0499999999999999E-2</v>
      </c>
      <c r="C210" s="41">
        <f t="shared" si="29"/>
        <v>0</v>
      </c>
      <c r="D210" s="43">
        <f t="shared" si="20"/>
        <v>3.0499999999999999E-2</v>
      </c>
      <c r="E210" s="27"/>
      <c r="F210" s="27">
        <f t="shared" si="30"/>
        <v>18813.904109589042</v>
      </c>
      <c r="G210" s="27">
        <f t="shared" si="24"/>
        <v>7505000</v>
      </c>
      <c r="H210" s="42">
        <f t="shared" si="31"/>
        <v>30</v>
      </c>
      <c r="I210" s="30"/>
      <c r="J210" s="30"/>
    </row>
    <row r="211" spans="1:18" outlineLevel="1" x14ac:dyDescent="0.25">
      <c r="A211" s="31">
        <v>50191</v>
      </c>
      <c r="B211" s="40">
        <f>D7</f>
        <v>3.0499999999999999E-2</v>
      </c>
      <c r="C211" s="41">
        <f t="shared" si="29"/>
        <v>0</v>
      </c>
      <c r="D211" s="43">
        <f t="shared" si="20"/>
        <v>3.0499999999999999E-2</v>
      </c>
      <c r="E211" s="27"/>
      <c r="F211" s="27">
        <f t="shared" si="30"/>
        <v>19441.034246575342</v>
      </c>
      <c r="G211" s="27">
        <f t="shared" si="24"/>
        <v>7505000</v>
      </c>
      <c r="H211" s="42">
        <f t="shared" si="31"/>
        <v>31</v>
      </c>
      <c r="I211" s="30"/>
      <c r="J211" s="30"/>
    </row>
    <row r="212" spans="1:18" outlineLevel="1" x14ac:dyDescent="0.25">
      <c r="A212" s="28">
        <v>50221</v>
      </c>
      <c r="B212" s="40">
        <f>D7</f>
        <v>3.0499999999999999E-2</v>
      </c>
      <c r="C212" s="41">
        <f t="shared" si="29"/>
        <v>0</v>
      </c>
      <c r="D212" s="43">
        <f t="shared" si="20"/>
        <v>3.0499999999999999E-2</v>
      </c>
      <c r="E212" s="27">
        <v>510000</v>
      </c>
      <c r="F212" s="27">
        <f t="shared" si="30"/>
        <v>18813.904109589042</v>
      </c>
      <c r="G212" s="27">
        <f t="shared" si="24"/>
        <v>6995000</v>
      </c>
      <c r="H212" s="42">
        <f t="shared" si="31"/>
        <v>30</v>
      </c>
      <c r="I212" s="30"/>
      <c r="J212" s="30"/>
    </row>
    <row r="213" spans="1:18" outlineLevel="1" x14ac:dyDescent="0.25">
      <c r="A213" s="31">
        <v>50252</v>
      </c>
      <c r="B213" s="40">
        <f>D7</f>
        <v>3.0499999999999999E-2</v>
      </c>
      <c r="C213" s="41">
        <f t="shared" si="29"/>
        <v>0</v>
      </c>
      <c r="D213" s="43">
        <f t="shared" si="20"/>
        <v>3.0499999999999999E-2</v>
      </c>
      <c r="E213" s="27"/>
      <c r="F213" s="27">
        <f t="shared" si="30"/>
        <v>18119.924657534248</v>
      </c>
      <c r="G213" s="27">
        <f t="shared" si="24"/>
        <v>6995000</v>
      </c>
      <c r="H213" s="42">
        <f t="shared" si="31"/>
        <v>31</v>
      </c>
      <c r="I213" s="30"/>
      <c r="J213" s="30"/>
    </row>
    <row r="214" spans="1:18" outlineLevel="1" x14ac:dyDescent="0.25">
      <c r="A214" s="31">
        <v>50283</v>
      </c>
      <c r="B214" s="40">
        <f>D7</f>
        <v>3.0499999999999999E-2</v>
      </c>
      <c r="C214" s="41">
        <f t="shared" si="29"/>
        <v>0</v>
      </c>
      <c r="D214" s="43">
        <f t="shared" si="20"/>
        <v>3.0499999999999999E-2</v>
      </c>
      <c r="E214" s="27"/>
      <c r="F214" s="27">
        <f t="shared" si="30"/>
        <v>18119.924657534248</v>
      </c>
      <c r="G214" s="27">
        <f t="shared" si="24"/>
        <v>6995000</v>
      </c>
      <c r="H214" s="42">
        <f t="shared" si="31"/>
        <v>31</v>
      </c>
      <c r="I214" s="30"/>
      <c r="J214" s="30"/>
    </row>
    <row r="215" spans="1:18" outlineLevel="1" x14ac:dyDescent="0.25">
      <c r="A215" s="28">
        <v>50313</v>
      </c>
      <c r="B215" s="40">
        <f>D7</f>
        <v>3.0499999999999999E-2</v>
      </c>
      <c r="C215" s="41">
        <f t="shared" si="29"/>
        <v>0</v>
      </c>
      <c r="D215" s="43">
        <f t="shared" si="20"/>
        <v>3.0499999999999999E-2</v>
      </c>
      <c r="E215" s="27">
        <v>510000</v>
      </c>
      <c r="F215" s="27">
        <f t="shared" si="30"/>
        <v>17535.410958904111</v>
      </c>
      <c r="G215" s="27">
        <f t="shared" si="24"/>
        <v>6485000</v>
      </c>
      <c r="H215" s="42">
        <f t="shared" si="31"/>
        <v>30</v>
      </c>
      <c r="I215" s="30"/>
      <c r="J215" s="30"/>
    </row>
    <row r="216" spans="1:18" outlineLevel="1" x14ac:dyDescent="0.25">
      <c r="A216" s="31">
        <v>50344</v>
      </c>
      <c r="B216" s="40">
        <f>D7</f>
        <v>3.0499999999999999E-2</v>
      </c>
      <c r="C216" s="41">
        <f t="shared" si="29"/>
        <v>0</v>
      </c>
      <c r="D216" s="43">
        <f t="shared" si="20"/>
        <v>3.0499999999999999E-2</v>
      </c>
      <c r="E216" s="27"/>
      <c r="F216" s="27">
        <f t="shared" si="30"/>
        <v>16798.81506849315</v>
      </c>
      <c r="G216" s="27">
        <f t="shared" si="24"/>
        <v>6485000</v>
      </c>
      <c r="H216" s="42">
        <f t="shared" si="31"/>
        <v>31</v>
      </c>
      <c r="I216" s="30"/>
      <c r="J216" s="30"/>
    </row>
    <row r="217" spans="1:18" outlineLevel="1" x14ac:dyDescent="0.25">
      <c r="A217" s="31">
        <v>50374</v>
      </c>
      <c r="B217" s="40">
        <f>D7</f>
        <v>3.0499999999999999E-2</v>
      </c>
      <c r="C217" s="41">
        <f t="shared" si="29"/>
        <v>0</v>
      </c>
      <c r="D217" s="43">
        <f t="shared" si="20"/>
        <v>3.0499999999999999E-2</v>
      </c>
      <c r="E217" s="27"/>
      <c r="F217" s="27">
        <f t="shared" si="30"/>
        <v>16256.917808219177</v>
      </c>
      <c r="G217" s="27">
        <f t="shared" si="24"/>
        <v>6485000</v>
      </c>
      <c r="H217" s="42">
        <f t="shared" si="31"/>
        <v>30</v>
      </c>
      <c r="I217" s="30"/>
      <c r="J217" s="30"/>
    </row>
    <row r="218" spans="1:18" outlineLevel="1" x14ac:dyDescent="0.25">
      <c r="A218" s="28">
        <v>50405</v>
      </c>
      <c r="B218" s="50">
        <f>D7</f>
        <v>3.0499999999999999E-2</v>
      </c>
      <c r="C218" s="51">
        <f t="shared" si="29"/>
        <v>0</v>
      </c>
      <c r="D218" s="52">
        <f t="shared" si="20"/>
        <v>3.0499999999999999E-2</v>
      </c>
      <c r="E218" s="34">
        <v>510000</v>
      </c>
      <c r="F218" s="27">
        <f t="shared" si="30"/>
        <v>16798.81506849315</v>
      </c>
      <c r="G218" s="27">
        <f t="shared" si="24"/>
        <v>5975000</v>
      </c>
      <c r="H218" s="53">
        <f t="shared" si="31"/>
        <v>31</v>
      </c>
      <c r="I218" s="30">
        <f>F207+F208+F209+F210+F211+F212+F213+F214+F215+F216+F217+F218</f>
        <v>220975.84246575346</v>
      </c>
      <c r="J218" s="30">
        <f>E209+E212+E215+E218</f>
        <v>2040000</v>
      </c>
    </row>
    <row r="219" spans="1:18" outlineLevel="1" x14ac:dyDescent="0.25">
      <c r="A219" s="31">
        <v>50436</v>
      </c>
      <c r="B219" s="40">
        <f>D7</f>
        <v>3.0499999999999999E-2</v>
      </c>
      <c r="C219" s="41">
        <f>C134</f>
        <v>0</v>
      </c>
      <c r="D219" s="43">
        <f t="shared" si="20"/>
        <v>3.0499999999999999E-2</v>
      </c>
      <c r="E219" s="27"/>
      <c r="F219" s="27">
        <f t="shared" si="30"/>
        <v>15477.705479452055</v>
      </c>
      <c r="G219" s="27">
        <f t="shared" si="24"/>
        <v>5975000</v>
      </c>
      <c r="H219" s="42">
        <v>31</v>
      </c>
      <c r="I219" s="30"/>
      <c r="J219" s="30"/>
    </row>
    <row r="220" spans="1:18" outlineLevel="1" x14ac:dyDescent="0.25">
      <c r="A220" s="31">
        <v>50464</v>
      </c>
      <c r="B220" s="40">
        <f>D7</f>
        <v>3.0499999999999999E-2</v>
      </c>
      <c r="C220" s="41">
        <f t="shared" si="29"/>
        <v>0</v>
      </c>
      <c r="D220" s="43">
        <f t="shared" si="20"/>
        <v>3.0499999999999999E-2</v>
      </c>
      <c r="E220" s="27"/>
      <c r="F220" s="27">
        <f t="shared" si="30"/>
        <v>13979.86301369863</v>
      </c>
      <c r="G220" s="27">
        <f t="shared" si="24"/>
        <v>5975000</v>
      </c>
      <c r="H220" s="42">
        <f t="shared" ref="H220:H230" si="32">A220-A219</f>
        <v>28</v>
      </c>
      <c r="I220" s="30"/>
      <c r="J220" s="30"/>
      <c r="R220" t="s">
        <v>10</v>
      </c>
    </row>
    <row r="221" spans="1:18" outlineLevel="1" x14ac:dyDescent="0.25">
      <c r="A221" s="28">
        <v>50495</v>
      </c>
      <c r="B221" s="40">
        <f>D7</f>
        <v>3.0499999999999999E-2</v>
      </c>
      <c r="C221" s="41">
        <f t="shared" si="29"/>
        <v>0</v>
      </c>
      <c r="D221" s="43">
        <f t="shared" si="20"/>
        <v>3.0499999999999999E-2</v>
      </c>
      <c r="E221" s="27">
        <v>510000</v>
      </c>
      <c r="F221" s="27">
        <f t="shared" si="30"/>
        <v>15477.705479452055</v>
      </c>
      <c r="G221" s="27">
        <f t="shared" si="24"/>
        <v>5465000</v>
      </c>
      <c r="H221" s="42">
        <f t="shared" si="32"/>
        <v>31</v>
      </c>
      <c r="I221" s="30"/>
      <c r="J221" s="30"/>
    </row>
    <row r="222" spans="1:18" outlineLevel="1" x14ac:dyDescent="0.25">
      <c r="A222" s="31">
        <v>50525</v>
      </c>
      <c r="B222" s="40">
        <f>D7</f>
        <v>3.0499999999999999E-2</v>
      </c>
      <c r="C222" s="41">
        <f t="shared" si="29"/>
        <v>0</v>
      </c>
      <c r="D222" s="43">
        <f t="shared" si="20"/>
        <v>3.0499999999999999E-2</v>
      </c>
      <c r="E222" s="27"/>
      <c r="F222" s="27">
        <f t="shared" si="30"/>
        <v>13699.931506849314</v>
      </c>
      <c r="G222" s="27">
        <f t="shared" si="24"/>
        <v>5465000</v>
      </c>
      <c r="H222" s="42">
        <f t="shared" si="32"/>
        <v>30</v>
      </c>
      <c r="I222" s="30"/>
      <c r="J222" s="30"/>
    </row>
    <row r="223" spans="1:18" outlineLevel="1" x14ac:dyDescent="0.25">
      <c r="A223" s="31">
        <v>50556</v>
      </c>
      <c r="B223" s="40">
        <f>D7</f>
        <v>3.0499999999999999E-2</v>
      </c>
      <c r="C223" s="41">
        <f t="shared" si="29"/>
        <v>0</v>
      </c>
      <c r="D223" s="43">
        <f t="shared" si="20"/>
        <v>3.0499999999999999E-2</v>
      </c>
      <c r="E223" s="27"/>
      <c r="F223" s="27">
        <f t="shared" si="30"/>
        <v>14156.595890410959</v>
      </c>
      <c r="G223" s="27">
        <f t="shared" si="24"/>
        <v>5465000</v>
      </c>
      <c r="H223" s="42">
        <f t="shared" si="32"/>
        <v>31</v>
      </c>
      <c r="I223" s="30"/>
      <c r="J223" s="30"/>
    </row>
    <row r="224" spans="1:18" outlineLevel="1" x14ac:dyDescent="0.25">
      <c r="A224" s="28">
        <v>50586</v>
      </c>
      <c r="B224" s="40">
        <f>D7</f>
        <v>3.0499999999999999E-2</v>
      </c>
      <c r="C224" s="41">
        <f t="shared" si="29"/>
        <v>0</v>
      </c>
      <c r="D224" s="43">
        <f t="shared" si="20"/>
        <v>3.0499999999999999E-2</v>
      </c>
      <c r="E224" s="27">
        <v>510000</v>
      </c>
      <c r="F224" s="27">
        <f t="shared" si="30"/>
        <v>13699.931506849314</v>
      </c>
      <c r="G224" s="27">
        <f t="shared" si="24"/>
        <v>4955000</v>
      </c>
      <c r="H224" s="42">
        <f t="shared" si="32"/>
        <v>30</v>
      </c>
      <c r="I224" s="30"/>
      <c r="J224" s="30"/>
    </row>
    <row r="225" spans="1:10" outlineLevel="1" x14ac:dyDescent="0.25">
      <c r="A225" s="31">
        <v>50617</v>
      </c>
      <c r="B225" s="40">
        <f>D7</f>
        <v>3.0499999999999999E-2</v>
      </c>
      <c r="C225" s="41">
        <f t="shared" si="29"/>
        <v>0</v>
      </c>
      <c r="D225" s="43">
        <f t="shared" si="20"/>
        <v>3.0499999999999999E-2</v>
      </c>
      <c r="E225" s="27"/>
      <c r="F225" s="27">
        <f t="shared" si="30"/>
        <v>12835.486301369863</v>
      </c>
      <c r="G225" s="27">
        <f t="shared" si="24"/>
        <v>4955000</v>
      </c>
      <c r="H225" s="42">
        <f t="shared" si="32"/>
        <v>31</v>
      </c>
      <c r="I225" s="30"/>
      <c r="J225" s="30"/>
    </row>
    <row r="226" spans="1:10" outlineLevel="1" x14ac:dyDescent="0.25">
      <c r="A226" s="31">
        <v>50648</v>
      </c>
      <c r="B226" s="40">
        <f>D7</f>
        <v>3.0499999999999999E-2</v>
      </c>
      <c r="C226" s="41">
        <f t="shared" si="29"/>
        <v>0</v>
      </c>
      <c r="D226" s="43">
        <f t="shared" si="20"/>
        <v>3.0499999999999999E-2</v>
      </c>
      <c r="E226" s="27"/>
      <c r="F226" s="27">
        <f t="shared" si="30"/>
        <v>12835.486301369863</v>
      </c>
      <c r="G226" s="27">
        <f t="shared" si="24"/>
        <v>4955000</v>
      </c>
      <c r="H226" s="42">
        <f t="shared" si="32"/>
        <v>31</v>
      </c>
      <c r="I226" s="30"/>
      <c r="J226" s="30"/>
    </row>
    <row r="227" spans="1:10" outlineLevel="1" x14ac:dyDescent="0.25">
      <c r="A227" s="28">
        <v>50678</v>
      </c>
      <c r="B227" s="40">
        <f>D7</f>
        <v>3.0499999999999999E-2</v>
      </c>
      <c r="C227" s="41">
        <f t="shared" si="29"/>
        <v>0</v>
      </c>
      <c r="D227" s="43">
        <f t="shared" si="20"/>
        <v>3.0499999999999999E-2</v>
      </c>
      <c r="E227" s="27">
        <v>510000</v>
      </c>
      <c r="F227" s="27">
        <f t="shared" si="30"/>
        <v>12421.438356164384</v>
      </c>
      <c r="G227" s="27">
        <f t="shared" si="24"/>
        <v>4445000</v>
      </c>
      <c r="H227" s="42">
        <f t="shared" si="32"/>
        <v>30</v>
      </c>
      <c r="I227" s="30"/>
      <c r="J227" s="30"/>
    </row>
    <row r="228" spans="1:10" outlineLevel="1" x14ac:dyDescent="0.25">
      <c r="A228" s="31">
        <v>50709</v>
      </c>
      <c r="B228" s="40">
        <f>D7</f>
        <v>3.0499999999999999E-2</v>
      </c>
      <c r="C228" s="41">
        <f t="shared" si="29"/>
        <v>0</v>
      </c>
      <c r="D228" s="43">
        <f t="shared" si="20"/>
        <v>3.0499999999999999E-2</v>
      </c>
      <c r="E228" s="27"/>
      <c r="F228" s="27">
        <f t="shared" si="30"/>
        <v>11514.376712328767</v>
      </c>
      <c r="G228" s="27">
        <f t="shared" si="24"/>
        <v>4445000</v>
      </c>
      <c r="H228" s="42">
        <f t="shared" si="32"/>
        <v>31</v>
      </c>
      <c r="I228" s="30"/>
      <c r="J228" s="30"/>
    </row>
    <row r="229" spans="1:10" outlineLevel="1" x14ac:dyDescent="0.25">
      <c r="A229" s="31">
        <v>50739</v>
      </c>
      <c r="B229" s="40">
        <f>D7</f>
        <v>3.0499999999999999E-2</v>
      </c>
      <c r="C229" s="41">
        <f t="shared" si="29"/>
        <v>0</v>
      </c>
      <c r="D229" s="43">
        <f t="shared" si="20"/>
        <v>3.0499999999999999E-2</v>
      </c>
      <c r="E229" s="27"/>
      <c r="F229" s="27">
        <f t="shared" si="30"/>
        <v>11142.945205479453</v>
      </c>
      <c r="G229" s="27">
        <f t="shared" si="24"/>
        <v>4445000</v>
      </c>
      <c r="H229" s="42">
        <f t="shared" si="32"/>
        <v>30</v>
      </c>
      <c r="I229" s="30"/>
      <c r="J229" s="30"/>
    </row>
    <row r="230" spans="1:10" outlineLevel="1" x14ac:dyDescent="0.25">
      <c r="A230" s="28">
        <v>50770</v>
      </c>
      <c r="B230" s="50">
        <f>D7</f>
        <v>3.0499999999999999E-2</v>
      </c>
      <c r="C230" s="51">
        <f t="shared" si="29"/>
        <v>0</v>
      </c>
      <c r="D230" s="52">
        <f t="shared" si="20"/>
        <v>3.0499999999999999E-2</v>
      </c>
      <c r="E230" s="34">
        <v>510000</v>
      </c>
      <c r="F230" s="27">
        <f t="shared" si="30"/>
        <v>11514.376712328767</v>
      </c>
      <c r="G230" s="27">
        <f t="shared" ref="G230:G253" si="33">G229-E230</f>
        <v>3935000</v>
      </c>
      <c r="H230" s="53">
        <f t="shared" si="32"/>
        <v>31</v>
      </c>
      <c r="I230" s="30">
        <f>F219+F220+F221+F222+F223+F224+F225+F226+F227+F228+F229+F230</f>
        <v>158755.84246575341</v>
      </c>
      <c r="J230" s="30">
        <f>E221+E224+E227+E230</f>
        <v>2040000</v>
      </c>
    </row>
    <row r="231" spans="1:10" outlineLevel="1" x14ac:dyDescent="0.25">
      <c r="A231" s="31">
        <v>50801</v>
      </c>
      <c r="B231" s="40">
        <f>D7</f>
        <v>3.0499999999999999E-2</v>
      </c>
      <c r="C231" s="41">
        <f>C146</f>
        <v>0</v>
      </c>
      <c r="D231" s="43">
        <f t="shared" si="20"/>
        <v>3.0499999999999999E-2</v>
      </c>
      <c r="E231" s="27"/>
      <c r="F231" s="27">
        <f t="shared" si="30"/>
        <v>10193.267123287671</v>
      </c>
      <c r="G231" s="27">
        <f t="shared" si="33"/>
        <v>3935000</v>
      </c>
      <c r="H231" s="42">
        <v>31</v>
      </c>
      <c r="I231" s="30"/>
      <c r="J231" s="30"/>
    </row>
    <row r="232" spans="1:10" outlineLevel="1" x14ac:dyDescent="0.25">
      <c r="A232" s="31">
        <v>50829</v>
      </c>
      <c r="B232" s="40">
        <f>D7</f>
        <v>3.0499999999999999E-2</v>
      </c>
      <c r="C232" s="41">
        <f t="shared" si="29"/>
        <v>0</v>
      </c>
      <c r="D232" s="43">
        <f t="shared" si="20"/>
        <v>3.0499999999999999E-2</v>
      </c>
      <c r="E232" s="27"/>
      <c r="F232" s="27">
        <f t="shared" si="30"/>
        <v>9206.82191780822</v>
      </c>
      <c r="G232" s="27">
        <f t="shared" si="33"/>
        <v>3935000</v>
      </c>
      <c r="H232" s="42">
        <f t="shared" ref="H232:H242" si="34">A232-A231</f>
        <v>28</v>
      </c>
      <c r="I232" s="30"/>
      <c r="J232" s="30"/>
    </row>
    <row r="233" spans="1:10" outlineLevel="1" x14ac:dyDescent="0.25">
      <c r="A233" s="28">
        <v>50860</v>
      </c>
      <c r="B233" s="40">
        <f>D7</f>
        <v>3.0499999999999999E-2</v>
      </c>
      <c r="C233" s="41">
        <f t="shared" si="29"/>
        <v>0</v>
      </c>
      <c r="D233" s="43">
        <f t="shared" si="20"/>
        <v>3.0499999999999999E-2</v>
      </c>
      <c r="E233" s="27">
        <v>510000</v>
      </c>
      <c r="F233" s="27">
        <f t="shared" si="30"/>
        <v>10193.267123287671</v>
      </c>
      <c r="G233" s="27">
        <f t="shared" si="33"/>
        <v>3425000</v>
      </c>
      <c r="H233" s="42">
        <f t="shared" si="34"/>
        <v>31</v>
      </c>
      <c r="I233" s="30"/>
      <c r="J233" s="30"/>
    </row>
    <row r="234" spans="1:10" outlineLevel="1" x14ac:dyDescent="0.25">
      <c r="A234" s="31">
        <v>50890</v>
      </c>
      <c r="B234" s="40">
        <f>D7</f>
        <v>3.0499999999999999E-2</v>
      </c>
      <c r="C234" s="41">
        <f t="shared" si="29"/>
        <v>0</v>
      </c>
      <c r="D234" s="43">
        <f t="shared" si="20"/>
        <v>3.0499999999999999E-2</v>
      </c>
      <c r="E234" s="27"/>
      <c r="F234" s="27">
        <f t="shared" si="30"/>
        <v>8585.9589041095896</v>
      </c>
      <c r="G234" s="27">
        <f t="shared" si="33"/>
        <v>3425000</v>
      </c>
      <c r="H234" s="42">
        <f t="shared" si="34"/>
        <v>30</v>
      </c>
      <c r="I234" s="30"/>
      <c r="J234" s="30"/>
    </row>
    <row r="235" spans="1:10" outlineLevel="1" x14ac:dyDescent="0.25">
      <c r="A235" s="31">
        <v>50921</v>
      </c>
      <c r="B235" s="40">
        <f>D7</f>
        <v>3.0499999999999999E-2</v>
      </c>
      <c r="C235" s="41">
        <f t="shared" si="29"/>
        <v>0</v>
      </c>
      <c r="D235" s="43">
        <f t="shared" si="20"/>
        <v>3.0499999999999999E-2</v>
      </c>
      <c r="E235" s="27"/>
      <c r="F235" s="27">
        <f t="shared" si="30"/>
        <v>8872.1575342465749</v>
      </c>
      <c r="G235" s="27">
        <f t="shared" si="33"/>
        <v>3425000</v>
      </c>
      <c r="H235" s="42">
        <f t="shared" si="34"/>
        <v>31</v>
      </c>
      <c r="I235" s="30"/>
      <c r="J235" s="30"/>
    </row>
    <row r="236" spans="1:10" outlineLevel="1" x14ac:dyDescent="0.25">
      <c r="A236" s="28">
        <v>50951</v>
      </c>
      <c r="B236" s="40">
        <f>D7</f>
        <v>3.0499999999999999E-2</v>
      </c>
      <c r="C236" s="41">
        <f t="shared" si="29"/>
        <v>0</v>
      </c>
      <c r="D236" s="43">
        <f t="shared" si="20"/>
        <v>3.0499999999999999E-2</v>
      </c>
      <c r="E236" s="27">
        <v>510000</v>
      </c>
      <c r="F236" s="27">
        <f t="shared" si="30"/>
        <v>8585.9589041095896</v>
      </c>
      <c r="G236" s="27">
        <f t="shared" si="33"/>
        <v>2915000</v>
      </c>
      <c r="H236" s="42">
        <f t="shared" si="34"/>
        <v>30</v>
      </c>
      <c r="I236" s="30"/>
      <c r="J236" s="30"/>
    </row>
    <row r="237" spans="1:10" outlineLevel="1" x14ac:dyDescent="0.25">
      <c r="A237" s="31">
        <v>50982</v>
      </c>
      <c r="B237" s="40">
        <f>D7</f>
        <v>3.0499999999999999E-2</v>
      </c>
      <c r="C237" s="41">
        <f t="shared" si="29"/>
        <v>0</v>
      </c>
      <c r="D237" s="43">
        <f t="shared" si="20"/>
        <v>3.0499999999999999E-2</v>
      </c>
      <c r="E237" s="27"/>
      <c r="F237" s="27">
        <f t="shared" si="30"/>
        <v>7551.0479452054797</v>
      </c>
      <c r="G237" s="27">
        <f t="shared" si="33"/>
        <v>2915000</v>
      </c>
      <c r="H237" s="42">
        <f t="shared" si="34"/>
        <v>31</v>
      </c>
      <c r="I237" s="30"/>
      <c r="J237" s="30"/>
    </row>
    <row r="238" spans="1:10" outlineLevel="1" x14ac:dyDescent="0.25">
      <c r="A238" s="31">
        <v>51013</v>
      </c>
      <c r="B238" s="40">
        <f>D7</f>
        <v>3.0499999999999999E-2</v>
      </c>
      <c r="C238" s="41">
        <f t="shared" si="29"/>
        <v>0</v>
      </c>
      <c r="D238" s="43">
        <f t="shared" si="20"/>
        <v>3.0499999999999999E-2</v>
      </c>
      <c r="E238" s="27"/>
      <c r="F238" s="27">
        <f t="shared" si="30"/>
        <v>7551.0479452054797</v>
      </c>
      <c r="G238" s="27">
        <f t="shared" si="33"/>
        <v>2915000</v>
      </c>
      <c r="H238" s="42">
        <f t="shared" si="34"/>
        <v>31</v>
      </c>
      <c r="I238" s="30"/>
      <c r="J238" s="30"/>
    </row>
    <row r="239" spans="1:10" outlineLevel="1" x14ac:dyDescent="0.25">
      <c r="A239" s="28">
        <v>51043</v>
      </c>
      <c r="B239" s="40">
        <f>D7</f>
        <v>3.0499999999999999E-2</v>
      </c>
      <c r="C239" s="41">
        <f t="shared" si="29"/>
        <v>0</v>
      </c>
      <c r="D239" s="43">
        <f t="shared" si="20"/>
        <v>3.0499999999999999E-2</v>
      </c>
      <c r="E239" s="27">
        <v>510000</v>
      </c>
      <c r="F239" s="27">
        <f t="shared" si="30"/>
        <v>7307.4657534246571</v>
      </c>
      <c r="G239" s="27">
        <f t="shared" si="33"/>
        <v>2405000</v>
      </c>
      <c r="H239" s="42">
        <f t="shared" si="34"/>
        <v>30</v>
      </c>
      <c r="I239" s="30"/>
      <c r="J239" s="30"/>
    </row>
    <row r="240" spans="1:10" outlineLevel="1" x14ac:dyDescent="0.25">
      <c r="A240" s="31">
        <v>51074</v>
      </c>
      <c r="B240" s="40">
        <f>D7</f>
        <v>3.0499999999999999E-2</v>
      </c>
      <c r="C240" s="41">
        <f t="shared" si="29"/>
        <v>0</v>
      </c>
      <c r="D240" s="43">
        <f t="shared" si="20"/>
        <v>3.0499999999999999E-2</v>
      </c>
      <c r="E240" s="27"/>
      <c r="F240" s="27">
        <f t="shared" si="30"/>
        <v>6229.9383561643835</v>
      </c>
      <c r="G240" s="27">
        <f t="shared" si="33"/>
        <v>2405000</v>
      </c>
      <c r="H240" s="42">
        <f t="shared" si="34"/>
        <v>31</v>
      </c>
      <c r="I240" s="30"/>
      <c r="J240" s="30"/>
    </row>
    <row r="241" spans="1:10" outlineLevel="1" x14ac:dyDescent="0.25">
      <c r="A241" s="31">
        <v>51104</v>
      </c>
      <c r="B241" s="40">
        <f>D7</f>
        <v>3.0499999999999999E-2</v>
      </c>
      <c r="C241" s="41">
        <f t="shared" si="29"/>
        <v>0</v>
      </c>
      <c r="D241" s="43">
        <f t="shared" si="20"/>
        <v>3.0499999999999999E-2</v>
      </c>
      <c r="E241" s="27"/>
      <c r="F241" s="27">
        <f t="shared" si="30"/>
        <v>6028.9726027397264</v>
      </c>
      <c r="G241" s="27">
        <f t="shared" si="33"/>
        <v>2405000</v>
      </c>
      <c r="H241" s="42">
        <f t="shared" si="34"/>
        <v>30</v>
      </c>
      <c r="I241" s="30"/>
      <c r="J241" s="30"/>
    </row>
    <row r="242" spans="1:10" outlineLevel="1" x14ac:dyDescent="0.25">
      <c r="A242" s="28">
        <v>51135</v>
      </c>
      <c r="B242" s="50">
        <f>D7</f>
        <v>3.0499999999999999E-2</v>
      </c>
      <c r="C242" s="51">
        <f t="shared" si="29"/>
        <v>0</v>
      </c>
      <c r="D242" s="52">
        <f t="shared" si="20"/>
        <v>3.0499999999999999E-2</v>
      </c>
      <c r="E242" s="34">
        <v>510000</v>
      </c>
      <c r="F242" s="27">
        <f t="shared" si="30"/>
        <v>6229.9383561643835</v>
      </c>
      <c r="G242" s="27">
        <f t="shared" si="33"/>
        <v>1895000</v>
      </c>
      <c r="H242" s="53">
        <f t="shared" si="34"/>
        <v>31</v>
      </c>
      <c r="I242" s="30">
        <f>F231+F232+F233+F234+F235+F236+F237+F238+F239+F240+F241+F242</f>
        <v>96535.842465753405</v>
      </c>
      <c r="J242" s="30">
        <f>E233+E236+E239+E242</f>
        <v>2040000</v>
      </c>
    </row>
    <row r="243" spans="1:10" outlineLevel="1" x14ac:dyDescent="0.25">
      <c r="A243" s="31">
        <v>51166</v>
      </c>
      <c r="B243" s="40">
        <f>D7</f>
        <v>3.0499999999999999E-2</v>
      </c>
      <c r="C243" s="41">
        <f>C158</f>
        <v>0</v>
      </c>
      <c r="D243" s="43">
        <f t="shared" si="20"/>
        <v>3.0499999999999999E-2</v>
      </c>
      <c r="E243" s="27"/>
      <c r="F243" s="27">
        <f t="shared" ref="F243:F253" si="35">G242*D243*(A243-A242)/366</f>
        <v>4895.416666666667</v>
      </c>
      <c r="G243" s="27">
        <f t="shared" si="33"/>
        <v>1895000</v>
      </c>
      <c r="H243" s="42">
        <v>31</v>
      </c>
      <c r="I243" s="30"/>
      <c r="J243" s="30"/>
    </row>
    <row r="244" spans="1:10" outlineLevel="1" x14ac:dyDescent="0.25">
      <c r="A244" s="31">
        <v>51195</v>
      </c>
      <c r="B244" s="40">
        <f>D7</f>
        <v>3.0499999999999999E-2</v>
      </c>
      <c r="C244" s="41">
        <f t="shared" si="29"/>
        <v>0</v>
      </c>
      <c r="D244" s="43">
        <f t="shared" si="20"/>
        <v>3.0499999999999999E-2</v>
      </c>
      <c r="E244" s="27"/>
      <c r="F244" s="27">
        <f t="shared" si="35"/>
        <v>4579.583333333333</v>
      </c>
      <c r="G244" s="27">
        <f t="shared" si="33"/>
        <v>1895000</v>
      </c>
      <c r="H244" s="42">
        <f t="shared" si="19"/>
        <v>29</v>
      </c>
      <c r="I244" s="30"/>
      <c r="J244" s="30"/>
    </row>
    <row r="245" spans="1:10" outlineLevel="1" x14ac:dyDescent="0.25">
      <c r="A245" s="28">
        <v>51226</v>
      </c>
      <c r="B245" s="40">
        <f>D7</f>
        <v>3.0499999999999999E-2</v>
      </c>
      <c r="C245" s="41">
        <f t="shared" si="29"/>
        <v>0</v>
      </c>
      <c r="D245" s="43">
        <f t="shared" si="20"/>
        <v>3.0499999999999999E-2</v>
      </c>
      <c r="E245" s="27">
        <v>510000</v>
      </c>
      <c r="F245" s="27">
        <f t="shared" si="35"/>
        <v>4895.416666666667</v>
      </c>
      <c r="G245" s="27">
        <f t="shared" si="33"/>
        <v>1385000</v>
      </c>
      <c r="H245" s="42">
        <f t="shared" si="19"/>
        <v>31</v>
      </c>
      <c r="I245" s="30"/>
      <c r="J245" s="30"/>
    </row>
    <row r="246" spans="1:10" outlineLevel="1" x14ac:dyDescent="0.25">
      <c r="A246" s="31">
        <v>51256</v>
      </c>
      <c r="B246" s="40">
        <f>D7</f>
        <v>3.0499999999999999E-2</v>
      </c>
      <c r="C246" s="41">
        <f t="shared" si="29"/>
        <v>0</v>
      </c>
      <c r="D246" s="43">
        <f t="shared" si="20"/>
        <v>3.0499999999999999E-2</v>
      </c>
      <c r="E246" s="27"/>
      <c r="F246" s="27">
        <f t="shared" si="35"/>
        <v>3462.5</v>
      </c>
      <c r="G246" s="27">
        <f t="shared" si="33"/>
        <v>1385000</v>
      </c>
      <c r="H246" s="42">
        <f t="shared" si="19"/>
        <v>30</v>
      </c>
      <c r="I246" s="30"/>
      <c r="J246" s="30"/>
    </row>
    <row r="247" spans="1:10" outlineLevel="1" x14ac:dyDescent="0.25">
      <c r="A247" s="31">
        <v>51287</v>
      </c>
      <c r="B247" s="40">
        <f>D7</f>
        <v>3.0499999999999999E-2</v>
      </c>
      <c r="C247" s="41">
        <f t="shared" si="29"/>
        <v>0</v>
      </c>
      <c r="D247" s="43">
        <f t="shared" si="20"/>
        <v>3.0499999999999999E-2</v>
      </c>
      <c r="E247" s="27"/>
      <c r="F247" s="27">
        <f t="shared" si="35"/>
        <v>3577.9166666666665</v>
      </c>
      <c r="G247" s="27">
        <f t="shared" si="33"/>
        <v>1385000</v>
      </c>
      <c r="H247" s="42">
        <f t="shared" si="19"/>
        <v>31</v>
      </c>
      <c r="I247" s="30"/>
      <c r="J247" s="30"/>
    </row>
    <row r="248" spans="1:10" outlineLevel="1" x14ac:dyDescent="0.25">
      <c r="A248" s="28">
        <v>51317</v>
      </c>
      <c r="B248" s="40">
        <f>D7</f>
        <v>3.0499999999999999E-2</v>
      </c>
      <c r="C248" s="41">
        <f t="shared" si="29"/>
        <v>0</v>
      </c>
      <c r="D248" s="43">
        <f t="shared" si="20"/>
        <v>3.0499999999999999E-2</v>
      </c>
      <c r="E248" s="27">
        <v>510000</v>
      </c>
      <c r="F248" s="27">
        <f t="shared" si="35"/>
        <v>3462.5</v>
      </c>
      <c r="G248" s="27">
        <f t="shared" si="33"/>
        <v>875000</v>
      </c>
      <c r="H248" s="42">
        <f t="shared" si="19"/>
        <v>30</v>
      </c>
      <c r="I248" s="30"/>
      <c r="J248" s="30"/>
    </row>
    <row r="249" spans="1:10" outlineLevel="1" x14ac:dyDescent="0.25">
      <c r="A249" s="31">
        <v>51348</v>
      </c>
      <c r="B249" s="40">
        <f>D7</f>
        <v>3.0499999999999999E-2</v>
      </c>
      <c r="C249" s="41">
        <f t="shared" si="29"/>
        <v>0</v>
      </c>
      <c r="D249" s="43">
        <f t="shared" si="20"/>
        <v>3.0499999999999999E-2</v>
      </c>
      <c r="E249" s="27"/>
      <c r="F249" s="27">
        <f t="shared" si="35"/>
        <v>2260.4166666666665</v>
      </c>
      <c r="G249" s="27">
        <f t="shared" si="33"/>
        <v>875000</v>
      </c>
      <c r="H249" s="42">
        <f t="shared" si="19"/>
        <v>31</v>
      </c>
      <c r="I249" s="30"/>
      <c r="J249" s="30"/>
    </row>
    <row r="250" spans="1:10" outlineLevel="1" x14ac:dyDescent="0.25">
      <c r="A250" s="31">
        <v>51379</v>
      </c>
      <c r="B250" s="40">
        <f>D7</f>
        <v>3.0499999999999999E-2</v>
      </c>
      <c r="C250" s="41">
        <f t="shared" si="29"/>
        <v>0</v>
      </c>
      <c r="D250" s="43">
        <f t="shared" si="20"/>
        <v>3.0499999999999999E-2</v>
      </c>
      <c r="E250" s="27"/>
      <c r="F250" s="27">
        <f t="shared" si="35"/>
        <v>2260.4166666666665</v>
      </c>
      <c r="G250" s="27">
        <f t="shared" si="33"/>
        <v>875000</v>
      </c>
      <c r="H250" s="42">
        <f t="shared" si="19"/>
        <v>31</v>
      </c>
      <c r="I250" s="30"/>
      <c r="J250" s="30"/>
    </row>
    <row r="251" spans="1:10" outlineLevel="1" x14ac:dyDescent="0.25">
      <c r="A251" s="28">
        <v>51409</v>
      </c>
      <c r="B251" s="40">
        <f>D7</f>
        <v>3.0499999999999999E-2</v>
      </c>
      <c r="C251" s="41">
        <f t="shared" si="29"/>
        <v>0</v>
      </c>
      <c r="D251" s="43">
        <f t="shared" si="20"/>
        <v>3.0499999999999999E-2</v>
      </c>
      <c r="E251" s="27">
        <v>510000</v>
      </c>
      <c r="F251" s="27">
        <f t="shared" si="35"/>
        <v>2187.5</v>
      </c>
      <c r="G251" s="27">
        <f t="shared" si="33"/>
        <v>365000</v>
      </c>
      <c r="H251" s="42">
        <f t="shared" si="19"/>
        <v>30</v>
      </c>
      <c r="I251" s="30"/>
      <c r="J251" s="30"/>
    </row>
    <row r="252" spans="1:10" ht="15" customHeight="1" outlineLevel="1" x14ac:dyDescent="0.25">
      <c r="A252" s="31">
        <v>51440</v>
      </c>
      <c r="B252" s="40">
        <f>D7</f>
        <v>3.0499999999999999E-2</v>
      </c>
      <c r="C252" s="41">
        <f t="shared" si="29"/>
        <v>0</v>
      </c>
      <c r="D252" s="43">
        <f t="shared" si="20"/>
        <v>3.0499999999999999E-2</v>
      </c>
      <c r="E252" s="27"/>
      <c r="F252" s="27">
        <f t="shared" si="35"/>
        <v>942.91666666666663</v>
      </c>
      <c r="G252" s="27">
        <f t="shared" si="33"/>
        <v>365000</v>
      </c>
      <c r="H252" s="42">
        <f t="shared" si="19"/>
        <v>31</v>
      </c>
      <c r="I252" s="30"/>
      <c r="J252" s="30"/>
    </row>
    <row r="253" spans="1:10" ht="15" customHeight="1" outlineLevel="1" thickBot="1" x14ac:dyDescent="0.3">
      <c r="A253" s="31">
        <v>51470</v>
      </c>
      <c r="B253" s="40">
        <f>D7</f>
        <v>3.0499999999999999E-2</v>
      </c>
      <c r="C253" s="41">
        <f t="shared" si="29"/>
        <v>0</v>
      </c>
      <c r="D253" s="43">
        <f t="shared" si="20"/>
        <v>3.0499999999999999E-2</v>
      </c>
      <c r="E253" s="27">
        <v>365000</v>
      </c>
      <c r="F253" s="27">
        <f t="shared" si="35"/>
        <v>912.5</v>
      </c>
      <c r="G253" s="27">
        <f t="shared" si="33"/>
        <v>0</v>
      </c>
      <c r="H253" s="42">
        <f t="shared" si="19"/>
        <v>30</v>
      </c>
      <c r="I253" s="30">
        <f>F243+F244+F245+F246+F247+F248+F249+F250+F251+F252+F253</f>
        <v>33437.083333333343</v>
      </c>
      <c r="J253" s="30">
        <f>E245+E248+E251+E253</f>
        <v>1895000</v>
      </c>
    </row>
    <row r="254" spans="1:10" ht="15.75" outlineLevel="1" thickBot="1" x14ac:dyDescent="0.3">
      <c r="A254" s="54" t="s">
        <v>11</v>
      </c>
      <c r="B254" s="55" t="s">
        <v>12</v>
      </c>
      <c r="C254" s="56" t="s">
        <v>12</v>
      </c>
      <c r="D254" s="57" t="s">
        <v>12</v>
      </c>
      <c r="E254" s="58">
        <f>SUM(E14:E253)</f>
        <v>20000000</v>
      </c>
      <c r="F254" s="59">
        <f>SUM(F14:F253)</f>
        <v>7976655.8993539046</v>
      </c>
      <c r="G254" s="60"/>
      <c r="H254" s="61"/>
      <c r="I254" s="44">
        <f>SUM(I38:I253)</f>
        <v>7976655.8993539009</v>
      </c>
      <c r="J254" s="44">
        <f>SUM(J14:J253)</f>
        <v>20000000</v>
      </c>
    </row>
    <row r="255" spans="1:10" x14ac:dyDescent="0.25">
      <c r="A255" s="45"/>
      <c r="B255" s="45"/>
      <c r="C255" s="16"/>
      <c r="D255" s="46"/>
      <c r="E255" s="47"/>
      <c r="F255" s="48"/>
      <c r="G255" s="49"/>
      <c r="H255" s="23"/>
      <c r="I255" s="30"/>
      <c r="J255" s="30"/>
    </row>
    <row r="256" spans="1:10" ht="38.25" customHeight="1" x14ac:dyDescent="0.3">
      <c r="A256" s="95" t="s">
        <v>15</v>
      </c>
      <c r="B256" s="95"/>
      <c r="C256" s="95"/>
      <c r="D256" s="95"/>
      <c r="E256" s="95"/>
      <c r="F256" s="95"/>
      <c r="G256" s="95"/>
      <c r="H256" s="79">
        <f>F254</f>
        <v>7976655.8993539046</v>
      </c>
      <c r="I256" s="72"/>
    </row>
    <row r="257" spans="1:9" ht="18.75" x14ac:dyDescent="0.3">
      <c r="A257" s="71" t="s">
        <v>13</v>
      </c>
      <c r="B257" s="71"/>
      <c r="C257" s="71"/>
      <c r="D257" s="71"/>
      <c r="E257" s="71"/>
      <c r="F257" s="71"/>
      <c r="G257" s="73"/>
      <c r="H257" s="79">
        <f>G61*D4</f>
        <v>0</v>
      </c>
      <c r="I257" s="72"/>
    </row>
    <row r="258" spans="1:9" ht="18.75" x14ac:dyDescent="0.3">
      <c r="A258" s="72"/>
      <c r="B258" s="72"/>
      <c r="C258" s="72"/>
      <c r="D258" s="72"/>
      <c r="E258" s="72"/>
      <c r="F258" s="72"/>
      <c r="G258" s="72"/>
      <c r="H258" s="72"/>
      <c r="I258" s="72"/>
    </row>
    <row r="259" spans="1:9" ht="39.75" customHeight="1" x14ac:dyDescent="0.3">
      <c r="A259" s="93" t="s">
        <v>26</v>
      </c>
      <c r="B259" s="93"/>
      <c r="C259" s="93"/>
      <c r="D259" s="93"/>
      <c r="E259" s="93"/>
      <c r="F259" s="93"/>
      <c r="G259" s="93"/>
      <c r="H259" s="80">
        <f>H256+H257</f>
        <v>7976655.8993539046</v>
      </c>
      <c r="I259" s="72"/>
    </row>
    <row r="262" spans="1:9" ht="12.75" customHeight="1" x14ac:dyDescent="0.25"/>
    <row r="264" spans="1:9" ht="102.75" customHeight="1" x14ac:dyDescent="0.25">
      <c r="A264" s="90" t="s">
        <v>16</v>
      </c>
      <c r="B264" s="90"/>
      <c r="C264" s="90"/>
      <c r="D264" s="90"/>
      <c r="E264" s="90"/>
      <c r="F264" s="90"/>
      <c r="G264" s="90"/>
      <c r="H264" s="90"/>
      <c r="I264" s="81"/>
    </row>
  </sheetData>
  <sheetProtection algorithmName="SHA-512" hashValue="jDyDUnbggU94WU2Eg+ooLQDYlvO8l2yWskiKJP0XKQ21sdBmPeB3F1MaahXuQ+QH9mp+Ch3kWZxuRjB+m9BAEQ==" saltValue="x2FZ844UFIjuyAmeLUTSuQ==" spinCount="100000" sheet="1" objects="1" scenarios="1"/>
  <mergeCells count="16">
    <mergeCell ref="A264:H264"/>
    <mergeCell ref="A8:C8"/>
    <mergeCell ref="G8:H8"/>
    <mergeCell ref="A259:G259"/>
    <mergeCell ref="A9:C9"/>
    <mergeCell ref="A11:J11"/>
    <mergeCell ref="A256:G256"/>
    <mergeCell ref="A3:D3"/>
    <mergeCell ref="A4:C4"/>
    <mergeCell ref="A5:C5"/>
    <mergeCell ref="F5:J5"/>
    <mergeCell ref="A7:C7"/>
    <mergeCell ref="F7:I7"/>
    <mergeCell ref="G4:H4"/>
    <mergeCell ref="A6:C6"/>
    <mergeCell ref="F6:I6"/>
  </mergeCells>
  <printOptions horizontalCentered="1"/>
  <pageMargins left="0.15748031496062992" right="0.15748031496062992" top="0.86614173228346458" bottom="0.43307086614173229" header="0.31496062992125984" footer="0.19685039370078741"/>
  <pageSetup paperSize="9" fitToHeight="9" orientation="portrait" r:id="rId1"/>
  <headerFooter>
    <oddHeader>&amp;LDPZ.271.24.2024&amp;CFORMULARZ CENOWY STANOWIĄCY ZAŁĄCZNIK DO FORMULARZA OFERTOWEGO
CZĘŚĆ 1 ZAMÓWIENIA 
&amp;R&amp;D</oddHeader>
    <oddFooter>&amp;C&amp;P z &amp;N</oddFooter>
  </headerFooter>
  <rowBreaks count="1" manualBreakCount="1">
    <brk id="259" max="7" man="1"/>
  </rowBreaks>
  <ignoredErrors>
    <ignoredError sqref="C171 C183 C195 C207 C219 F62 F111 F159 F20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Część 1_Formularz cenowy</vt:lpstr>
      <vt:lpstr>'Część 1_Formularz cenowy'!Obszar_wydruku</vt:lpstr>
      <vt:lpstr>'Część 1_Formularz cenowy'!Tytuły_wydruku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Koziorowska Dorota</dc:creator>
  <cp:lastModifiedBy>Smolarczyk Izabela</cp:lastModifiedBy>
  <cp:lastPrinted>2024-09-10T10:25:36Z</cp:lastPrinted>
  <dcterms:created xsi:type="dcterms:W3CDTF">2021-07-21T09:58:30Z</dcterms:created>
  <dcterms:modified xsi:type="dcterms:W3CDTF">2024-09-26T07:08:05Z</dcterms:modified>
</cp:coreProperties>
</file>