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babuszkiewicz\Desktop\Kompleksowa dostawa - energia 2025\"/>
    </mc:Choice>
  </mc:AlternateContent>
  <xr:revisionPtr revIDLastSave="0" documentId="13_ncr:1_{601F88FE-ECA3-4356-A60D-FBF8AE629624}" xr6:coauthVersionLast="47" xr6:coauthVersionMax="47" xr10:uidLastSave="{00000000-0000-0000-0000-000000000000}"/>
  <bookViews>
    <workbookView xWindow="195" yWindow="45" windowWidth="28605" windowHeight="15555" tabRatio="443" xr2:uid="{00000000-000D-0000-FFFF-FFFF00000000}"/>
  </bookViews>
  <sheets>
    <sheet name="C11" sheetId="32" r:id="rId1"/>
    <sheet name="C12a" sheetId="37" r:id="rId2"/>
    <sheet name="C11o" sheetId="36" r:id="rId3"/>
    <sheet name="G11" sheetId="34" r:id="rId4"/>
    <sheet name="Ilość dni" sheetId="39" r:id="rId5"/>
  </sheets>
  <definedNames>
    <definedName name="_xlnm._FilterDatabase" localSheetId="4" hidden="1">'Ilość dni'!$B$1:$D$1</definedName>
    <definedName name="_xlnm.Print_Area" localSheetId="0">'C11'!$A$1:$M$29</definedName>
    <definedName name="_xlnm.Print_Area" localSheetId="2">'C11o'!$A$1:$M$29</definedName>
    <definedName name="_xlnm.Print_Area" localSheetId="3">'G11'!$A$1:$M$24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4" l="1"/>
  <c r="G10" i="34"/>
  <c r="G11" i="34"/>
  <c r="G12" i="34"/>
  <c r="G13" i="34"/>
  <c r="G14" i="34"/>
  <c r="G15" i="34"/>
  <c r="G16" i="34"/>
  <c r="G17" i="34"/>
  <c r="G10" i="36"/>
  <c r="G11" i="36"/>
  <c r="G12" i="36"/>
  <c r="G13" i="36"/>
  <c r="G14" i="36"/>
  <c r="G15" i="36"/>
  <c r="G16" i="36"/>
  <c r="G17" i="36"/>
  <c r="G18" i="36"/>
  <c r="I17" i="36"/>
  <c r="G11" i="37"/>
  <c r="G10" i="37"/>
  <c r="G12" i="37"/>
  <c r="G13" i="37"/>
  <c r="G14" i="37"/>
  <c r="G15" i="37"/>
  <c r="G16" i="37"/>
  <c r="G17" i="37"/>
  <c r="G18" i="37"/>
  <c r="G18" i="32"/>
  <c r="G17" i="32" s="1"/>
  <c r="G16" i="32" l="1"/>
  <c r="G15" i="32" s="1"/>
  <c r="G14" i="32" s="1"/>
  <c r="G13" i="32" s="1"/>
  <c r="G12" i="32" s="1"/>
  <c r="G11" i="32" s="1"/>
  <c r="G10" i="32" s="1"/>
  <c r="M6" i="36"/>
  <c r="J17" i="36" s="1"/>
  <c r="M6" i="37"/>
  <c r="J17" i="37" s="1"/>
  <c r="M6" i="32"/>
  <c r="J17" i="32" s="1"/>
  <c r="F16" i="36"/>
  <c r="F17" i="36"/>
  <c r="C17" i="36"/>
  <c r="D17" i="36"/>
  <c r="E17" i="36"/>
  <c r="F17" i="37"/>
  <c r="F16" i="37"/>
  <c r="C17" i="37"/>
  <c r="D17" i="37"/>
  <c r="E17" i="37"/>
  <c r="I17" i="37"/>
  <c r="F17" i="32"/>
  <c r="F16" i="32"/>
  <c r="C17" i="32"/>
  <c r="D17" i="32"/>
  <c r="E17" i="32"/>
  <c r="I17" i="32"/>
  <c r="F16" i="34"/>
  <c r="F15" i="34"/>
  <c r="E15" i="34"/>
  <c r="E16" i="34"/>
  <c r="D15" i="34"/>
  <c r="D16" i="34"/>
  <c r="J16" i="34" s="1"/>
  <c r="C16" i="34"/>
  <c r="I16" i="34"/>
  <c r="J15" i="34"/>
  <c r="K15" i="34" s="1"/>
  <c r="M15" i="34" s="1"/>
  <c r="L15" i="34" s="1"/>
  <c r="C15" i="34"/>
  <c r="J20" i="37"/>
  <c r="K20" i="37" s="1"/>
  <c r="M20" i="37" s="1"/>
  <c r="L20" i="37" s="1"/>
  <c r="I20" i="37"/>
  <c r="F20" i="37"/>
  <c r="E20" i="37"/>
  <c r="D20" i="37"/>
  <c r="C20" i="37"/>
  <c r="J19" i="37"/>
  <c r="K19" i="37" s="1"/>
  <c r="M19" i="37" s="1"/>
  <c r="L19" i="37" s="1"/>
  <c r="I19" i="37"/>
  <c r="F19" i="37"/>
  <c r="E19" i="37"/>
  <c r="D19" i="37"/>
  <c r="C19" i="37"/>
  <c r="I18" i="37"/>
  <c r="F18" i="37"/>
  <c r="E18" i="37"/>
  <c r="D18" i="37"/>
  <c r="J18" i="37" s="1"/>
  <c r="K18" i="37" s="1"/>
  <c r="C18" i="37"/>
  <c r="I16" i="37"/>
  <c r="J16" i="37"/>
  <c r="K16" i="37" s="1"/>
  <c r="M16" i="37" s="1"/>
  <c r="L16" i="37" s="1"/>
  <c r="E16" i="37"/>
  <c r="D16" i="37"/>
  <c r="C16" i="37"/>
  <c r="I15" i="37"/>
  <c r="J15" i="37"/>
  <c r="K15" i="37" s="1"/>
  <c r="M15" i="37" s="1"/>
  <c r="L15" i="37" s="1"/>
  <c r="F15" i="37"/>
  <c r="E15" i="37"/>
  <c r="D15" i="37"/>
  <c r="C15" i="37"/>
  <c r="I14" i="37"/>
  <c r="F14" i="37"/>
  <c r="E14" i="37"/>
  <c r="D14" i="37"/>
  <c r="J14" i="37" s="1"/>
  <c r="C14" i="37"/>
  <c r="I13" i="37"/>
  <c r="F13" i="37"/>
  <c r="J13" i="37" s="1"/>
  <c r="K13" i="37" s="1"/>
  <c r="M13" i="37" s="1"/>
  <c r="L13" i="37" s="1"/>
  <c r="E13" i="37"/>
  <c r="D13" i="37"/>
  <c r="C13" i="37"/>
  <c r="I12" i="37"/>
  <c r="J12" i="37"/>
  <c r="K12" i="37" s="1"/>
  <c r="M12" i="37" s="1"/>
  <c r="L12" i="37" s="1"/>
  <c r="F12" i="37"/>
  <c r="E12" i="37"/>
  <c r="D12" i="37"/>
  <c r="C12" i="37"/>
  <c r="I11" i="37"/>
  <c r="J11" i="37"/>
  <c r="K11" i="37" s="1"/>
  <c r="M11" i="37" s="1"/>
  <c r="L11" i="37" s="1"/>
  <c r="F11" i="37"/>
  <c r="E11" i="37"/>
  <c r="D11" i="37"/>
  <c r="C11" i="37"/>
  <c r="I10" i="37"/>
  <c r="F10" i="37"/>
  <c r="J10" i="37" s="1"/>
  <c r="E10" i="37"/>
  <c r="D10" i="37"/>
  <c r="C10" i="37"/>
  <c r="J19" i="36"/>
  <c r="K19" i="36"/>
  <c r="M19" i="36"/>
  <c r="L19" i="36"/>
  <c r="I19" i="36"/>
  <c r="F19" i="36"/>
  <c r="E19" i="36"/>
  <c r="D19" i="36"/>
  <c r="C19" i="36"/>
  <c r="I18" i="36"/>
  <c r="F18" i="36"/>
  <c r="E18" i="36"/>
  <c r="D18" i="36"/>
  <c r="J18" i="36" s="1"/>
  <c r="K18" i="36" s="1"/>
  <c r="C18" i="36"/>
  <c r="I16" i="36"/>
  <c r="J16" i="36"/>
  <c r="K16" i="36" s="1"/>
  <c r="M16" i="36" s="1"/>
  <c r="L16" i="36" s="1"/>
  <c r="E16" i="36"/>
  <c r="D16" i="36"/>
  <c r="C16" i="36"/>
  <c r="J15" i="36"/>
  <c r="K15" i="36" s="1"/>
  <c r="M15" i="36" s="1"/>
  <c r="L15" i="36" s="1"/>
  <c r="I15" i="36"/>
  <c r="F15" i="36"/>
  <c r="E15" i="36"/>
  <c r="D15" i="36"/>
  <c r="C15" i="36"/>
  <c r="I14" i="36"/>
  <c r="F14" i="36"/>
  <c r="E14" i="36"/>
  <c r="D14" i="36"/>
  <c r="J14" i="36"/>
  <c r="K14" i="36" s="1"/>
  <c r="M14" i="36" s="1"/>
  <c r="L14" i="36" s="1"/>
  <c r="C14" i="36"/>
  <c r="I13" i="36"/>
  <c r="F13" i="36"/>
  <c r="J13" i="36"/>
  <c r="E13" i="36"/>
  <c r="D13" i="36"/>
  <c r="C13" i="36"/>
  <c r="I12" i="36"/>
  <c r="J12" i="36"/>
  <c r="K12" i="36" s="1"/>
  <c r="M12" i="36" s="1"/>
  <c r="L12" i="36" s="1"/>
  <c r="F12" i="36"/>
  <c r="E12" i="36"/>
  <c r="D12" i="36"/>
  <c r="C12" i="36"/>
  <c r="I11" i="36"/>
  <c r="J11" i="36"/>
  <c r="K11" i="36"/>
  <c r="M11" i="36" s="1"/>
  <c r="L11" i="36" s="1"/>
  <c r="F11" i="36"/>
  <c r="E11" i="36"/>
  <c r="D11" i="36"/>
  <c r="C11" i="36"/>
  <c r="I10" i="36"/>
  <c r="F10" i="36"/>
  <c r="J10" i="36"/>
  <c r="E10" i="36"/>
  <c r="D10" i="36"/>
  <c r="K10" i="36" s="1"/>
  <c r="C10" i="36"/>
  <c r="I15" i="34"/>
  <c r="I16" i="32"/>
  <c r="E16" i="32"/>
  <c r="D16" i="32"/>
  <c r="C16" i="32"/>
  <c r="C10" i="34"/>
  <c r="D10" i="34"/>
  <c r="E10" i="34"/>
  <c r="C11" i="34"/>
  <c r="D11" i="34"/>
  <c r="E11" i="34"/>
  <c r="C12" i="34"/>
  <c r="D12" i="34"/>
  <c r="E12" i="34"/>
  <c r="J12" i="34" s="1"/>
  <c r="C13" i="34"/>
  <c r="D13" i="34"/>
  <c r="E13" i="34"/>
  <c r="J13" i="34" s="1"/>
  <c r="C14" i="34"/>
  <c r="D14" i="34"/>
  <c r="E14" i="34"/>
  <c r="C17" i="34"/>
  <c r="D17" i="34"/>
  <c r="J17" i="34" s="1"/>
  <c r="E17" i="34"/>
  <c r="C18" i="34"/>
  <c r="D18" i="34"/>
  <c r="E18" i="34"/>
  <c r="E9" i="34"/>
  <c r="J9" i="34" s="1"/>
  <c r="D9" i="34"/>
  <c r="C9" i="34"/>
  <c r="E11" i="32"/>
  <c r="E12" i="32"/>
  <c r="E13" i="32"/>
  <c r="E14" i="32"/>
  <c r="E15" i="32"/>
  <c r="E18" i="32"/>
  <c r="E19" i="32"/>
  <c r="E10" i="32"/>
  <c r="D11" i="32"/>
  <c r="D12" i="32"/>
  <c r="D13" i="32"/>
  <c r="D14" i="32"/>
  <c r="J14" i="32" s="1"/>
  <c r="D15" i="32"/>
  <c r="D18" i="32"/>
  <c r="J18" i="32"/>
  <c r="D19" i="32"/>
  <c r="D10" i="32"/>
  <c r="C11" i="32"/>
  <c r="C12" i="32"/>
  <c r="C13" i="32"/>
  <c r="C14" i="32"/>
  <c r="C15" i="32"/>
  <c r="C18" i="32"/>
  <c r="C19" i="32"/>
  <c r="C10" i="32"/>
  <c r="I14" i="34"/>
  <c r="J14" i="34"/>
  <c r="K14" i="34" s="1"/>
  <c r="M14" i="34" s="1"/>
  <c r="L14" i="34" s="1"/>
  <c r="F14" i="34"/>
  <c r="I15" i="32"/>
  <c r="F15" i="32"/>
  <c r="J18" i="34"/>
  <c r="K18" i="34" s="1"/>
  <c r="I18" i="34"/>
  <c r="F18" i="34"/>
  <c r="I17" i="34"/>
  <c r="F17" i="34"/>
  <c r="I13" i="34"/>
  <c r="F13" i="34"/>
  <c r="I12" i="34"/>
  <c r="F12" i="34"/>
  <c r="I11" i="34"/>
  <c r="J11" i="34"/>
  <c r="K11" i="34" s="1"/>
  <c r="F11" i="34"/>
  <c r="I10" i="34"/>
  <c r="J10" i="34"/>
  <c r="K10" i="34" s="1"/>
  <c r="M10" i="34" s="1"/>
  <c r="F10" i="34"/>
  <c r="I9" i="34"/>
  <c r="F9" i="34"/>
  <c r="J19" i="32"/>
  <c r="K19" i="32" s="1"/>
  <c r="M19" i="32" s="1"/>
  <c r="L19" i="32" s="1"/>
  <c r="I19" i="32"/>
  <c r="F19" i="32"/>
  <c r="I18" i="32"/>
  <c r="F18" i="32"/>
  <c r="I14" i="32"/>
  <c r="F14" i="32"/>
  <c r="I13" i="32"/>
  <c r="F13" i="32"/>
  <c r="J13" i="32" s="1"/>
  <c r="I12" i="32"/>
  <c r="F12" i="32"/>
  <c r="I11" i="32"/>
  <c r="J11" i="32"/>
  <c r="K11" i="32" s="1"/>
  <c r="M11" i="32" s="1"/>
  <c r="L11" i="32" s="1"/>
  <c r="F11" i="32"/>
  <c r="I10" i="32"/>
  <c r="F10" i="32"/>
  <c r="J10" i="32" s="1"/>
  <c r="K10" i="32" s="1"/>
  <c r="M10" i="32" s="1"/>
  <c r="L10" i="32" s="1"/>
  <c r="J16" i="32"/>
  <c r="K16" i="32" s="1"/>
  <c r="M16" i="32" s="1"/>
  <c r="L16" i="32" s="1"/>
  <c r="K13" i="36"/>
  <c r="M13" i="36" s="1"/>
  <c r="L13" i="36" s="1"/>
  <c r="K22" i="36" l="1"/>
  <c r="M18" i="36"/>
  <c r="J15" i="32"/>
  <c r="K15" i="32" s="1"/>
  <c r="M15" i="32" s="1"/>
  <c r="L15" i="32" s="1"/>
  <c r="K23" i="37"/>
  <c r="J12" i="32"/>
  <c r="K12" i="32" s="1"/>
  <c r="M12" i="32" s="1"/>
  <c r="L12" i="32" s="1"/>
  <c r="K14" i="37"/>
  <c r="M14" i="37" s="1"/>
  <c r="L14" i="37" s="1"/>
  <c r="M10" i="36"/>
  <c r="L10" i="36" s="1"/>
  <c r="K10" i="37"/>
  <c r="K13" i="32"/>
  <c r="M13" i="32" s="1"/>
  <c r="L13" i="32" s="1"/>
  <c r="K12" i="34"/>
  <c r="M12" i="34" s="1"/>
  <c r="L12" i="34" s="1"/>
  <c r="K17" i="32"/>
  <c r="K18" i="32"/>
  <c r="K22" i="32" s="1"/>
  <c r="K14" i="32"/>
  <c r="M14" i="32" s="1"/>
  <c r="L14" i="32" s="1"/>
  <c r="K17" i="37"/>
  <c r="M18" i="37"/>
  <c r="M23" i="37" s="1"/>
  <c r="K16" i="34"/>
  <c r="M16" i="34" s="1"/>
  <c r="L16" i="34" s="1"/>
  <c r="K17" i="34"/>
  <c r="M17" i="34" s="1"/>
  <c r="L17" i="34" s="1"/>
  <c r="K13" i="34"/>
  <c r="M13" i="34" s="1"/>
  <c r="L13" i="34" s="1"/>
  <c r="K9" i="34"/>
  <c r="M18" i="34"/>
  <c r="K21" i="34"/>
  <c r="L10" i="34"/>
  <c r="M11" i="34"/>
  <c r="L11" i="34" s="1"/>
  <c r="K17" i="36"/>
  <c r="K21" i="36" s="1"/>
  <c r="L18" i="36" l="1"/>
  <c r="L22" i="36" s="1"/>
  <c r="M22" i="36"/>
  <c r="K20" i="34"/>
  <c r="M10" i="37"/>
  <c r="L10" i="37" s="1"/>
  <c r="K22" i="37"/>
  <c r="M17" i="32"/>
  <c r="K21" i="32"/>
  <c r="K25" i="37"/>
  <c r="K24" i="36"/>
  <c r="K24" i="32"/>
  <c r="M18" i="32"/>
  <c r="L18" i="32" s="1"/>
  <c r="L22" i="32" s="1"/>
  <c r="M17" i="37"/>
  <c r="L18" i="37"/>
  <c r="L23" i="37" s="1"/>
  <c r="M9" i="34"/>
  <c r="K23" i="34"/>
  <c r="L18" i="34"/>
  <c r="L21" i="34" s="1"/>
  <c r="M21" i="34"/>
  <c r="M17" i="36"/>
  <c r="M21" i="36" s="1"/>
  <c r="L17" i="32"/>
  <c r="M21" i="32"/>
  <c r="M23" i="34" l="1"/>
  <c r="M20" i="34"/>
  <c r="M22" i="37"/>
  <c r="M24" i="32"/>
  <c r="M22" i="32"/>
  <c r="M25" i="37"/>
  <c r="L17" i="37"/>
  <c r="L22" i="37" s="1"/>
  <c r="L9" i="34"/>
  <c r="L20" i="34" s="1"/>
  <c r="L17" i="36"/>
  <c r="L24" i="36" s="1"/>
  <c r="M24" i="36"/>
  <c r="L21" i="32"/>
  <c r="L24" i="32"/>
  <c r="L21" i="36" l="1"/>
  <c r="L25" i="37"/>
  <c r="L23" i="34"/>
</calcChain>
</file>

<file path=xl/sharedStrings.xml><?xml version="1.0" encoding="utf-8"?>
<sst xmlns="http://schemas.openxmlformats.org/spreadsheetml/2006/main" count="143" uniqueCount="48">
  <si>
    <t>Wyszczególnienie elementów rozliczeniowych</t>
  </si>
  <si>
    <t>Wartość brutto</t>
  </si>
  <si>
    <t>brutto</t>
  </si>
  <si>
    <t>ilość przyłączy</t>
  </si>
  <si>
    <t>stawki opłat</t>
  </si>
  <si>
    <t>Taryfa</t>
  </si>
  <si>
    <t>dla obliczania szacunkowego kosztu energii elektrycznej dla umowy o świadczenie usługi kompleksowej na</t>
  </si>
  <si>
    <t>Lp.</t>
  </si>
  <si>
    <t>Wartość netto</t>
  </si>
  <si>
    <t>Ilość przyłączy</t>
  </si>
  <si>
    <t>Czas trwania usługi [m-ce]</t>
  </si>
  <si>
    <t>miesięcy/ce dla taryfy</t>
  </si>
  <si>
    <t>Wolumen energii [kWh]</t>
  </si>
  <si>
    <t>(suma mocy wszystkich przyłączy w taryfie)</t>
  </si>
  <si>
    <t>moc umowna [kW]</t>
  </si>
  <si>
    <t>ENEA S.A.</t>
  </si>
  <si>
    <t>ENEA Operator Sp. z o.o.</t>
  </si>
  <si>
    <t>VAT [23%]</t>
  </si>
  <si>
    <t>Cena oferty</t>
  </si>
  <si>
    <t>Moc umowna</t>
  </si>
  <si>
    <t>Składnik stały stawki sieciowej [zł/kW/m-c]</t>
  </si>
  <si>
    <t>Składnik zmienny stawki sieciowej [zł/kWh]</t>
  </si>
  <si>
    <t>Stawka jakościowa [zł/kWh]</t>
  </si>
  <si>
    <t>Stawka opłaty przejściowej [zł/kW/m-c]</t>
  </si>
  <si>
    <t>Stawka opłaty abonamentowej [zł/m-c]</t>
  </si>
  <si>
    <t>Stawka opłaty za obsługę handlową [zł/m-c]</t>
  </si>
  <si>
    <t>Opłata za energię elektryczną strefa I [zł/kWh]</t>
  </si>
  <si>
    <t>Opłata za energię elektryczną strefa II [zł/kWh]</t>
  </si>
  <si>
    <t>Składnik stały stawki sieciowej [zł/m-c]</t>
  </si>
  <si>
    <t>Stawka opłaty przejściowej [zł/m-c]</t>
  </si>
  <si>
    <t>Stawka opłaty OZE [zł/MWh]</t>
  </si>
  <si>
    <t>Cena jednostkowa netto</t>
  </si>
  <si>
    <t>Opłata kogeneracyjna [zł/MWh]</t>
  </si>
  <si>
    <t>Opłata mocowa (dla zużycia powyżej 2800kWh/rok)</t>
  </si>
  <si>
    <t>liczba godzin określona przez URE</t>
  </si>
  <si>
    <t>liczba dni roboczych</t>
  </si>
  <si>
    <t>liczba dni kalendarzowych</t>
  </si>
  <si>
    <t>Opłata mocowa [zł/MWh]</t>
  </si>
  <si>
    <t>Formularz cenowy dla C11</t>
  </si>
  <si>
    <t>Formularz cenowy dla C11o</t>
  </si>
  <si>
    <t>współczynnik:</t>
  </si>
  <si>
    <t>Formularz cenowy dla G11</t>
  </si>
  <si>
    <t>Liczba dni roboczych</t>
  </si>
  <si>
    <t>Liczba dni kalendarzowych</t>
  </si>
  <si>
    <t>Miesiąc</t>
  </si>
  <si>
    <t>C11</t>
  </si>
  <si>
    <t>C11o</t>
  </si>
  <si>
    <t>Formularz cenowy dla C12a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</si>
</sst>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00\ &quot;zł&quot;_-;\-* #,##0.0000\ &quot;zł&quot;_-;_-* &quot;-&quot;??\ &quot;zł&quot;_-;_-@_-"/>
    <numFmt numFmtId="165" formatCode="0.000"/>
    <numFmt numFmtId="166" formatCode="#,##0.000"/>
    <numFmt numFmtId="167" formatCode="#,##0.0000"/>
    <numFmt numFmtId="168" formatCode="#,##0.0000\ &quot;zł&quot;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6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164" fontId="5" fillId="0" borderId="1" xfId="3" applyNumberFormat="1" applyFont="1" applyBorder="1" applyAlignment="1">
      <alignment horizontal="right"/>
    </xf>
    <xf numFmtId="44" fontId="5" fillId="0" borderId="1" xfId="3" applyFont="1" applyBorder="1" applyAlignment="1">
      <alignment horizontal="right"/>
    </xf>
    <xf numFmtId="167" fontId="5" fillId="3" borderId="1" xfId="0" applyNumberFormat="1" applyFont="1" applyFill="1" applyBorder="1" applyAlignment="1">
      <alignment horizontal="right"/>
    </xf>
    <xf numFmtId="166" fontId="5" fillId="0" borderId="0" xfId="0" applyNumberFormat="1" applyFont="1" applyAlignment="1">
      <alignment horizontal="right"/>
    </xf>
    <xf numFmtId="1" fontId="5" fillId="0" borderId="0" xfId="0" applyNumberFormat="1" applyFont="1"/>
    <xf numFmtId="4" fontId="5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44" fontId="8" fillId="0" borderId="0" xfId="0" applyNumberFormat="1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4" fontId="5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11" fillId="4" borderId="2" xfId="0" applyNumberFormat="1" applyFont="1" applyFill="1" applyBorder="1" applyAlignment="1">
      <alignment horizontal="right"/>
    </xf>
    <xf numFmtId="44" fontId="11" fillId="4" borderId="3" xfId="0" applyNumberFormat="1" applyFont="1" applyFill="1" applyBorder="1" applyAlignment="1">
      <alignment horizontal="right"/>
    </xf>
    <xf numFmtId="9" fontId="5" fillId="0" borderId="0" xfId="1" applyFont="1"/>
    <xf numFmtId="9" fontId="2" fillId="0" borderId="0" xfId="1" applyFont="1"/>
    <xf numFmtId="9" fontId="5" fillId="0" borderId="0" xfId="1" applyFont="1" applyAlignment="1">
      <alignment horizontal="right"/>
    </xf>
    <xf numFmtId="9" fontId="9" fillId="0" borderId="0" xfId="1" applyFont="1" applyAlignment="1">
      <alignment horizontal="left"/>
    </xf>
    <xf numFmtId="9" fontId="5" fillId="0" borderId="0" xfId="1" applyFont="1" applyBorder="1" applyAlignment="1">
      <alignment horizontal="right"/>
    </xf>
    <xf numFmtId="9" fontId="9" fillId="0" borderId="0" xfId="1" applyFont="1" applyBorder="1" applyAlignment="1">
      <alignment horizontal="left"/>
    </xf>
    <xf numFmtId="9" fontId="2" fillId="0" borderId="0" xfId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164" fontId="5" fillId="0" borderId="1" xfId="4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1" fontId="5" fillId="0" borderId="1" xfId="0" applyNumberFormat="1" applyFont="1" applyBorder="1" applyAlignment="1">
      <alignment horizontal="center" wrapText="1"/>
    </xf>
    <xf numFmtId="164" fontId="5" fillId="0" borderId="1" xfId="3" applyNumberFormat="1" applyFont="1" applyFill="1" applyBorder="1" applyAlignment="1">
      <alignment horizontal="right"/>
    </xf>
    <xf numFmtId="44" fontId="5" fillId="0" borderId="1" xfId="3" applyFont="1" applyFill="1" applyBorder="1" applyAlignment="1">
      <alignment horizontal="right"/>
    </xf>
    <xf numFmtId="0" fontId="4" fillId="0" borderId="0" xfId="0" applyFont="1" applyAlignment="1">
      <alignment horizontal="center" vertical="justify" wrapText="1"/>
    </xf>
    <xf numFmtId="49" fontId="4" fillId="0" borderId="0" xfId="1" applyNumberFormat="1" applyFont="1" applyBorder="1" applyAlignment="1">
      <alignment horizontal="right" wrapText="1"/>
    </xf>
    <xf numFmtId="9" fontId="4" fillId="0" borderId="0" xfId="1" applyFont="1" applyAlignment="1">
      <alignment horizontal="right" wrapText="1"/>
    </xf>
    <xf numFmtId="9" fontId="4" fillId="0" borderId="0" xfId="1" applyFont="1" applyBorder="1" applyAlignment="1">
      <alignment horizontal="left"/>
    </xf>
    <xf numFmtId="1" fontId="2" fillId="3" borderId="0" xfId="1" applyNumberFormat="1" applyFont="1" applyFill="1" applyBorder="1" applyAlignment="1">
      <alignment horizontal="center"/>
    </xf>
    <xf numFmtId="1" fontId="5" fillId="3" borderId="0" xfId="1" applyNumberFormat="1" applyFont="1" applyFill="1" applyAlignment="1">
      <alignment horizontal="right"/>
    </xf>
    <xf numFmtId="165" fontId="4" fillId="0" borderId="0" xfId="1" applyNumberFormat="1" applyFont="1" applyAlignment="1" applyProtection="1">
      <alignment horizontal="left"/>
    </xf>
    <xf numFmtId="17" fontId="0" fillId="0" borderId="0" xfId="0" applyNumberFormat="1"/>
    <xf numFmtId="14" fontId="0" fillId="0" borderId="0" xfId="0" applyNumberFormat="1"/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justify" wrapText="1"/>
    </xf>
    <xf numFmtId="0" fontId="11" fillId="4" borderId="4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1" applyFont="1" applyAlignment="1">
      <alignment horizontal="right"/>
    </xf>
    <xf numFmtId="9" fontId="5" fillId="0" borderId="0" xfId="1" applyFont="1" applyBorder="1" applyAlignment="1">
      <alignment horizontal="right"/>
    </xf>
    <xf numFmtId="9" fontId="9" fillId="0" borderId="0" xfId="1" applyFont="1" applyBorder="1" applyAlignment="1">
      <alignment horizontal="left"/>
    </xf>
    <xf numFmtId="9" fontId="9" fillId="0" borderId="0" xfId="1" applyFont="1" applyAlignment="1">
      <alignment horizontal="left"/>
    </xf>
    <xf numFmtId="0" fontId="10" fillId="0" borderId="1" xfId="0" applyFont="1" applyBorder="1" applyAlignment="1">
      <alignment horizontal="right"/>
    </xf>
  </cellXfs>
  <cellStyles count="5">
    <cellStyle name="Normalny" xfId="0" builtinId="0"/>
    <cellStyle name="Procentowy" xfId="1" builtinId="5"/>
    <cellStyle name="Procentowy 2" xfId="2" xr:uid="{00000000-0005-0000-0000-000002000000}"/>
    <cellStyle name="Walutowy" xfId="3" builtinId="4"/>
    <cellStyle name="Walutowy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1"/>
  <sheetViews>
    <sheetView tabSelected="1" topLeftCell="A4" zoomScaleNormal="100" workbookViewId="0">
      <selection activeCell="K18" sqref="K18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9.28515625" style="2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63" t="s">
        <v>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x14ac:dyDescent="0.2">
      <c r="B4" s="64" t="s">
        <v>6</v>
      </c>
      <c r="C4" s="64"/>
      <c r="D4" s="64"/>
      <c r="E4" s="64"/>
      <c r="F4" s="64"/>
      <c r="G4" s="64"/>
      <c r="H4" s="64"/>
      <c r="I4" s="25">
        <v>12</v>
      </c>
      <c r="J4" s="10" t="s">
        <v>11</v>
      </c>
      <c r="K4" s="25" t="s">
        <v>45</v>
      </c>
    </row>
    <row r="5" spans="1:13" s="31" customFormat="1" x14ac:dyDescent="0.2">
      <c r="B5" s="32"/>
      <c r="C5" s="32"/>
      <c r="D5" s="32"/>
      <c r="E5" s="32"/>
      <c r="F5" s="32"/>
      <c r="G5" s="65" t="s">
        <v>3</v>
      </c>
      <c r="H5" s="66"/>
      <c r="I5" s="41"/>
      <c r="J5" s="33" t="s">
        <v>14</v>
      </c>
      <c r="K5" s="40"/>
      <c r="L5" s="67"/>
      <c r="M5" s="68"/>
    </row>
    <row r="6" spans="1:13" s="31" customFormat="1" ht="25.5" x14ac:dyDescent="0.2">
      <c r="B6" s="32"/>
      <c r="C6" s="32"/>
      <c r="D6" s="45" t="s">
        <v>34</v>
      </c>
      <c r="E6" s="32"/>
      <c r="F6" s="32"/>
      <c r="G6" s="54">
        <v>15</v>
      </c>
      <c r="H6" s="50" t="s">
        <v>35</v>
      </c>
      <c r="I6" s="53"/>
      <c r="J6" s="51" t="s">
        <v>36</v>
      </c>
      <c r="K6" s="53">
        <v>365</v>
      </c>
      <c r="L6" s="52" t="s">
        <v>40</v>
      </c>
      <c r="M6" s="55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2"/>
    </row>
    <row r="8" spans="1:13" s="13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31</v>
      </c>
      <c r="K8" s="4" t="s">
        <v>8</v>
      </c>
      <c r="L8" s="4" t="s">
        <v>17</v>
      </c>
      <c r="M8" s="4" t="s">
        <v>1</v>
      </c>
    </row>
    <row r="9" spans="1:13" s="9" customFormat="1" ht="9" x14ac:dyDescent="0.2">
      <c r="A9" s="7"/>
      <c r="B9" s="8">
        <v>1</v>
      </c>
      <c r="C9" s="8">
        <v>2</v>
      </c>
      <c r="D9" s="8">
        <v>3</v>
      </c>
      <c r="E9" s="8">
        <v>4</v>
      </c>
      <c r="F9" s="8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</row>
    <row r="10" spans="1:13" x14ac:dyDescent="0.2">
      <c r="A10" s="14">
        <v>1</v>
      </c>
      <c r="B10" s="43" t="s">
        <v>20</v>
      </c>
      <c r="C10" s="11" t="str">
        <f>$K$4</f>
        <v>C11</v>
      </c>
      <c r="D10" s="15">
        <f>$I$4</f>
        <v>12</v>
      </c>
      <c r="E10" s="15">
        <f>$I$5</f>
        <v>0</v>
      </c>
      <c r="F10" s="11">
        <f>K5</f>
        <v>0</v>
      </c>
      <c r="G10" s="5">
        <f t="shared" ref="G10:G17" si="0">G11</f>
        <v>0</v>
      </c>
      <c r="H10" s="38">
        <v>4.3600000000000003</v>
      </c>
      <c r="I10" s="39">
        <f>ROUND(H10*1.23,4)</f>
        <v>5.3628</v>
      </c>
      <c r="J10" s="16">
        <f>H10*F10</f>
        <v>0</v>
      </c>
      <c r="K10" s="17">
        <f>J10*D10</f>
        <v>0</v>
      </c>
      <c r="L10" s="17">
        <f>M10-K10</f>
        <v>0</v>
      </c>
      <c r="M10" s="17">
        <f t="shared" ref="M10:M18" si="1">ROUND(K10*1.23,2)</f>
        <v>0</v>
      </c>
    </row>
    <row r="11" spans="1:13" x14ac:dyDescent="0.2">
      <c r="A11" s="14">
        <v>2</v>
      </c>
      <c r="B11" s="44" t="s">
        <v>21</v>
      </c>
      <c r="C11" s="11" t="str">
        <f t="shared" ref="C11:C19" si="2">$K$4</f>
        <v>C11</v>
      </c>
      <c r="D11" s="15">
        <f t="shared" ref="D11:D19" si="3">$I$4</f>
        <v>12</v>
      </c>
      <c r="E11" s="11">
        <f t="shared" ref="E11:E19" si="4">$I$5</f>
        <v>0</v>
      </c>
      <c r="F11" s="11">
        <f>K5</f>
        <v>0</v>
      </c>
      <c r="G11" s="5">
        <f t="shared" si="0"/>
        <v>0</v>
      </c>
      <c r="H11" s="38">
        <v>0.15540000000000001</v>
      </c>
      <c r="I11" s="39">
        <f t="shared" ref="I11:I19" si="5">ROUND(H11*1.23,4)</f>
        <v>0.19109999999999999</v>
      </c>
      <c r="J11" s="16">
        <f>H11*G11</f>
        <v>0</v>
      </c>
      <c r="K11" s="17">
        <f>J11</f>
        <v>0</v>
      </c>
      <c r="L11" s="17">
        <f t="shared" ref="L11:L18" si="6">M11-K11</f>
        <v>0</v>
      </c>
      <c r="M11" s="17">
        <f t="shared" si="1"/>
        <v>0</v>
      </c>
    </row>
    <row r="12" spans="1:13" x14ac:dyDescent="0.2">
      <c r="A12" s="14">
        <v>3</v>
      </c>
      <c r="B12" s="44" t="s">
        <v>22</v>
      </c>
      <c r="C12" s="11" t="str">
        <f t="shared" si="2"/>
        <v>C11</v>
      </c>
      <c r="D12" s="15">
        <f t="shared" si="3"/>
        <v>12</v>
      </c>
      <c r="E12" s="11">
        <f t="shared" si="4"/>
        <v>0</v>
      </c>
      <c r="F12" s="11">
        <f>K5</f>
        <v>0</v>
      </c>
      <c r="G12" s="5">
        <f t="shared" si="0"/>
        <v>0</v>
      </c>
      <c r="H12" s="38">
        <v>9.4999999999999998E-3</v>
      </c>
      <c r="I12" s="39">
        <f t="shared" si="5"/>
        <v>1.17E-2</v>
      </c>
      <c r="J12" s="16">
        <f>H12*G12</f>
        <v>0</v>
      </c>
      <c r="K12" s="17">
        <f>J12</f>
        <v>0</v>
      </c>
      <c r="L12" s="17">
        <f t="shared" si="6"/>
        <v>0</v>
      </c>
      <c r="M12" s="17">
        <f t="shared" si="1"/>
        <v>0</v>
      </c>
    </row>
    <row r="13" spans="1:13" x14ac:dyDescent="0.2">
      <c r="A13" s="14">
        <v>4</v>
      </c>
      <c r="B13" s="44" t="s">
        <v>23</v>
      </c>
      <c r="C13" s="11" t="str">
        <f t="shared" si="2"/>
        <v>C11</v>
      </c>
      <c r="D13" s="15">
        <f t="shared" si="3"/>
        <v>12</v>
      </c>
      <c r="E13" s="11">
        <f t="shared" si="4"/>
        <v>0</v>
      </c>
      <c r="F13" s="11">
        <f>K5</f>
        <v>0</v>
      </c>
      <c r="G13" s="5">
        <f t="shared" si="0"/>
        <v>0</v>
      </c>
      <c r="H13" s="38">
        <v>0.08</v>
      </c>
      <c r="I13" s="39">
        <f t="shared" si="5"/>
        <v>9.8400000000000001E-2</v>
      </c>
      <c r="J13" s="16">
        <f>H13*F13</f>
        <v>0</v>
      </c>
      <c r="K13" s="17">
        <f>J13*D13</f>
        <v>0</v>
      </c>
      <c r="L13" s="17">
        <f t="shared" si="6"/>
        <v>0</v>
      </c>
      <c r="M13" s="17">
        <f t="shared" si="1"/>
        <v>0</v>
      </c>
    </row>
    <row r="14" spans="1:13" x14ac:dyDescent="0.2">
      <c r="A14" s="14">
        <v>5</v>
      </c>
      <c r="B14" s="44" t="s">
        <v>24</v>
      </c>
      <c r="C14" s="11" t="str">
        <f t="shared" si="2"/>
        <v>C11</v>
      </c>
      <c r="D14" s="15">
        <f t="shared" si="3"/>
        <v>12</v>
      </c>
      <c r="E14" s="11">
        <f t="shared" si="4"/>
        <v>0</v>
      </c>
      <c r="F14" s="11">
        <f>K5</f>
        <v>0</v>
      </c>
      <c r="G14" s="5">
        <f t="shared" si="0"/>
        <v>0</v>
      </c>
      <c r="H14" s="38">
        <v>1.92</v>
      </c>
      <c r="I14" s="39">
        <f t="shared" si="5"/>
        <v>2.3616000000000001</v>
      </c>
      <c r="J14" s="16">
        <f>H14*D14</f>
        <v>23.04</v>
      </c>
      <c r="K14" s="17">
        <f>J14*E14</f>
        <v>0</v>
      </c>
      <c r="L14" s="17">
        <f t="shared" si="6"/>
        <v>0</v>
      </c>
      <c r="M14" s="17">
        <f t="shared" si="1"/>
        <v>0</v>
      </c>
    </row>
    <row r="15" spans="1:13" x14ac:dyDescent="0.2">
      <c r="A15" s="3">
        <v>6</v>
      </c>
      <c r="B15" s="44" t="s">
        <v>30</v>
      </c>
      <c r="C15" s="11" t="str">
        <f t="shared" si="2"/>
        <v>C11</v>
      </c>
      <c r="D15" s="15">
        <f t="shared" si="3"/>
        <v>12</v>
      </c>
      <c r="E15" s="15">
        <f t="shared" si="4"/>
        <v>0</v>
      </c>
      <c r="F15" s="11">
        <f>K5</f>
        <v>0</v>
      </c>
      <c r="G15" s="5">
        <f t="shared" si="0"/>
        <v>0</v>
      </c>
      <c r="H15" s="38">
        <v>0.9</v>
      </c>
      <c r="I15" s="39">
        <f t="shared" si="5"/>
        <v>1.107</v>
      </c>
      <c r="J15" s="47">
        <f>H15*G15/1000</f>
        <v>0</v>
      </c>
      <c r="K15" s="48">
        <f>J15</f>
        <v>0</v>
      </c>
      <c r="L15" s="48">
        <f>M15-K15</f>
        <v>0</v>
      </c>
      <c r="M15" s="48">
        <f>ROUND(K15*1.23,2)</f>
        <v>0</v>
      </c>
    </row>
    <row r="16" spans="1:13" x14ac:dyDescent="0.2">
      <c r="A16" s="3">
        <v>7</v>
      </c>
      <c r="B16" s="44" t="s">
        <v>32</v>
      </c>
      <c r="C16" s="11" t="str">
        <f t="shared" si="2"/>
        <v>C11</v>
      </c>
      <c r="D16" s="15">
        <f t="shared" si="3"/>
        <v>12</v>
      </c>
      <c r="E16" s="15">
        <f t="shared" si="4"/>
        <v>0</v>
      </c>
      <c r="F16" s="46">
        <f>K5</f>
        <v>0</v>
      </c>
      <c r="G16" s="5">
        <f t="shared" si="0"/>
        <v>0</v>
      </c>
      <c r="H16" s="38">
        <v>4.0599999999999996</v>
      </c>
      <c r="I16" s="39">
        <f t="shared" si="5"/>
        <v>4.9938000000000002</v>
      </c>
      <c r="J16" s="47">
        <f>H16*G16/1000</f>
        <v>0</v>
      </c>
      <c r="K16" s="48">
        <f>J16</f>
        <v>0</v>
      </c>
      <c r="L16" s="48">
        <f>M16-K16</f>
        <v>0</v>
      </c>
      <c r="M16" s="48">
        <f>ROUND(K16*1.23,2)</f>
        <v>0</v>
      </c>
    </row>
    <row r="17" spans="1:13" x14ac:dyDescent="0.2">
      <c r="A17" s="3">
        <v>8</v>
      </c>
      <c r="B17" s="44" t="s">
        <v>37</v>
      </c>
      <c r="C17" s="11" t="str">
        <f t="shared" si="2"/>
        <v>C11</v>
      </c>
      <c r="D17" s="15">
        <f t="shared" si="3"/>
        <v>12</v>
      </c>
      <c r="E17" s="15">
        <f t="shared" si="4"/>
        <v>0</v>
      </c>
      <c r="F17" s="46">
        <f>K5</f>
        <v>0</v>
      </c>
      <c r="G17" s="5">
        <f t="shared" si="0"/>
        <v>0</v>
      </c>
      <c r="H17" s="38">
        <v>102.6</v>
      </c>
      <c r="I17" s="39">
        <f>ROUND(H17*1.23,4)</f>
        <v>126.19799999999999</v>
      </c>
      <c r="J17" s="16">
        <f>H17*G17*M6/1000</f>
        <v>0</v>
      </c>
      <c r="K17" s="16">
        <f>J17</f>
        <v>0</v>
      </c>
      <c r="L17" s="16">
        <f>M17-K17</f>
        <v>0</v>
      </c>
      <c r="M17" s="16">
        <f>ROUND(K17*1.23,2)</f>
        <v>0</v>
      </c>
    </row>
    <row r="18" spans="1:13" x14ac:dyDescent="0.2">
      <c r="A18" s="14">
        <v>9</v>
      </c>
      <c r="B18" s="44" t="s">
        <v>25</v>
      </c>
      <c r="C18" s="11" t="str">
        <f t="shared" si="2"/>
        <v>C11</v>
      </c>
      <c r="D18" s="15">
        <f t="shared" si="3"/>
        <v>12</v>
      </c>
      <c r="E18" s="11">
        <f t="shared" si="4"/>
        <v>0</v>
      </c>
      <c r="F18" s="46">
        <f>K5</f>
        <v>0</v>
      </c>
      <c r="G18" s="5">
        <f>G19</f>
        <v>0</v>
      </c>
      <c r="H18" s="38">
        <v>0</v>
      </c>
      <c r="I18" s="39">
        <f t="shared" si="5"/>
        <v>0</v>
      </c>
      <c r="J18" s="16">
        <f>H18*D18</f>
        <v>0</v>
      </c>
      <c r="K18" s="17">
        <f>J18*E18</f>
        <v>0</v>
      </c>
      <c r="L18" s="17">
        <f t="shared" si="6"/>
        <v>0</v>
      </c>
      <c r="M18" s="17">
        <f t="shared" si="1"/>
        <v>0</v>
      </c>
    </row>
    <row r="19" spans="1:13" x14ac:dyDescent="0.2">
      <c r="A19" s="14">
        <v>10</v>
      </c>
      <c r="B19" s="44" t="s">
        <v>26</v>
      </c>
      <c r="C19" s="11" t="str">
        <f t="shared" si="2"/>
        <v>C11</v>
      </c>
      <c r="D19" s="15">
        <f t="shared" si="3"/>
        <v>12</v>
      </c>
      <c r="E19" s="11">
        <f t="shared" si="4"/>
        <v>0</v>
      </c>
      <c r="F19" s="46">
        <f>K5</f>
        <v>0</v>
      </c>
      <c r="G19" s="18">
        <v>0</v>
      </c>
      <c r="H19" s="38">
        <v>0</v>
      </c>
      <c r="I19" s="39">
        <f t="shared" si="5"/>
        <v>0</v>
      </c>
      <c r="J19" s="16">
        <f>H19*G19</f>
        <v>0</v>
      </c>
      <c r="K19" s="17">
        <f>J19</f>
        <v>0</v>
      </c>
      <c r="L19" s="17">
        <f>M19-K19</f>
        <v>0</v>
      </c>
      <c r="M19" s="17">
        <f>ROUND(K19*1.23,2)</f>
        <v>0</v>
      </c>
    </row>
    <row r="21" spans="1:13" x14ac:dyDescent="0.2">
      <c r="I21" s="69" t="s">
        <v>16</v>
      </c>
      <c r="J21" s="69"/>
      <c r="K21" s="28">
        <f>SUM(K10:K17)</f>
        <v>0</v>
      </c>
      <c r="L21" s="28">
        <f>SUM(L10:L17)</f>
        <v>0</v>
      </c>
      <c r="M21" s="28">
        <f>SUM(M10:M17)</f>
        <v>0</v>
      </c>
    </row>
    <row r="22" spans="1:13" x14ac:dyDescent="0.2">
      <c r="I22" s="69" t="s">
        <v>15</v>
      </c>
      <c r="J22" s="69"/>
      <c r="K22" s="28">
        <f>SUM(K18:K19)</f>
        <v>0</v>
      </c>
      <c r="L22" s="28">
        <f>SUM(L18:L19)</f>
        <v>0</v>
      </c>
      <c r="M22" s="28">
        <f>SUM(M18:M19)</f>
        <v>0</v>
      </c>
    </row>
    <row r="23" spans="1:13" ht="13.5" thickBot="1" x14ac:dyDescent="0.25">
      <c r="I23" s="26"/>
      <c r="J23" s="26"/>
      <c r="K23" s="27"/>
      <c r="L23" s="27"/>
      <c r="M23" s="27"/>
    </row>
    <row r="24" spans="1:13" ht="16.5" thickBot="1" x14ac:dyDescent="0.3">
      <c r="I24" s="61" t="s">
        <v>18</v>
      </c>
      <c r="J24" s="62"/>
      <c r="K24" s="29">
        <f>SUM(K10:K19)</f>
        <v>0</v>
      </c>
      <c r="L24" s="29">
        <f>SUM(L10:L19)</f>
        <v>0</v>
      </c>
      <c r="M24" s="30">
        <f>SUM(M10:M19)</f>
        <v>0</v>
      </c>
    </row>
    <row r="25" spans="1:13" x14ac:dyDescent="0.2">
      <c r="I25" s="26"/>
      <c r="J25" s="26"/>
      <c r="K25" s="12"/>
      <c r="L25" s="12"/>
      <c r="M25" s="12"/>
    </row>
    <row r="26" spans="1:13" ht="1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5" customHeight="1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ht="12.75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">
      <c r="H31" s="19"/>
      <c r="I31" s="22"/>
      <c r="J31" s="22"/>
      <c r="K31" s="22"/>
      <c r="L31" s="22"/>
    </row>
    <row r="32" spans="1:13" x14ac:dyDescent="0.2">
      <c r="B32" s="23"/>
      <c r="C32" s="23"/>
      <c r="D32" s="23"/>
      <c r="E32" s="23"/>
      <c r="F32" s="23"/>
      <c r="G32" s="23"/>
      <c r="H32" s="23"/>
      <c r="I32" s="22"/>
      <c r="J32" s="22"/>
      <c r="K32" s="22"/>
      <c r="L32" s="22"/>
      <c r="M32" s="22"/>
    </row>
    <row r="33" spans="2:9" x14ac:dyDescent="0.2">
      <c r="B33" s="23"/>
      <c r="C33" s="23"/>
      <c r="D33" s="23"/>
      <c r="E33" s="23"/>
      <c r="F33" s="23"/>
      <c r="G33" s="23"/>
      <c r="H33" s="24"/>
      <c r="I33" s="20"/>
    </row>
    <row r="34" spans="2:9" x14ac:dyDescent="0.2">
      <c r="I34" s="21"/>
    </row>
    <row r="35" spans="2:9" x14ac:dyDescent="0.2">
      <c r="I35" s="19"/>
    </row>
    <row r="38" spans="2:9" ht="16.5" customHeight="1" x14ac:dyDescent="0.2"/>
    <row r="39" spans="2:9" ht="13.5" customHeight="1" x14ac:dyDescent="0.2">
      <c r="I39" s="23"/>
    </row>
    <row r="40" spans="2:9" ht="16.5" customHeight="1" x14ac:dyDescent="0.2">
      <c r="I40" s="24"/>
    </row>
    <row r="41" spans="2:9" ht="24" customHeight="1" x14ac:dyDescent="0.2"/>
  </sheetData>
  <mergeCells count="10">
    <mergeCell ref="A29:M29"/>
    <mergeCell ref="A28:M28"/>
    <mergeCell ref="A26:M26"/>
    <mergeCell ref="I24:J24"/>
    <mergeCell ref="A2:M2"/>
    <mergeCell ref="B4:H4"/>
    <mergeCell ref="G5:H5"/>
    <mergeCell ref="L5:M5"/>
    <mergeCell ref="I21:J21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&amp;L&amp;"Arial,Kursywa"Tajemnica ENEA S.A.&amp;R&amp;"Arial,Pogrubiona kursywa"Biuro Przetargów Publicznych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workbookViewId="0">
      <selection activeCell="B39" sqref="B39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8.5703125" style="2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63" t="s">
        <v>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x14ac:dyDescent="0.2">
      <c r="B4" s="64" t="s">
        <v>6</v>
      </c>
      <c r="C4" s="64"/>
      <c r="D4" s="64"/>
      <c r="E4" s="64"/>
      <c r="F4" s="64"/>
      <c r="G4" s="64"/>
      <c r="H4" s="64"/>
      <c r="I4" s="25"/>
      <c r="J4" s="10" t="s">
        <v>11</v>
      </c>
      <c r="K4" s="25"/>
    </row>
    <row r="5" spans="1:13" s="31" customFormat="1" x14ac:dyDescent="0.2">
      <c r="B5" s="32"/>
      <c r="C5" s="32"/>
      <c r="D5" s="32"/>
      <c r="E5" s="32"/>
      <c r="F5" s="32"/>
      <c r="G5" s="65" t="s">
        <v>3</v>
      </c>
      <c r="H5" s="66"/>
      <c r="I5" s="41"/>
      <c r="J5" s="33" t="s">
        <v>14</v>
      </c>
      <c r="K5" s="40"/>
      <c r="L5" s="67"/>
      <c r="M5" s="68"/>
    </row>
    <row r="6" spans="1:13" s="31" customFormat="1" ht="25.5" x14ac:dyDescent="0.2">
      <c r="B6" s="32"/>
      <c r="C6" s="32"/>
      <c r="D6" s="45" t="s">
        <v>34</v>
      </c>
      <c r="E6" s="32"/>
      <c r="F6" s="32"/>
      <c r="G6" s="54">
        <v>15</v>
      </c>
      <c r="H6" s="50" t="s">
        <v>35</v>
      </c>
      <c r="I6" s="53"/>
      <c r="J6" s="51" t="s">
        <v>36</v>
      </c>
      <c r="K6" s="53">
        <v>365</v>
      </c>
      <c r="L6" s="52" t="s">
        <v>40</v>
      </c>
      <c r="M6" s="55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2"/>
    </row>
    <row r="8" spans="1:13" s="13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31</v>
      </c>
      <c r="K8" s="4" t="s">
        <v>8</v>
      </c>
      <c r="L8" s="4" t="s">
        <v>17</v>
      </c>
      <c r="M8" s="4" t="s">
        <v>1</v>
      </c>
    </row>
    <row r="9" spans="1:13" s="9" customFormat="1" ht="9" x14ac:dyDescent="0.2">
      <c r="A9" s="7"/>
      <c r="B9" s="8">
        <v>1</v>
      </c>
      <c r="C9" s="8">
        <v>2</v>
      </c>
      <c r="D9" s="8">
        <v>3</v>
      </c>
      <c r="E9" s="8">
        <v>4</v>
      </c>
      <c r="F9" s="8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</row>
    <row r="10" spans="1:13" x14ac:dyDescent="0.2">
      <c r="A10" s="14">
        <v>1</v>
      </c>
      <c r="B10" s="43" t="s">
        <v>20</v>
      </c>
      <c r="C10" s="11">
        <f t="shared" ref="C10:C20" si="0">$K$4</f>
        <v>0</v>
      </c>
      <c r="D10" s="15">
        <f t="shared" ref="D10:D20" si="1">$I$4</f>
        <v>0</v>
      </c>
      <c r="E10" s="15">
        <f t="shared" ref="E10:E20" si="2">$I$5</f>
        <v>0</v>
      </c>
      <c r="F10" s="11">
        <f>K5</f>
        <v>0</v>
      </c>
      <c r="G10" s="5">
        <f t="shared" ref="G10:G18" si="3">SUM($G$19:$G$20)</f>
        <v>0</v>
      </c>
      <c r="H10" s="38">
        <v>4.3600000000000003</v>
      </c>
      <c r="I10" s="39">
        <f t="shared" ref="I10:I20" si="4">ROUND(H10*1.23,4)</f>
        <v>5.3628</v>
      </c>
      <c r="J10" s="16">
        <f>H10*F10</f>
        <v>0</v>
      </c>
      <c r="K10" s="17">
        <f>J10*D10</f>
        <v>0</v>
      </c>
      <c r="L10" s="17">
        <f t="shared" ref="L10:L20" si="5">M10-K10</f>
        <v>0</v>
      </c>
      <c r="M10" s="17">
        <f t="shared" ref="M10:M18" si="6">ROUND(K10*1.23,2)</f>
        <v>0</v>
      </c>
    </row>
    <row r="11" spans="1:13" x14ac:dyDescent="0.2">
      <c r="A11" s="14">
        <v>2</v>
      </c>
      <c r="B11" s="44" t="s">
        <v>21</v>
      </c>
      <c r="C11" s="11">
        <f t="shared" si="0"/>
        <v>0</v>
      </c>
      <c r="D11" s="15">
        <f t="shared" si="1"/>
        <v>0</v>
      </c>
      <c r="E11" s="11">
        <f t="shared" si="2"/>
        <v>0</v>
      </c>
      <c r="F11" s="11">
        <f>K5</f>
        <v>0</v>
      </c>
      <c r="G11" s="5">
        <f t="shared" si="3"/>
        <v>0</v>
      </c>
      <c r="H11" s="38">
        <v>0.13270000000000001</v>
      </c>
      <c r="I11" s="39">
        <f t="shared" si="4"/>
        <v>0.16320000000000001</v>
      </c>
      <c r="J11" s="16">
        <f>H11*G11</f>
        <v>0</v>
      </c>
      <c r="K11" s="17">
        <f>J11</f>
        <v>0</v>
      </c>
      <c r="L11" s="17">
        <f t="shared" si="5"/>
        <v>0</v>
      </c>
      <c r="M11" s="17">
        <f t="shared" si="6"/>
        <v>0</v>
      </c>
    </row>
    <row r="12" spans="1:13" x14ac:dyDescent="0.2">
      <c r="A12" s="14">
        <v>3</v>
      </c>
      <c r="B12" s="44" t="s">
        <v>22</v>
      </c>
      <c r="C12" s="11">
        <f t="shared" si="0"/>
        <v>0</v>
      </c>
      <c r="D12" s="15">
        <f t="shared" si="1"/>
        <v>0</v>
      </c>
      <c r="E12" s="11">
        <f t="shared" si="2"/>
        <v>0</v>
      </c>
      <c r="F12" s="11">
        <f>K5</f>
        <v>0</v>
      </c>
      <c r="G12" s="5">
        <f t="shared" si="3"/>
        <v>0</v>
      </c>
      <c r="H12" s="38">
        <v>9.4999999999999998E-3</v>
      </c>
      <c r="I12" s="39">
        <f t="shared" si="4"/>
        <v>1.17E-2</v>
      </c>
      <c r="J12" s="16">
        <f>H12*G12</f>
        <v>0</v>
      </c>
      <c r="K12" s="17">
        <f>J12</f>
        <v>0</v>
      </c>
      <c r="L12" s="17">
        <f t="shared" si="5"/>
        <v>0</v>
      </c>
      <c r="M12" s="17">
        <f t="shared" si="6"/>
        <v>0</v>
      </c>
    </row>
    <row r="13" spans="1:13" x14ac:dyDescent="0.2">
      <c r="A13" s="14">
        <v>4</v>
      </c>
      <c r="B13" s="44" t="s">
        <v>23</v>
      </c>
      <c r="C13" s="11">
        <f t="shared" si="0"/>
        <v>0</v>
      </c>
      <c r="D13" s="15">
        <f t="shared" si="1"/>
        <v>0</v>
      </c>
      <c r="E13" s="11">
        <f t="shared" si="2"/>
        <v>0</v>
      </c>
      <c r="F13" s="11">
        <f>K5</f>
        <v>0</v>
      </c>
      <c r="G13" s="5">
        <f t="shared" si="3"/>
        <v>0</v>
      </c>
      <c r="H13" s="38">
        <v>0.08</v>
      </c>
      <c r="I13" s="39">
        <f t="shared" si="4"/>
        <v>9.8400000000000001E-2</v>
      </c>
      <c r="J13" s="16">
        <f>H13*F13</f>
        <v>0</v>
      </c>
      <c r="K13" s="17">
        <f>J13*D13</f>
        <v>0</v>
      </c>
      <c r="L13" s="17">
        <f t="shared" si="5"/>
        <v>0</v>
      </c>
      <c r="M13" s="17">
        <f t="shared" si="6"/>
        <v>0</v>
      </c>
    </row>
    <row r="14" spans="1:13" x14ac:dyDescent="0.2">
      <c r="A14" s="14">
        <v>5</v>
      </c>
      <c r="B14" s="44" t="s">
        <v>24</v>
      </c>
      <c r="C14" s="11">
        <f t="shared" si="0"/>
        <v>0</v>
      </c>
      <c r="D14" s="15">
        <f t="shared" si="1"/>
        <v>0</v>
      </c>
      <c r="E14" s="11">
        <f t="shared" si="2"/>
        <v>0</v>
      </c>
      <c r="F14" s="11">
        <f>K5</f>
        <v>0</v>
      </c>
      <c r="G14" s="5">
        <f t="shared" si="3"/>
        <v>0</v>
      </c>
      <c r="H14" s="38">
        <v>1.92</v>
      </c>
      <c r="I14" s="39">
        <f t="shared" si="4"/>
        <v>2.3616000000000001</v>
      </c>
      <c r="J14" s="16">
        <f>H14*D14</f>
        <v>0</v>
      </c>
      <c r="K14" s="17">
        <f>J14*E14</f>
        <v>0</v>
      </c>
      <c r="L14" s="17">
        <f t="shared" si="5"/>
        <v>0</v>
      </c>
      <c r="M14" s="17">
        <f t="shared" si="6"/>
        <v>0</v>
      </c>
    </row>
    <row r="15" spans="1:13" x14ac:dyDescent="0.2">
      <c r="A15" s="3">
        <v>6</v>
      </c>
      <c r="B15" s="44" t="s">
        <v>30</v>
      </c>
      <c r="C15" s="11">
        <f t="shared" si="0"/>
        <v>0</v>
      </c>
      <c r="D15" s="15">
        <f t="shared" si="1"/>
        <v>0</v>
      </c>
      <c r="E15" s="15">
        <f t="shared" si="2"/>
        <v>0</v>
      </c>
      <c r="F15" s="46">
        <f>K5</f>
        <v>0</v>
      </c>
      <c r="G15" s="5">
        <f t="shared" si="3"/>
        <v>0</v>
      </c>
      <c r="H15" s="38">
        <v>0.9</v>
      </c>
      <c r="I15" s="39">
        <f t="shared" si="4"/>
        <v>1.107</v>
      </c>
      <c r="J15" s="47">
        <f>H15*G15/1000</f>
        <v>0</v>
      </c>
      <c r="K15" s="48">
        <f>J15</f>
        <v>0</v>
      </c>
      <c r="L15" s="48">
        <f t="shared" si="5"/>
        <v>0</v>
      </c>
      <c r="M15" s="48">
        <f>ROUND(K15*1.23,2)</f>
        <v>0</v>
      </c>
    </row>
    <row r="16" spans="1:13" x14ac:dyDescent="0.2">
      <c r="A16" s="3">
        <v>7</v>
      </c>
      <c r="B16" s="44" t="s">
        <v>32</v>
      </c>
      <c r="C16" s="11">
        <f t="shared" si="0"/>
        <v>0</v>
      </c>
      <c r="D16" s="15">
        <f t="shared" si="1"/>
        <v>0</v>
      </c>
      <c r="E16" s="15">
        <f t="shared" si="2"/>
        <v>0</v>
      </c>
      <c r="F16" s="46">
        <f>K5</f>
        <v>0</v>
      </c>
      <c r="G16" s="5">
        <f t="shared" si="3"/>
        <v>0</v>
      </c>
      <c r="H16" s="38">
        <v>4.0599999999999996</v>
      </c>
      <c r="I16" s="39">
        <f t="shared" si="4"/>
        <v>4.9938000000000002</v>
      </c>
      <c r="J16" s="47">
        <f>H16*G16/1000</f>
        <v>0</v>
      </c>
      <c r="K16" s="48">
        <f>J16</f>
        <v>0</v>
      </c>
      <c r="L16" s="48">
        <f t="shared" si="5"/>
        <v>0</v>
      </c>
      <c r="M16" s="48">
        <f>ROUND(K16*1.23,2)</f>
        <v>0</v>
      </c>
    </row>
    <row r="17" spans="1:13" x14ac:dyDescent="0.2">
      <c r="A17" s="3">
        <v>8</v>
      </c>
      <c r="B17" s="44" t="s">
        <v>37</v>
      </c>
      <c r="C17" s="11">
        <f t="shared" si="0"/>
        <v>0</v>
      </c>
      <c r="D17" s="15">
        <f t="shared" si="1"/>
        <v>0</v>
      </c>
      <c r="E17" s="15">
        <f t="shared" si="2"/>
        <v>0</v>
      </c>
      <c r="F17" s="46">
        <f>K5</f>
        <v>0</v>
      </c>
      <c r="G17" s="5">
        <f t="shared" si="3"/>
        <v>0</v>
      </c>
      <c r="H17" s="38">
        <v>102.6</v>
      </c>
      <c r="I17" s="39">
        <f t="shared" si="4"/>
        <v>126.19799999999999</v>
      </c>
      <c r="J17" s="16">
        <f>H17*G17*M6/1000</f>
        <v>0</v>
      </c>
      <c r="K17" s="16">
        <f>J17</f>
        <v>0</v>
      </c>
      <c r="L17" s="16">
        <f t="shared" si="5"/>
        <v>0</v>
      </c>
      <c r="M17" s="16">
        <f>ROUND(K17*1.23,2)</f>
        <v>0</v>
      </c>
    </row>
    <row r="18" spans="1:13" x14ac:dyDescent="0.2">
      <c r="A18" s="14">
        <v>9</v>
      </c>
      <c r="B18" s="44" t="s">
        <v>25</v>
      </c>
      <c r="C18" s="11">
        <f t="shared" si="0"/>
        <v>0</v>
      </c>
      <c r="D18" s="15">
        <f t="shared" si="1"/>
        <v>0</v>
      </c>
      <c r="E18" s="11">
        <f t="shared" si="2"/>
        <v>0</v>
      </c>
      <c r="F18" s="46">
        <f>K5</f>
        <v>0</v>
      </c>
      <c r="G18" s="5">
        <f t="shared" si="3"/>
        <v>0</v>
      </c>
      <c r="H18" s="38">
        <v>0</v>
      </c>
      <c r="I18" s="39">
        <f t="shared" si="4"/>
        <v>0</v>
      </c>
      <c r="J18" s="16">
        <f>H18*D18</f>
        <v>0</v>
      </c>
      <c r="K18" s="17">
        <f>J18*E18</f>
        <v>0</v>
      </c>
      <c r="L18" s="17">
        <f t="shared" si="5"/>
        <v>0</v>
      </c>
      <c r="M18" s="17">
        <f t="shared" si="6"/>
        <v>0</v>
      </c>
    </row>
    <row r="19" spans="1:13" x14ac:dyDescent="0.2">
      <c r="A19" s="14">
        <v>10</v>
      </c>
      <c r="B19" s="44" t="s">
        <v>26</v>
      </c>
      <c r="C19" s="11">
        <f t="shared" si="0"/>
        <v>0</v>
      </c>
      <c r="D19" s="15">
        <f t="shared" si="1"/>
        <v>0</v>
      </c>
      <c r="E19" s="11">
        <f t="shared" si="2"/>
        <v>0</v>
      </c>
      <c r="F19" s="46">
        <f>K5</f>
        <v>0</v>
      </c>
      <c r="G19" s="18">
        <v>0</v>
      </c>
      <c r="H19" s="38">
        <v>0</v>
      </c>
      <c r="I19" s="39">
        <f t="shared" si="4"/>
        <v>0</v>
      </c>
      <c r="J19" s="16">
        <f>H19*G19</f>
        <v>0</v>
      </c>
      <c r="K19" s="17">
        <f>J19</f>
        <v>0</v>
      </c>
      <c r="L19" s="17">
        <f t="shared" si="5"/>
        <v>0</v>
      </c>
      <c r="M19" s="17">
        <f>ROUND(K19*1.23,2)</f>
        <v>0</v>
      </c>
    </row>
    <row r="20" spans="1:13" x14ac:dyDescent="0.2">
      <c r="A20" s="14">
        <v>11</v>
      </c>
      <c r="B20" s="44" t="s">
        <v>27</v>
      </c>
      <c r="C20" s="11">
        <f t="shared" si="0"/>
        <v>0</v>
      </c>
      <c r="D20" s="15">
        <f t="shared" si="1"/>
        <v>0</v>
      </c>
      <c r="E20" s="11">
        <f t="shared" si="2"/>
        <v>0</v>
      </c>
      <c r="F20" s="46">
        <f>K5</f>
        <v>0</v>
      </c>
      <c r="G20" s="18">
        <v>0</v>
      </c>
      <c r="H20" s="38">
        <v>0</v>
      </c>
      <c r="I20" s="39">
        <f t="shared" si="4"/>
        <v>0</v>
      </c>
      <c r="J20" s="16">
        <f>H20*G20</f>
        <v>0</v>
      </c>
      <c r="K20" s="17">
        <f>J20</f>
        <v>0</v>
      </c>
      <c r="L20" s="17">
        <f t="shared" si="5"/>
        <v>0</v>
      </c>
      <c r="M20" s="17">
        <f>ROUND(K20*1.23,2)</f>
        <v>0</v>
      </c>
    </row>
    <row r="22" spans="1:13" x14ac:dyDescent="0.2">
      <c r="I22" s="69" t="s">
        <v>16</v>
      </c>
      <c r="J22" s="69"/>
      <c r="K22" s="28">
        <f>SUM(K10:K17)</f>
        <v>0</v>
      </c>
      <c r="L22" s="28">
        <f>SUM(L10:L17)</f>
        <v>0</v>
      </c>
      <c r="M22" s="28">
        <f>SUM(M10:M17)</f>
        <v>0</v>
      </c>
    </row>
    <row r="23" spans="1:13" x14ac:dyDescent="0.2">
      <c r="I23" s="69" t="s">
        <v>15</v>
      </c>
      <c r="J23" s="69"/>
      <c r="K23" s="28">
        <f>SUM(K18:K20)</f>
        <v>0</v>
      </c>
      <c r="L23" s="28">
        <f>SUM(L18:L20)</f>
        <v>0</v>
      </c>
      <c r="M23" s="28">
        <f>SUM(M18:M20)</f>
        <v>0</v>
      </c>
    </row>
    <row r="24" spans="1:13" ht="13.5" thickBot="1" x14ac:dyDescent="0.25">
      <c r="I24" s="26"/>
      <c r="J24" s="26"/>
      <c r="K24" s="27"/>
      <c r="L24" s="27"/>
      <c r="M24" s="27"/>
    </row>
    <row r="25" spans="1:13" ht="16.5" thickBot="1" x14ac:dyDescent="0.3">
      <c r="I25" s="61" t="s">
        <v>18</v>
      </c>
      <c r="J25" s="62"/>
      <c r="K25" s="29">
        <f>SUM(K10:K20)</f>
        <v>0</v>
      </c>
      <c r="L25" s="29">
        <f>SUM(L10:L20)</f>
        <v>0</v>
      </c>
      <c r="M25" s="30">
        <f>SUM(M10:M20)</f>
        <v>0</v>
      </c>
    </row>
    <row r="26" spans="1:13" x14ac:dyDescent="0.2">
      <c r="I26" s="26"/>
      <c r="J26" s="26"/>
      <c r="K26" s="12"/>
      <c r="L26" s="12"/>
      <c r="M26" s="12"/>
    </row>
    <row r="27" spans="1:13" ht="1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5" customHeight="1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 ht="12.75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">
      <c r="H32" s="19"/>
      <c r="I32" s="22"/>
      <c r="J32" s="22"/>
      <c r="K32" s="22"/>
      <c r="L32" s="22"/>
    </row>
    <row r="33" spans="2:13" x14ac:dyDescent="0.2">
      <c r="B33" s="23"/>
      <c r="C33" s="23"/>
      <c r="D33" s="23"/>
      <c r="E33" s="23"/>
      <c r="F33" s="23"/>
      <c r="G33" s="23"/>
      <c r="H33" s="23"/>
      <c r="I33" s="22"/>
      <c r="J33" s="22"/>
      <c r="K33" s="22"/>
      <c r="L33" s="22"/>
      <c r="M33" s="22"/>
    </row>
    <row r="34" spans="2:13" x14ac:dyDescent="0.2">
      <c r="B34" s="23"/>
      <c r="C34" s="23"/>
      <c r="D34" s="23"/>
      <c r="E34" s="23"/>
      <c r="F34" s="23"/>
      <c r="G34" s="23"/>
      <c r="H34" s="24"/>
      <c r="I34" s="20"/>
    </row>
    <row r="35" spans="2:13" x14ac:dyDescent="0.2">
      <c r="I35" s="21"/>
    </row>
    <row r="36" spans="2:13" x14ac:dyDescent="0.2">
      <c r="I36" s="19"/>
    </row>
    <row r="39" spans="2:13" ht="16.5" customHeight="1" x14ac:dyDescent="0.2"/>
    <row r="40" spans="2:13" ht="13.5" customHeight="1" x14ac:dyDescent="0.2">
      <c r="I40" s="23"/>
    </row>
    <row r="41" spans="2:13" ht="16.5" customHeight="1" x14ac:dyDescent="0.2">
      <c r="I41" s="24"/>
    </row>
    <row r="42" spans="2:13" ht="24" customHeight="1" x14ac:dyDescent="0.2"/>
  </sheetData>
  <mergeCells count="10">
    <mergeCell ref="I25:J25"/>
    <mergeCell ref="A27:M27"/>
    <mergeCell ref="A29:M29"/>
    <mergeCell ref="A30:M30"/>
    <mergeCell ref="A2:M2"/>
    <mergeCell ref="B4:H4"/>
    <mergeCell ref="G5:H5"/>
    <mergeCell ref="L5:M5"/>
    <mergeCell ref="I22:J22"/>
    <mergeCell ref="I23:J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41"/>
  <sheetViews>
    <sheetView zoomScaleNormal="100" workbookViewId="0">
      <selection activeCell="J18" sqref="J18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0.5703125" style="2" bestFit="1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63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" customFormat="1" x14ac:dyDescent="0.2"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x14ac:dyDescent="0.2">
      <c r="B4" s="64" t="s">
        <v>6</v>
      </c>
      <c r="C4" s="64"/>
      <c r="D4" s="64"/>
      <c r="E4" s="64"/>
      <c r="F4" s="64"/>
      <c r="G4" s="64"/>
      <c r="H4" s="64"/>
      <c r="I4" s="25"/>
      <c r="J4" s="10" t="s">
        <v>11</v>
      </c>
      <c r="K4" s="25" t="s">
        <v>46</v>
      </c>
    </row>
    <row r="5" spans="1:13" s="31" customFormat="1" x14ac:dyDescent="0.2">
      <c r="B5" s="32"/>
      <c r="C5" s="32"/>
      <c r="D5" s="32"/>
      <c r="E5" s="32"/>
      <c r="F5" s="32"/>
      <c r="G5" s="65" t="s">
        <v>3</v>
      </c>
      <c r="H5" s="66"/>
      <c r="I5" s="41"/>
      <c r="J5" s="33" t="s">
        <v>14</v>
      </c>
      <c r="K5" s="40"/>
      <c r="L5" s="67"/>
      <c r="M5" s="68"/>
    </row>
    <row r="6" spans="1:13" s="31" customFormat="1" ht="25.5" x14ac:dyDescent="0.2">
      <c r="B6" s="32"/>
      <c r="C6" s="32"/>
      <c r="D6" s="45" t="s">
        <v>34</v>
      </c>
      <c r="E6" s="32"/>
      <c r="F6" s="32"/>
      <c r="G6" s="54">
        <v>15</v>
      </c>
      <c r="H6" s="50" t="s">
        <v>35</v>
      </c>
      <c r="I6" s="53"/>
      <c r="J6" s="51" t="s">
        <v>36</v>
      </c>
      <c r="K6" s="53">
        <v>365</v>
      </c>
      <c r="L6" s="52" t="s">
        <v>40</v>
      </c>
      <c r="M6" s="55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2"/>
    </row>
    <row r="8" spans="1:13" s="13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31</v>
      </c>
      <c r="K8" s="4" t="s">
        <v>8</v>
      </c>
      <c r="L8" s="4" t="s">
        <v>17</v>
      </c>
      <c r="M8" s="4" t="s">
        <v>1</v>
      </c>
    </row>
    <row r="9" spans="1:13" s="9" customFormat="1" ht="9" x14ac:dyDescent="0.2">
      <c r="A9" s="7"/>
      <c r="B9" s="8">
        <v>1</v>
      </c>
      <c r="C9" s="8">
        <v>2</v>
      </c>
      <c r="D9" s="8">
        <v>3</v>
      </c>
      <c r="E9" s="8">
        <v>4</v>
      </c>
      <c r="F9" s="8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</row>
    <row r="10" spans="1:13" x14ac:dyDescent="0.2">
      <c r="A10" s="14">
        <v>1</v>
      </c>
      <c r="B10" s="43" t="s">
        <v>20</v>
      </c>
      <c r="C10" s="11" t="str">
        <f>$K$4</f>
        <v>C11o</v>
      </c>
      <c r="D10" s="15">
        <f>$I$4</f>
        <v>0</v>
      </c>
      <c r="E10" s="15">
        <f>$I$5</f>
        <v>0</v>
      </c>
      <c r="F10" s="11">
        <f>K5</f>
        <v>0</v>
      </c>
      <c r="G10" s="5">
        <f t="shared" ref="G10:G17" si="0">$G$19</f>
        <v>0</v>
      </c>
      <c r="H10" s="38">
        <v>4.3600000000000003</v>
      </c>
      <c r="I10" s="39">
        <f>ROUND(H10*1.23,4)</f>
        <v>5.3628</v>
      </c>
      <c r="J10" s="16">
        <f>H10*F10</f>
        <v>0</v>
      </c>
      <c r="K10" s="17">
        <f>J10*D10</f>
        <v>0</v>
      </c>
      <c r="L10" s="17">
        <f>M10-K10</f>
        <v>0</v>
      </c>
      <c r="M10" s="17">
        <f t="shared" ref="M10:M18" si="1">ROUND(K10*1.23,2)</f>
        <v>0</v>
      </c>
    </row>
    <row r="11" spans="1:13" x14ac:dyDescent="0.2">
      <c r="A11" s="14">
        <v>2</v>
      </c>
      <c r="B11" s="44" t="s">
        <v>21</v>
      </c>
      <c r="C11" s="11" t="str">
        <f t="shared" ref="C11:C19" si="2">$K$4</f>
        <v>C11o</v>
      </c>
      <c r="D11" s="15">
        <f t="shared" ref="D11:D19" si="3">$I$4</f>
        <v>0</v>
      </c>
      <c r="E11" s="11">
        <f t="shared" ref="E11:E19" si="4">$I$5</f>
        <v>0</v>
      </c>
      <c r="F11" s="11">
        <f>K5</f>
        <v>0</v>
      </c>
      <c r="G11" s="5">
        <f t="shared" si="0"/>
        <v>0</v>
      </c>
      <c r="H11" s="38">
        <v>0.13270000000000001</v>
      </c>
      <c r="I11" s="39">
        <f t="shared" ref="I11:I19" si="5">ROUND(H11*1.23,4)</f>
        <v>0.16320000000000001</v>
      </c>
      <c r="J11" s="16">
        <f>H11*G11</f>
        <v>0</v>
      </c>
      <c r="K11" s="17">
        <f>J11</f>
        <v>0</v>
      </c>
      <c r="L11" s="17">
        <f t="shared" ref="L11:L18" si="6">M11-K11</f>
        <v>0</v>
      </c>
      <c r="M11" s="17">
        <f t="shared" si="1"/>
        <v>0</v>
      </c>
    </row>
    <row r="12" spans="1:13" x14ac:dyDescent="0.2">
      <c r="A12" s="14">
        <v>3</v>
      </c>
      <c r="B12" s="44" t="s">
        <v>22</v>
      </c>
      <c r="C12" s="11" t="str">
        <f t="shared" si="2"/>
        <v>C11o</v>
      </c>
      <c r="D12" s="15">
        <f t="shared" si="3"/>
        <v>0</v>
      </c>
      <c r="E12" s="11">
        <f t="shared" si="4"/>
        <v>0</v>
      </c>
      <c r="F12" s="11">
        <f>K5</f>
        <v>0</v>
      </c>
      <c r="G12" s="5">
        <f t="shared" si="0"/>
        <v>0</v>
      </c>
      <c r="H12" s="38">
        <v>9.4999999999999998E-3</v>
      </c>
      <c r="I12" s="39">
        <f t="shared" si="5"/>
        <v>1.17E-2</v>
      </c>
      <c r="J12" s="16">
        <f>H12*G12</f>
        <v>0</v>
      </c>
      <c r="K12" s="17">
        <f>J12</f>
        <v>0</v>
      </c>
      <c r="L12" s="17">
        <f t="shared" si="6"/>
        <v>0</v>
      </c>
      <c r="M12" s="17">
        <f t="shared" si="1"/>
        <v>0</v>
      </c>
    </row>
    <row r="13" spans="1:13" x14ac:dyDescent="0.2">
      <c r="A13" s="14">
        <v>4</v>
      </c>
      <c r="B13" s="44" t="s">
        <v>23</v>
      </c>
      <c r="C13" s="11" t="str">
        <f t="shared" si="2"/>
        <v>C11o</v>
      </c>
      <c r="D13" s="15">
        <f t="shared" si="3"/>
        <v>0</v>
      </c>
      <c r="E13" s="11">
        <f t="shared" si="4"/>
        <v>0</v>
      </c>
      <c r="F13" s="46">
        <f>K5</f>
        <v>0</v>
      </c>
      <c r="G13" s="5">
        <f t="shared" si="0"/>
        <v>0</v>
      </c>
      <c r="H13" s="38">
        <v>0.08</v>
      </c>
      <c r="I13" s="39">
        <f t="shared" si="5"/>
        <v>9.8400000000000001E-2</v>
      </c>
      <c r="J13" s="16">
        <f>H13*F13</f>
        <v>0</v>
      </c>
      <c r="K13" s="17">
        <f>J13*D13</f>
        <v>0</v>
      </c>
      <c r="L13" s="17">
        <f t="shared" si="6"/>
        <v>0</v>
      </c>
      <c r="M13" s="17">
        <f t="shared" si="1"/>
        <v>0</v>
      </c>
    </row>
    <row r="14" spans="1:13" x14ac:dyDescent="0.2">
      <c r="A14" s="3">
        <v>5</v>
      </c>
      <c r="B14" s="44" t="s">
        <v>24</v>
      </c>
      <c r="C14" s="11" t="str">
        <f t="shared" si="2"/>
        <v>C11o</v>
      </c>
      <c r="D14" s="15">
        <f t="shared" si="3"/>
        <v>0</v>
      </c>
      <c r="E14" s="11">
        <f t="shared" si="4"/>
        <v>0</v>
      </c>
      <c r="F14" s="46">
        <f>K5</f>
        <v>0</v>
      </c>
      <c r="G14" s="5">
        <f t="shared" si="0"/>
        <v>0</v>
      </c>
      <c r="H14" s="38">
        <v>1.92</v>
      </c>
      <c r="I14" s="39">
        <f t="shared" si="5"/>
        <v>2.3616000000000001</v>
      </c>
      <c r="J14" s="16">
        <f>H14*D14</f>
        <v>0</v>
      </c>
      <c r="K14" s="17">
        <f>J14*E14</f>
        <v>0</v>
      </c>
      <c r="L14" s="17">
        <f t="shared" si="6"/>
        <v>0</v>
      </c>
      <c r="M14" s="17">
        <f t="shared" si="1"/>
        <v>0</v>
      </c>
    </row>
    <row r="15" spans="1:13" x14ac:dyDescent="0.2">
      <c r="A15" s="3">
        <v>6</v>
      </c>
      <c r="B15" s="44" t="s">
        <v>30</v>
      </c>
      <c r="C15" s="11" t="str">
        <f t="shared" si="2"/>
        <v>C11o</v>
      </c>
      <c r="D15" s="15">
        <f t="shared" si="3"/>
        <v>0</v>
      </c>
      <c r="E15" s="15">
        <f t="shared" si="4"/>
        <v>0</v>
      </c>
      <c r="F15" s="46">
        <f>K5</f>
        <v>0</v>
      </c>
      <c r="G15" s="5">
        <f t="shared" si="0"/>
        <v>0</v>
      </c>
      <c r="H15" s="38">
        <v>0.9</v>
      </c>
      <c r="I15" s="39">
        <f t="shared" si="5"/>
        <v>1.107</v>
      </c>
      <c r="J15" s="47">
        <f>H15*G15/1000</f>
        <v>0</v>
      </c>
      <c r="K15" s="48">
        <f>J15</f>
        <v>0</v>
      </c>
      <c r="L15" s="48">
        <f>M15-K15</f>
        <v>0</v>
      </c>
      <c r="M15" s="48">
        <f>ROUND(K15*1.23,2)</f>
        <v>0</v>
      </c>
    </row>
    <row r="16" spans="1:13" x14ac:dyDescent="0.2">
      <c r="A16" s="14">
        <v>7</v>
      </c>
      <c r="B16" s="44" t="s">
        <v>32</v>
      </c>
      <c r="C16" s="11" t="str">
        <f t="shared" si="2"/>
        <v>C11o</v>
      </c>
      <c r="D16" s="15">
        <f t="shared" si="3"/>
        <v>0</v>
      </c>
      <c r="E16" s="15">
        <f t="shared" si="4"/>
        <v>0</v>
      </c>
      <c r="F16" s="46">
        <f>K5</f>
        <v>0</v>
      </c>
      <c r="G16" s="5">
        <f t="shared" si="0"/>
        <v>0</v>
      </c>
      <c r="H16" s="38">
        <v>4.0599999999999996</v>
      </c>
      <c r="I16" s="39">
        <f t="shared" si="5"/>
        <v>4.9938000000000002</v>
      </c>
      <c r="J16" s="47">
        <f>H16*G16/1000</f>
        <v>0</v>
      </c>
      <c r="K16" s="48">
        <f>J16</f>
        <v>0</v>
      </c>
      <c r="L16" s="48">
        <f>M16-K16</f>
        <v>0</v>
      </c>
      <c r="M16" s="48">
        <f>ROUND(K16*1.23,2)</f>
        <v>0</v>
      </c>
    </row>
    <row r="17" spans="1:13" x14ac:dyDescent="0.2">
      <c r="A17" s="14">
        <v>8</v>
      </c>
      <c r="B17" s="44" t="s">
        <v>37</v>
      </c>
      <c r="C17" s="11" t="str">
        <f t="shared" si="2"/>
        <v>C11o</v>
      </c>
      <c r="D17" s="15">
        <f t="shared" si="3"/>
        <v>0</v>
      </c>
      <c r="E17" s="15">
        <f t="shared" si="4"/>
        <v>0</v>
      </c>
      <c r="F17" s="46">
        <f>K5</f>
        <v>0</v>
      </c>
      <c r="G17" s="5">
        <f t="shared" si="0"/>
        <v>0</v>
      </c>
      <c r="H17" s="38">
        <v>102.6</v>
      </c>
      <c r="I17" s="39">
        <f>ROUND(H17*1.23,4)</f>
        <v>126.19799999999999</v>
      </c>
      <c r="J17" s="16">
        <f>H17*G17*M6/1000</f>
        <v>0</v>
      </c>
      <c r="K17" s="16">
        <f>J17</f>
        <v>0</v>
      </c>
      <c r="L17" s="16">
        <f>M17-K17</f>
        <v>0</v>
      </c>
      <c r="M17" s="16">
        <f>ROUND(K17*1.23,2)</f>
        <v>0</v>
      </c>
    </row>
    <row r="18" spans="1:13" x14ac:dyDescent="0.2">
      <c r="A18" s="3">
        <v>9</v>
      </c>
      <c r="B18" s="44" t="s">
        <v>25</v>
      </c>
      <c r="C18" s="11" t="str">
        <f t="shared" si="2"/>
        <v>C11o</v>
      </c>
      <c r="D18" s="15">
        <f t="shared" si="3"/>
        <v>0</v>
      </c>
      <c r="E18" s="11">
        <f t="shared" si="4"/>
        <v>0</v>
      </c>
      <c r="F18" s="46">
        <f>K5</f>
        <v>0</v>
      </c>
      <c r="G18" s="5">
        <f>$G$19</f>
        <v>0</v>
      </c>
      <c r="H18" s="38">
        <v>0</v>
      </c>
      <c r="I18" s="39">
        <f t="shared" si="5"/>
        <v>0</v>
      </c>
      <c r="J18" s="16">
        <f>H18*D18</f>
        <v>0</v>
      </c>
      <c r="K18" s="17">
        <f>J18*E18</f>
        <v>0</v>
      </c>
      <c r="L18" s="17">
        <f t="shared" si="6"/>
        <v>0</v>
      </c>
      <c r="M18" s="17">
        <f t="shared" si="1"/>
        <v>0</v>
      </c>
    </row>
    <row r="19" spans="1:13" x14ac:dyDescent="0.2">
      <c r="A19" s="3">
        <v>10</v>
      </c>
      <c r="B19" s="44" t="s">
        <v>26</v>
      </c>
      <c r="C19" s="11" t="str">
        <f t="shared" si="2"/>
        <v>C11o</v>
      </c>
      <c r="D19" s="15">
        <f t="shared" si="3"/>
        <v>0</v>
      </c>
      <c r="E19" s="11">
        <f t="shared" si="4"/>
        <v>0</v>
      </c>
      <c r="F19" s="11">
        <f>K5</f>
        <v>0</v>
      </c>
      <c r="G19" s="18">
        <v>0</v>
      </c>
      <c r="H19" s="38">
        <v>0</v>
      </c>
      <c r="I19" s="39">
        <f t="shared" si="5"/>
        <v>0</v>
      </c>
      <c r="J19" s="16">
        <f>H19*G19</f>
        <v>0</v>
      </c>
      <c r="K19" s="17">
        <f>J19</f>
        <v>0</v>
      </c>
      <c r="L19" s="17">
        <f>M19-K19</f>
        <v>0</v>
      </c>
      <c r="M19" s="17">
        <f>ROUND(K19*1.23,2)</f>
        <v>0</v>
      </c>
    </row>
    <row r="21" spans="1:13" x14ac:dyDescent="0.2">
      <c r="I21" s="69" t="s">
        <v>16</v>
      </c>
      <c r="J21" s="69"/>
      <c r="K21" s="28">
        <f>SUM(K10:K17)</f>
        <v>0</v>
      </c>
      <c r="L21" s="28">
        <f>SUM(L10:L17)</f>
        <v>0</v>
      </c>
      <c r="M21" s="28">
        <f>SUM(M10:M17)</f>
        <v>0</v>
      </c>
    </row>
    <row r="22" spans="1:13" x14ac:dyDescent="0.2">
      <c r="I22" s="69" t="s">
        <v>15</v>
      </c>
      <c r="J22" s="69"/>
      <c r="K22" s="28">
        <f>SUM(K18:K19)</f>
        <v>0</v>
      </c>
      <c r="L22" s="28">
        <f>SUM(L18:L19)</f>
        <v>0</v>
      </c>
      <c r="M22" s="28">
        <f>SUM(M18:M19)</f>
        <v>0</v>
      </c>
    </row>
    <row r="23" spans="1:13" ht="13.5" thickBot="1" x14ac:dyDescent="0.25">
      <c r="I23" s="26"/>
      <c r="J23" s="26"/>
      <c r="K23" s="27"/>
      <c r="L23" s="27"/>
      <c r="M23" s="27"/>
    </row>
    <row r="24" spans="1:13" ht="16.5" thickBot="1" x14ac:dyDescent="0.3">
      <c r="I24" s="61" t="s">
        <v>18</v>
      </c>
      <c r="J24" s="62"/>
      <c r="K24" s="29">
        <f>SUM(K10:K19)</f>
        <v>0</v>
      </c>
      <c r="L24" s="29">
        <f>SUM(L10:L19)</f>
        <v>0</v>
      </c>
      <c r="M24" s="30">
        <f>SUM(M10:M19)</f>
        <v>0</v>
      </c>
    </row>
    <row r="25" spans="1:13" x14ac:dyDescent="0.2">
      <c r="I25" s="26"/>
      <c r="J25" s="26"/>
      <c r="K25" s="12"/>
      <c r="L25" s="12"/>
      <c r="M25" s="12"/>
    </row>
    <row r="26" spans="1:13" ht="1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5" customHeight="1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ht="12.75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">
      <c r="H31" s="19"/>
      <c r="I31" s="22"/>
      <c r="J31" s="22"/>
      <c r="K31" s="22"/>
      <c r="L31" s="22"/>
    </row>
    <row r="32" spans="1:13" x14ac:dyDescent="0.2">
      <c r="B32" s="23"/>
      <c r="C32" s="23"/>
      <c r="D32" s="23"/>
      <c r="E32" s="23"/>
      <c r="F32" s="23"/>
      <c r="G32" s="23"/>
      <c r="H32" s="23"/>
      <c r="I32" s="22"/>
      <c r="J32" s="22"/>
      <c r="K32" s="22"/>
      <c r="L32" s="22"/>
      <c r="M32" s="22"/>
    </row>
    <row r="33" spans="2:9" x14ac:dyDescent="0.2">
      <c r="B33" s="23"/>
      <c r="C33" s="23"/>
      <c r="D33" s="23"/>
      <c r="E33" s="23"/>
      <c r="F33" s="23"/>
      <c r="G33" s="23"/>
      <c r="H33" s="24"/>
      <c r="I33" s="20"/>
    </row>
    <row r="34" spans="2:9" x14ac:dyDescent="0.2">
      <c r="I34" s="21"/>
    </row>
    <row r="35" spans="2:9" x14ac:dyDescent="0.2">
      <c r="I35" s="19"/>
    </row>
    <row r="38" spans="2:9" ht="16.5" customHeight="1" x14ac:dyDescent="0.2"/>
    <row r="39" spans="2:9" ht="13.5" customHeight="1" x14ac:dyDescent="0.2">
      <c r="I39" s="23"/>
    </row>
    <row r="40" spans="2:9" ht="16.5" customHeight="1" x14ac:dyDescent="0.2">
      <c r="I40" s="24"/>
    </row>
    <row r="41" spans="2:9" ht="24" customHeight="1" x14ac:dyDescent="0.2"/>
  </sheetData>
  <mergeCells count="10">
    <mergeCell ref="A28:M28"/>
    <mergeCell ref="A29:M29"/>
    <mergeCell ref="I21:J21"/>
    <mergeCell ref="I24:J24"/>
    <mergeCell ref="A26:M26"/>
    <mergeCell ref="A2:M2"/>
    <mergeCell ref="B4:H4"/>
    <mergeCell ref="G5:H5"/>
    <mergeCell ref="L5:M5"/>
    <mergeCell ref="I22:J2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&amp;L&amp;"Arial,Kursywa"Tajemnica ENEA S.A.&amp;R&amp;"Arial,Pogrubiona kursywa"Biuro Przetargów Publicznych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6"/>
  <sheetViews>
    <sheetView zoomScale="90" zoomScaleNormal="90" workbookViewId="0">
      <selection activeCell="E41" sqref="E41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8554687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0" style="2" bestFit="1" customWidth="1"/>
    <col min="10" max="10" width="20.28515625" style="2" bestFit="1" customWidth="1"/>
    <col min="11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1" spans="1:13" s="1" customFormat="1" ht="15.75" x14ac:dyDescent="0.2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1" customFormat="1" x14ac:dyDescent="0.2"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x14ac:dyDescent="0.2">
      <c r="B3" s="64" t="s">
        <v>6</v>
      </c>
      <c r="C3" s="64"/>
      <c r="D3" s="64"/>
      <c r="E3" s="64"/>
      <c r="F3" s="64"/>
      <c r="G3" s="64"/>
      <c r="H3" s="64"/>
      <c r="I3" s="25"/>
      <c r="J3" s="10" t="s">
        <v>11</v>
      </c>
      <c r="K3" s="25"/>
    </row>
    <row r="4" spans="1:13" s="31" customFormat="1" x14ac:dyDescent="0.2">
      <c r="B4" s="32"/>
      <c r="C4" s="32"/>
      <c r="D4" s="32"/>
      <c r="E4" s="32"/>
      <c r="F4" s="32"/>
      <c r="G4" s="65" t="s">
        <v>3</v>
      </c>
      <c r="H4" s="66"/>
      <c r="I4" s="41"/>
      <c r="J4" s="33" t="s">
        <v>14</v>
      </c>
      <c r="K4" s="40"/>
      <c r="L4" s="67" t="s">
        <v>13</v>
      </c>
      <c r="M4" s="68"/>
    </row>
    <row r="5" spans="1:13" s="31" customFormat="1" x14ac:dyDescent="0.2">
      <c r="B5" s="32"/>
      <c r="C5" s="32"/>
      <c r="D5" s="32"/>
      <c r="E5" s="32"/>
      <c r="F5" s="32"/>
      <c r="G5" s="33"/>
      <c r="H5" s="35"/>
      <c r="I5" s="37"/>
      <c r="J5" s="33"/>
      <c r="K5" s="37"/>
      <c r="L5" s="36"/>
      <c r="M5" s="34"/>
    </row>
    <row r="6" spans="1:13" x14ac:dyDescent="0.2">
      <c r="B6" s="1"/>
      <c r="C6" s="1"/>
      <c r="D6" s="1"/>
      <c r="E6" s="1"/>
      <c r="F6" s="1"/>
      <c r="G6" s="1"/>
      <c r="H6" s="1"/>
      <c r="I6" s="1"/>
      <c r="L6" s="12"/>
    </row>
    <row r="7" spans="1:13" s="13" customFormat="1" ht="25.5" x14ac:dyDescent="0.2">
      <c r="A7" s="4" t="s">
        <v>7</v>
      </c>
      <c r="B7" s="4" t="s">
        <v>0</v>
      </c>
      <c r="C7" s="4" t="s">
        <v>5</v>
      </c>
      <c r="D7" s="4" t="s">
        <v>10</v>
      </c>
      <c r="E7" s="4" t="s">
        <v>9</v>
      </c>
      <c r="F7" s="4" t="s">
        <v>19</v>
      </c>
      <c r="G7" s="4" t="s">
        <v>12</v>
      </c>
      <c r="H7" s="4" t="s">
        <v>4</v>
      </c>
      <c r="I7" s="4" t="s">
        <v>2</v>
      </c>
      <c r="J7" s="4" t="s">
        <v>31</v>
      </c>
      <c r="K7" s="4" t="s">
        <v>8</v>
      </c>
      <c r="L7" s="4" t="s">
        <v>17</v>
      </c>
      <c r="M7" s="4" t="s">
        <v>1</v>
      </c>
    </row>
    <row r="8" spans="1:13" s="9" customFormat="1" ht="9" x14ac:dyDescent="0.2">
      <c r="A8" s="7"/>
      <c r="B8" s="8">
        <v>1</v>
      </c>
      <c r="C8" s="8">
        <v>2</v>
      </c>
      <c r="D8" s="8">
        <v>3</v>
      </c>
      <c r="E8" s="8">
        <v>4</v>
      </c>
      <c r="F8" s="8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</row>
    <row r="9" spans="1:13" x14ac:dyDescent="0.2">
      <c r="A9" s="14">
        <v>1</v>
      </c>
      <c r="B9" s="43" t="s">
        <v>28</v>
      </c>
      <c r="C9" s="11">
        <f>$K$3</f>
        <v>0</v>
      </c>
      <c r="D9" s="15">
        <f>$I$3</f>
        <v>0</v>
      </c>
      <c r="E9" s="15">
        <f>$I$4</f>
        <v>0</v>
      </c>
      <c r="F9" s="11">
        <f>K4</f>
        <v>0</v>
      </c>
      <c r="G9" s="5">
        <f t="shared" ref="G9:G16" si="0">$G$18</f>
        <v>0</v>
      </c>
      <c r="H9" s="38">
        <v>6.51</v>
      </c>
      <c r="I9" s="39">
        <f>ROUND(H9*1.23,4)</f>
        <v>8.0073000000000008</v>
      </c>
      <c r="J9" s="42">
        <f>E9*H9</f>
        <v>0</v>
      </c>
      <c r="K9" s="17">
        <f>J9*D9</f>
        <v>0</v>
      </c>
      <c r="L9" s="17">
        <f t="shared" ref="L9:L18" si="1">M9-K9</f>
        <v>0</v>
      </c>
      <c r="M9" s="17">
        <f t="shared" ref="M9:M17" si="2">ROUND(K9*1.23,2)</f>
        <v>0</v>
      </c>
    </row>
    <row r="10" spans="1:13" x14ac:dyDescent="0.2">
      <c r="A10" s="14">
        <v>2</v>
      </c>
      <c r="B10" s="44" t="s">
        <v>21</v>
      </c>
      <c r="C10" s="11">
        <f t="shared" ref="C10:C18" si="3">$K$3</f>
        <v>0</v>
      </c>
      <c r="D10" s="15">
        <f t="shared" ref="D10:D18" si="4">$I$3</f>
        <v>0</v>
      </c>
      <c r="E10" s="11">
        <f t="shared" ref="E10:E18" si="5">$I$4</f>
        <v>0</v>
      </c>
      <c r="F10" s="11">
        <f>K4</f>
        <v>0</v>
      </c>
      <c r="G10" s="5">
        <f t="shared" si="0"/>
        <v>0</v>
      </c>
      <c r="H10" s="38">
        <v>0.17449999999999999</v>
      </c>
      <c r="I10" s="39">
        <f t="shared" ref="I10:I18" si="6">ROUND(H10*1.23,4)</f>
        <v>0.21460000000000001</v>
      </c>
      <c r="J10" s="42">
        <f>H10*G10</f>
        <v>0</v>
      </c>
      <c r="K10" s="17">
        <f>J10</f>
        <v>0</v>
      </c>
      <c r="L10" s="17">
        <f t="shared" si="1"/>
        <v>0</v>
      </c>
      <c r="M10" s="17">
        <f t="shared" si="2"/>
        <v>0</v>
      </c>
    </row>
    <row r="11" spans="1:13" x14ac:dyDescent="0.2">
      <c r="A11" s="14">
        <v>3</v>
      </c>
      <c r="B11" s="44" t="s">
        <v>22</v>
      </c>
      <c r="C11" s="11">
        <f t="shared" si="3"/>
        <v>0</v>
      </c>
      <c r="D11" s="15">
        <f t="shared" si="4"/>
        <v>0</v>
      </c>
      <c r="E11" s="11">
        <f t="shared" si="5"/>
        <v>0</v>
      </c>
      <c r="F11" s="11">
        <f>K4</f>
        <v>0</v>
      </c>
      <c r="G11" s="5">
        <f t="shared" si="0"/>
        <v>0</v>
      </c>
      <c r="H11" s="38">
        <v>9.4999999999999998E-3</v>
      </c>
      <c r="I11" s="39">
        <f t="shared" si="6"/>
        <v>1.17E-2</v>
      </c>
      <c r="J11" s="42">
        <f>H11*G11</f>
        <v>0</v>
      </c>
      <c r="K11" s="17">
        <f>J11</f>
        <v>0</v>
      </c>
      <c r="L11" s="17">
        <f t="shared" si="1"/>
        <v>0</v>
      </c>
      <c r="M11" s="17">
        <f t="shared" si="2"/>
        <v>0</v>
      </c>
    </row>
    <row r="12" spans="1:13" x14ac:dyDescent="0.2">
      <c r="A12" s="14">
        <v>4</v>
      </c>
      <c r="B12" s="44" t="s">
        <v>29</v>
      </c>
      <c r="C12" s="11">
        <f t="shared" si="3"/>
        <v>0</v>
      </c>
      <c r="D12" s="15">
        <f t="shared" si="4"/>
        <v>0</v>
      </c>
      <c r="E12" s="11">
        <f t="shared" si="5"/>
        <v>0</v>
      </c>
      <c r="F12" s="11">
        <f>K4</f>
        <v>0</v>
      </c>
      <c r="G12" s="5">
        <f t="shared" si="0"/>
        <v>0</v>
      </c>
      <c r="H12" s="38">
        <v>0.33</v>
      </c>
      <c r="I12" s="39">
        <f t="shared" si="6"/>
        <v>0.40589999999999998</v>
      </c>
      <c r="J12" s="42">
        <f>H12*E12</f>
        <v>0</v>
      </c>
      <c r="K12" s="17">
        <f>J12*D12</f>
        <v>0</v>
      </c>
      <c r="L12" s="17">
        <f t="shared" si="1"/>
        <v>0</v>
      </c>
      <c r="M12" s="17">
        <f t="shared" si="2"/>
        <v>0</v>
      </c>
    </row>
    <row r="13" spans="1:13" x14ac:dyDescent="0.2">
      <c r="A13" s="14">
        <v>5</v>
      </c>
      <c r="B13" s="44" t="s">
        <v>24</v>
      </c>
      <c r="C13" s="11">
        <f t="shared" si="3"/>
        <v>0</v>
      </c>
      <c r="D13" s="15">
        <f t="shared" si="4"/>
        <v>0</v>
      </c>
      <c r="E13" s="11">
        <f t="shared" si="5"/>
        <v>0</v>
      </c>
      <c r="F13" s="11">
        <f>K4</f>
        <v>0</v>
      </c>
      <c r="G13" s="5">
        <f t="shared" si="0"/>
        <v>0</v>
      </c>
      <c r="H13" s="38">
        <v>1.92</v>
      </c>
      <c r="I13" s="39">
        <f t="shared" si="6"/>
        <v>2.3616000000000001</v>
      </c>
      <c r="J13" s="42">
        <f>H13*E13</f>
        <v>0</v>
      </c>
      <c r="K13" s="17">
        <f>J13*D13</f>
        <v>0</v>
      </c>
      <c r="L13" s="17">
        <f t="shared" si="1"/>
        <v>0</v>
      </c>
      <c r="M13" s="17">
        <f t="shared" si="2"/>
        <v>0</v>
      </c>
    </row>
    <row r="14" spans="1:13" x14ac:dyDescent="0.2">
      <c r="A14" s="3">
        <v>6</v>
      </c>
      <c r="B14" s="44" t="s">
        <v>30</v>
      </c>
      <c r="C14" s="11">
        <f t="shared" si="3"/>
        <v>0</v>
      </c>
      <c r="D14" s="15">
        <f t="shared" si="4"/>
        <v>0</v>
      </c>
      <c r="E14" s="15">
        <f t="shared" si="5"/>
        <v>0</v>
      </c>
      <c r="F14" s="11">
        <f>K4</f>
        <v>0</v>
      </c>
      <c r="G14" s="5">
        <f t="shared" si="0"/>
        <v>0</v>
      </c>
      <c r="H14" s="38">
        <v>0.9</v>
      </c>
      <c r="I14" s="39">
        <f t="shared" si="6"/>
        <v>1.107</v>
      </c>
      <c r="J14" s="47">
        <f>H14*G14/1000</f>
        <v>0</v>
      </c>
      <c r="K14" s="48">
        <f>J14</f>
        <v>0</v>
      </c>
      <c r="L14" s="48">
        <f>M14-K14</f>
        <v>0</v>
      </c>
      <c r="M14" s="48">
        <f>ROUND(K14*1.23,2)</f>
        <v>0</v>
      </c>
    </row>
    <row r="15" spans="1:13" x14ac:dyDescent="0.2">
      <c r="A15" s="3">
        <v>7</v>
      </c>
      <c r="B15" s="44" t="s">
        <v>32</v>
      </c>
      <c r="C15" s="11">
        <f t="shared" si="3"/>
        <v>0</v>
      </c>
      <c r="D15" s="15">
        <f t="shared" si="4"/>
        <v>0</v>
      </c>
      <c r="E15" s="15">
        <f t="shared" si="5"/>
        <v>0</v>
      </c>
      <c r="F15" s="15">
        <f>K4</f>
        <v>0</v>
      </c>
      <c r="G15" s="5">
        <f t="shared" si="0"/>
        <v>0</v>
      </c>
      <c r="H15" s="38">
        <v>4.0599999999999996</v>
      </c>
      <c r="I15" s="39">
        <f t="shared" si="6"/>
        <v>4.9938000000000002</v>
      </c>
      <c r="J15" s="47">
        <f>H15*G15/1000</f>
        <v>0</v>
      </c>
      <c r="K15" s="48">
        <f>J15</f>
        <v>0</v>
      </c>
      <c r="L15" s="48">
        <f>M15-K15</f>
        <v>0</v>
      </c>
      <c r="M15" s="48">
        <f>ROUND(K15*1.23,2)</f>
        <v>0</v>
      </c>
    </row>
    <row r="16" spans="1:13" x14ac:dyDescent="0.2">
      <c r="A16" s="3">
        <v>8</v>
      </c>
      <c r="B16" s="44" t="s">
        <v>33</v>
      </c>
      <c r="C16" s="11">
        <f t="shared" si="3"/>
        <v>0</v>
      </c>
      <c r="D16" s="15">
        <f t="shared" si="4"/>
        <v>0</v>
      </c>
      <c r="E16" s="15">
        <f t="shared" si="5"/>
        <v>0</v>
      </c>
      <c r="F16" s="15">
        <f>K4</f>
        <v>0</v>
      </c>
      <c r="G16" s="5">
        <f t="shared" si="0"/>
        <v>0</v>
      </c>
      <c r="H16" s="38">
        <v>13.25</v>
      </c>
      <c r="I16" s="39">
        <f t="shared" si="6"/>
        <v>16.297499999999999</v>
      </c>
      <c r="J16" s="47">
        <f>H16*D16</f>
        <v>0</v>
      </c>
      <c r="K16" s="48">
        <f>J16</f>
        <v>0</v>
      </c>
      <c r="L16" s="48">
        <f>M16-K16</f>
        <v>0</v>
      </c>
      <c r="M16" s="48">
        <f>ROUND(K16*1.23,2)</f>
        <v>0</v>
      </c>
    </row>
    <row r="17" spans="1:13" x14ac:dyDescent="0.2">
      <c r="A17" s="14">
        <v>9</v>
      </c>
      <c r="B17" s="44" t="s">
        <v>25</v>
      </c>
      <c r="C17" s="11">
        <f t="shared" si="3"/>
        <v>0</v>
      </c>
      <c r="D17" s="15">
        <f t="shared" si="4"/>
        <v>0</v>
      </c>
      <c r="E17" s="11">
        <f t="shared" si="5"/>
        <v>0</v>
      </c>
      <c r="F17" s="11">
        <f>K4</f>
        <v>0</v>
      </c>
      <c r="G17" s="5">
        <f>$G$18</f>
        <v>0</v>
      </c>
      <c r="H17" s="38">
        <v>0</v>
      </c>
      <c r="I17" s="39">
        <f t="shared" si="6"/>
        <v>0</v>
      </c>
      <c r="J17" s="42">
        <f>H17*D17</f>
        <v>0</v>
      </c>
      <c r="K17" s="17">
        <f>J17*E17</f>
        <v>0</v>
      </c>
      <c r="L17" s="17">
        <f t="shared" si="1"/>
        <v>0</v>
      </c>
      <c r="M17" s="17">
        <f t="shared" si="2"/>
        <v>0</v>
      </c>
    </row>
    <row r="18" spans="1:13" x14ac:dyDescent="0.2">
      <c r="A18" s="14">
        <v>10</v>
      </c>
      <c r="B18" s="44" t="s">
        <v>26</v>
      </c>
      <c r="C18" s="11">
        <f t="shared" si="3"/>
        <v>0</v>
      </c>
      <c r="D18" s="15">
        <f t="shared" si="4"/>
        <v>0</v>
      </c>
      <c r="E18" s="11">
        <f t="shared" si="5"/>
        <v>0</v>
      </c>
      <c r="F18" s="11">
        <f>K4</f>
        <v>0</v>
      </c>
      <c r="G18" s="18">
        <v>0</v>
      </c>
      <c r="H18" s="38">
        <v>0</v>
      </c>
      <c r="I18" s="39">
        <f t="shared" si="6"/>
        <v>0</v>
      </c>
      <c r="J18" s="42">
        <f>H18*G18</f>
        <v>0</v>
      </c>
      <c r="K18" s="17">
        <f>J18</f>
        <v>0</v>
      </c>
      <c r="L18" s="17">
        <f t="shared" si="1"/>
        <v>0</v>
      </c>
      <c r="M18" s="17">
        <f>ROUND(K18*1.23,2)</f>
        <v>0</v>
      </c>
    </row>
    <row r="20" spans="1:13" x14ac:dyDescent="0.2">
      <c r="I20" s="69" t="s">
        <v>16</v>
      </c>
      <c r="J20" s="69"/>
      <c r="K20" s="28">
        <f>SUM(K9:K16)</f>
        <v>0</v>
      </c>
      <c r="L20" s="28">
        <f>SUM(L9:L16)</f>
        <v>0</v>
      </c>
      <c r="M20" s="28">
        <f>SUM(M9:M16)</f>
        <v>0</v>
      </c>
    </row>
    <row r="21" spans="1:13" x14ac:dyDescent="0.2">
      <c r="I21" s="69" t="s">
        <v>15</v>
      </c>
      <c r="J21" s="69"/>
      <c r="K21" s="28">
        <f>SUM(K17:K18)</f>
        <v>0</v>
      </c>
      <c r="L21" s="28">
        <f>SUM(L17:L18)</f>
        <v>0</v>
      </c>
      <c r="M21" s="28">
        <f>SUM(M17:M18)</f>
        <v>0</v>
      </c>
    </row>
    <row r="22" spans="1:13" ht="13.5" thickBot="1" x14ac:dyDescent="0.25">
      <c r="I22" s="26"/>
      <c r="J22" s="26"/>
      <c r="K22" s="27"/>
      <c r="L22" s="27"/>
      <c r="M22" s="27"/>
    </row>
    <row r="23" spans="1:13" ht="16.5" thickBot="1" x14ac:dyDescent="0.3">
      <c r="I23" s="61" t="s">
        <v>18</v>
      </c>
      <c r="J23" s="62"/>
      <c r="K23" s="29">
        <f>SUM(K9:K18)</f>
        <v>0</v>
      </c>
      <c r="L23" s="29">
        <f>SUM(L9:L18)</f>
        <v>0</v>
      </c>
      <c r="M23" s="30">
        <f>SUM(M9:M18)</f>
        <v>0</v>
      </c>
    </row>
    <row r="24" spans="1:13" x14ac:dyDescent="0.2">
      <c r="I24" s="26"/>
      <c r="J24" s="26"/>
      <c r="K24" s="12"/>
      <c r="L24" s="12"/>
      <c r="M24" s="12"/>
    </row>
    <row r="25" spans="1:13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2">
      <c r="H26" s="19"/>
      <c r="I26" s="22"/>
      <c r="J26" s="22"/>
      <c r="K26" s="22"/>
      <c r="L26" s="22"/>
    </row>
    <row r="27" spans="1:13" x14ac:dyDescent="0.2">
      <c r="B27" s="23"/>
      <c r="C27" s="23"/>
      <c r="D27" s="23"/>
      <c r="E27" s="23"/>
      <c r="F27" s="23"/>
      <c r="G27" s="23"/>
      <c r="H27" s="23"/>
      <c r="I27" s="22"/>
      <c r="J27" s="22"/>
      <c r="K27" s="22"/>
      <c r="L27" s="22"/>
      <c r="M27" s="22"/>
    </row>
    <row r="28" spans="1:13" x14ac:dyDescent="0.2">
      <c r="B28" s="23"/>
      <c r="C28" s="23"/>
      <c r="D28" s="23"/>
      <c r="E28" s="23"/>
      <c r="F28" s="23"/>
      <c r="G28" s="23"/>
      <c r="H28" s="24"/>
      <c r="I28" s="20"/>
    </row>
    <row r="29" spans="1:13" x14ac:dyDescent="0.2">
      <c r="I29" s="21"/>
    </row>
    <row r="30" spans="1:13" x14ac:dyDescent="0.2">
      <c r="I30" s="19"/>
    </row>
    <row r="33" spans="9:9" ht="16.5" customHeight="1" x14ac:dyDescent="0.2"/>
    <row r="34" spans="9:9" ht="13.5" customHeight="1" x14ac:dyDescent="0.2">
      <c r="I34" s="23"/>
    </row>
    <row r="35" spans="9:9" ht="16.5" customHeight="1" x14ac:dyDescent="0.2">
      <c r="I35" s="24"/>
    </row>
    <row r="36" spans="9:9" ht="24" customHeight="1" x14ac:dyDescent="0.2"/>
  </sheetData>
  <mergeCells count="7">
    <mergeCell ref="I23:J23"/>
    <mergeCell ref="A1:M1"/>
    <mergeCell ref="B3:H3"/>
    <mergeCell ref="G4:H4"/>
    <mergeCell ref="L4:M4"/>
    <mergeCell ref="I20:J20"/>
    <mergeCell ref="I21:J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&amp;L&amp;"Arial,Kursywa"Tajemnica ENEA S.A.&amp;R&amp;"Arial,Pogrubiona kursywa"Biuro Przetargów Publicznych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50"/>
  <sheetViews>
    <sheetView workbookViewId="0">
      <selection activeCell="H18" sqref="H18"/>
    </sheetView>
  </sheetViews>
  <sheetFormatPr defaultRowHeight="12.75" x14ac:dyDescent="0.2"/>
  <cols>
    <col min="2" max="2" width="13" customWidth="1"/>
    <col min="3" max="3" width="18.85546875" bestFit="1" customWidth="1"/>
    <col min="4" max="4" width="23.7109375" bestFit="1" customWidth="1"/>
    <col min="10" max="11" width="10.140625" bestFit="1" customWidth="1"/>
  </cols>
  <sheetData>
    <row r="1" spans="2:11" x14ac:dyDescent="0.2">
      <c r="B1" s="45" t="s">
        <v>44</v>
      </c>
      <c r="C1" s="45" t="s">
        <v>42</v>
      </c>
      <c r="D1" s="45" t="s">
        <v>43</v>
      </c>
    </row>
    <row r="2" spans="2:11" x14ac:dyDescent="0.2">
      <c r="B2" s="56">
        <v>44228</v>
      </c>
      <c r="C2">
        <v>20</v>
      </c>
      <c r="D2">
        <v>28</v>
      </c>
    </row>
    <row r="3" spans="2:11" x14ac:dyDescent="0.2">
      <c r="B3" s="56">
        <v>44256</v>
      </c>
      <c r="C3">
        <v>23</v>
      </c>
      <c r="D3">
        <v>31</v>
      </c>
    </row>
    <row r="4" spans="2:11" x14ac:dyDescent="0.2">
      <c r="B4" s="56">
        <v>44287</v>
      </c>
      <c r="C4">
        <v>21</v>
      </c>
      <c r="D4">
        <v>30</v>
      </c>
    </row>
    <row r="5" spans="2:11" x14ac:dyDescent="0.2">
      <c r="B5" s="56">
        <v>44317</v>
      </c>
      <c r="C5">
        <v>19</v>
      </c>
      <c r="D5">
        <v>31</v>
      </c>
    </row>
    <row r="6" spans="2:11" x14ac:dyDescent="0.2">
      <c r="B6" s="56">
        <v>44348</v>
      </c>
      <c r="C6">
        <v>21</v>
      </c>
      <c r="D6">
        <v>30</v>
      </c>
    </row>
    <row r="7" spans="2:11" x14ac:dyDescent="0.2">
      <c r="B7" s="56">
        <v>44378</v>
      </c>
      <c r="C7">
        <v>22</v>
      </c>
      <c r="D7">
        <v>31</v>
      </c>
      <c r="J7" s="57"/>
      <c r="K7" s="57"/>
    </row>
    <row r="8" spans="2:11" x14ac:dyDescent="0.2">
      <c r="B8" s="56">
        <v>44409</v>
      </c>
      <c r="C8">
        <v>22</v>
      </c>
      <c r="D8">
        <v>31</v>
      </c>
    </row>
    <row r="9" spans="2:11" x14ac:dyDescent="0.2">
      <c r="B9" s="56">
        <v>44440</v>
      </c>
      <c r="C9">
        <v>22</v>
      </c>
      <c r="D9">
        <v>30</v>
      </c>
    </row>
    <row r="10" spans="2:11" x14ac:dyDescent="0.2">
      <c r="B10" s="56">
        <v>44470</v>
      </c>
      <c r="C10">
        <v>21</v>
      </c>
      <c r="D10">
        <v>31</v>
      </c>
    </row>
    <row r="11" spans="2:11" x14ac:dyDescent="0.2">
      <c r="B11" s="56">
        <v>44501</v>
      </c>
      <c r="C11">
        <v>20</v>
      </c>
      <c r="D11">
        <v>30</v>
      </c>
    </row>
    <row r="12" spans="2:11" x14ac:dyDescent="0.2">
      <c r="B12" s="56">
        <v>44531</v>
      </c>
      <c r="C12">
        <v>22</v>
      </c>
      <c r="D12">
        <v>31</v>
      </c>
    </row>
    <row r="13" spans="2:11" x14ac:dyDescent="0.2">
      <c r="B13" s="56">
        <v>44562</v>
      </c>
      <c r="C13">
        <v>19</v>
      </c>
      <c r="D13">
        <v>31</v>
      </c>
    </row>
    <row r="14" spans="2:11" x14ac:dyDescent="0.2">
      <c r="B14" s="56">
        <v>44593</v>
      </c>
      <c r="C14">
        <v>20</v>
      </c>
      <c r="D14">
        <v>28</v>
      </c>
    </row>
    <row r="15" spans="2:11" x14ac:dyDescent="0.2">
      <c r="B15" s="56">
        <v>44621</v>
      </c>
      <c r="C15">
        <v>23</v>
      </c>
      <c r="D15">
        <v>31</v>
      </c>
    </row>
    <row r="16" spans="2:11" x14ac:dyDescent="0.2">
      <c r="B16" s="56">
        <v>44652</v>
      </c>
      <c r="C16">
        <v>20</v>
      </c>
      <c r="D16">
        <v>30</v>
      </c>
    </row>
    <row r="17" spans="2:4" x14ac:dyDescent="0.2">
      <c r="B17" s="56">
        <v>44682</v>
      </c>
      <c r="C17">
        <v>21</v>
      </c>
      <c r="D17">
        <v>31</v>
      </c>
    </row>
    <row r="18" spans="2:4" x14ac:dyDescent="0.2">
      <c r="B18" s="56">
        <v>44713</v>
      </c>
      <c r="C18">
        <v>21</v>
      </c>
      <c r="D18">
        <v>30</v>
      </c>
    </row>
    <row r="19" spans="2:4" x14ac:dyDescent="0.2">
      <c r="B19" s="56">
        <v>44743</v>
      </c>
      <c r="C19">
        <v>21</v>
      </c>
      <c r="D19">
        <v>31</v>
      </c>
    </row>
    <row r="20" spans="2:4" x14ac:dyDescent="0.2">
      <c r="B20" s="56">
        <v>44774</v>
      </c>
      <c r="C20">
        <v>22</v>
      </c>
      <c r="D20">
        <v>31</v>
      </c>
    </row>
    <row r="21" spans="2:4" x14ac:dyDescent="0.2">
      <c r="B21" s="56">
        <v>44805</v>
      </c>
      <c r="C21">
        <v>22</v>
      </c>
      <c r="D21">
        <v>30</v>
      </c>
    </row>
    <row r="22" spans="2:4" x14ac:dyDescent="0.2">
      <c r="B22" s="56">
        <v>44835</v>
      </c>
      <c r="C22">
        <v>21</v>
      </c>
      <c r="D22">
        <v>31</v>
      </c>
    </row>
    <row r="23" spans="2:4" x14ac:dyDescent="0.2">
      <c r="B23" s="56">
        <v>44866</v>
      </c>
      <c r="C23">
        <v>20</v>
      </c>
      <c r="D23">
        <v>30</v>
      </c>
    </row>
    <row r="24" spans="2:4" x14ac:dyDescent="0.2">
      <c r="B24" s="56">
        <v>44896</v>
      </c>
      <c r="C24">
        <v>21</v>
      </c>
      <c r="D24">
        <v>31</v>
      </c>
    </row>
    <row r="25" spans="2:4" x14ac:dyDescent="0.2">
      <c r="B25" s="56">
        <v>44927</v>
      </c>
      <c r="C25">
        <v>21</v>
      </c>
      <c r="D25">
        <v>31</v>
      </c>
    </row>
    <row r="26" spans="2:4" x14ac:dyDescent="0.2">
      <c r="B26" s="56">
        <v>44958</v>
      </c>
      <c r="C26">
        <v>20</v>
      </c>
      <c r="D26">
        <v>28</v>
      </c>
    </row>
    <row r="27" spans="2:4" x14ac:dyDescent="0.2">
      <c r="B27" s="56">
        <v>44986</v>
      </c>
      <c r="C27">
        <v>23</v>
      </c>
      <c r="D27">
        <v>31</v>
      </c>
    </row>
    <row r="28" spans="2:4" x14ac:dyDescent="0.2">
      <c r="B28" s="56">
        <v>45017</v>
      </c>
      <c r="C28">
        <v>19</v>
      </c>
      <c r="D28">
        <v>30</v>
      </c>
    </row>
    <row r="29" spans="2:4" x14ac:dyDescent="0.2">
      <c r="B29" s="56">
        <v>45047</v>
      </c>
      <c r="C29">
        <v>21</v>
      </c>
      <c r="D29">
        <v>31</v>
      </c>
    </row>
    <row r="30" spans="2:4" x14ac:dyDescent="0.2">
      <c r="B30" s="56">
        <v>45078</v>
      </c>
      <c r="C30">
        <v>21</v>
      </c>
      <c r="D30">
        <v>30</v>
      </c>
    </row>
    <row r="31" spans="2:4" x14ac:dyDescent="0.2">
      <c r="B31" s="56">
        <v>45108</v>
      </c>
      <c r="C31">
        <v>21</v>
      </c>
      <c r="D31">
        <v>31</v>
      </c>
    </row>
    <row r="32" spans="2:4" x14ac:dyDescent="0.2">
      <c r="B32" s="56">
        <v>45139</v>
      </c>
      <c r="C32">
        <v>22</v>
      </c>
      <c r="D32">
        <v>31</v>
      </c>
    </row>
    <row r="33" spans="2:4" x14ac:dyDescent="0.2">
      <c r="B33" s="56">
        <v>45170</v>
      </c>
      <c r="C33">
        <v>21</v>
      </c>
      <c r="D33">
        <v>30</v>
      </c>
    </row>
    <row r="34" spans="2:4" x14ac:dyDescent="0.2">
      <c r="B34" s="56">
        <v>45200</v>
      </c>
      <c r="C34">
        <v>22</v>
      </c>
      <c r="D34">
        <v>31</v>
      </c>
    </row>
    <row r="35" spans="2:4" x14ac:dyDescent="0.2">
      <c r="B35" s="56">
        <v>45231</v>
      </c>
      <c r="C35">
        <v>20</v>
      </c>
      <c r="D35">
        <v>30</v>
      </c>
    </row>
    <row r="36" spans="2:4" x14ac:dyDescent="0.2">
      <c r="B36" s="56">
        <v>45261</v>
      </c>
      <c r="C36">
        <v>19</v>
      </c>
      <c r="D36">
        <v>31</v>
      </c>
    </row>
    <row r="37" spans="2:4" x14ac:dyDescent="0.2">
      <c r="B37" s="56">
        <v>45292</v>
      </c>
      <c r="C37">
        <v>21</v>
      </c>
      <c r="D37">
        <v>31</v>
      </c>
    </row>
    <row r="38" spans="2:4" x14ac:dyDescent="0.2">
      <c r="B38" s="56">
        <v>45323</v>
      </c>
      <c r="C38">
        <v>21</v>
      </c>
      <c r="D38">
        <v>29</v>
      </c>
    </row>
    <row r="39" spans="2:4" x14ac:dyDescent="0.2">
      <c r="B39" s="56">
        <v>45352</v>
      </c>
      <c r="C39">
        <v>21</v>
      </c>
      <c r="D39">
        <v>31</v>
      </c>
    </row>
    <row r="40" spans="2:4" x14ac:dyDescent="0.2">
      <c r="B40" s="56">
        <v>45383</v>
      </c>
      <c r="C40">
        <v>21</v>
      </c>
      <c r="D40">
        <v>30</v>
      </c>
    </row>
    <row r="41" spans="2:4" x14ac:dyDescent="0.2">
      <c r="B41" s="56">
        <v>45413</v>
      </c>
      <c r="C41">
        <v>20</v>
      </c>
      <c r="D41">
        <v>31</v>
      </c>
    </row>
    <row r="42" spans="2:4" x14ac:dyDescent="0.2">
      <c r="B42" s="56">
        <v>45444</v>
      </c>
      <c r="C42">
        <v>20</v>
      </c>
      <c r="D42">
        <v>30</v>
      </c>
    </row>
    <row r="43" spans="2:4" x14ac:dyDescent="0.2">
      <c r="B43" s="56">
        <v>45474</v>
      </c>
      <c r="C43">
        <v>23</v>
      </c>
      <c r="D43">
        <v>31</v>
      </c>
    </row>
    <row r="44" spans="2:4" x14ac:dyDescent="0.2">
      <c r="B44" s="56">
        <v>45505</v>
      </c>
      <c r="C44">
        <v>21</v>
      </c>
      <c r="D44">
        <v>31</v>
      </c>
    </row>
    <row r="45" spans="2:4" x14ac:dyDescent="0.2">
      <c r="B45" s="56">
        <v>45536</v>
      </c>
      <c r="C45">
        <v>21</v>
      </c>
      <c r="D45">
        <v>30</v>
      </c>
    </row>
    <row r="46" spans="2:4" x14ac:dyDescent="0.2">
      <c r="B46" s="56">
        <v>45566</v>
      </c>
      <c r="C46">
        <v>23</v>
      </c>
      <c r="D46">
        <v>31</v>
      </c>
    </row>
    <row r="47" spans="2:4" x14ac:dyDescent="0.2">
      <c r="B47" s="56">
        <v>45597</v>
      </c>
      <c r="C47">
        <v>19</v>
      </c>
      <c r="D47">
        <v>30</v>
      </c>
    </row>
    <row r="48" spans="2:4" x14ac:dyDescent="0.2">
      <c r="B48" s="56">
        <v>45627</v>
      </c>
      <c r="C48">
        <v>20</v>
      </c>
      <c r="D48">
        <v>31</v>
      </c>
    </row>
    <row r="49" spans="2:2" x14ac:dyDescent="0.2">
      <c r="B49" s="56"/>
    </row>
    <row r="50" spans="2:2" x14ac:dyDescent="0.2">
      <c r="B50" s="56"/>
    </row>
  </sheetData>
  <autoFilter ref="B1:D1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C11</vt:lpstr>
      <vt:lpstr>C12a</vt:lpstr>
      <vt:lpstr>C11o</vt:lpstr>
      <vt:lpstr>G11</vt:lpstr>
      <vt:lpstr>Ilość dni</vt:lpstr>
      <vt:lpstr>'C11'!Obszar_wydruku</vt:lpstr>
      <vt:lpstr>'C11o'!Obszar_wydruku</vt:lpstr>
      <vt:lpstr>'G11'!Obszar_wydruku</vt:lpstr>
    </vt:vector>
  </TitlesOfParts>
  <Company>ENEA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Nowacki</dc:creator>
  <cp:lastModifiedBy>Informatyk Gminy</cp:lastModifiedBy>
  <cp:lastPrinted>2017-11-15T12:02:02Z</cp:lastPrinted>
  <dcterms:created xsi:type="dcterms:W3CDTF">2009-11-24T08:50:00Z</dcterms:created>
  <dcterms:modified xsi:type="dcterms:W3CDTF">2024-10-28T14:57:04Z</dcterms:modified>
</cp:coreProperties>
</file>