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820" windowHeight="11700" activeTab="0"/>
  </bookViews>
  <sheets>
    <sheet name="Kanalizacja i wodociag" sheetId="1" r:id="rId1"/>
  </sheets>
  <definedNames>
    <definedName name="_xlnm.Print_Area" localSheetId="0">'Kanalizacja i wodociag'!$A$1:$J$158</definedName>
    <definedName name="_xlnm.Print_Titles" localSheetId="0">'Kanalizacja i wodociag'!$1:$2</definedName>
  </definedNames>
  <calcPr fullCalcOnLoad="1"/>
</workbook>
</file>

<file path=xl/sharedStrings.xml><?xml version="1.0" encoding="utf-8"?>
<sst xmlns="http://schemas.openxmlformats.org/spreadsheetml/2006/main" count="322" uniqueCount="193">
  <si>
    <t>Lp</t>
  </si>
  <si>
    <t>CPV / kod pozycji</t>
  </si>
  <si>
    <t>Nr Specyfikacji</t>
  </si>
  <si>
    <t>Opis</t>
  </si>
  <si>
    <t>Jedn</t>
  </si>
  <si>
    <t>Ilość</t>
  </si>
  <si>
    <t>45100000-8</t>
  </si>
  <si>
    <t>m2</t>
  </si>
  <si>
    <t>m</t>
  </si>
  <si>
    <t>kpl</t>
  </si>
  <si>
    <t>ST-01</t>
  </si>
  <si>
    <t>45200000-9</t>
  </si>
  <si>
    <t>1.1 Roboty rozbiórkowe</t>
  </si>
  <si>
    <t>Rozebranie krawężników betonowych wraz z ławami, załadunek, odwóz utylizacja materiału z rozbiórki.</t>
  </si>
  <si>
    <t>ST-02</t>
  </si>
  <si>
    <t>(montaż kompletnej armatury z zasuwą Dn80mm, obsypanie żwirem, oznakowanie tabliczką na budynku lub słupku)</t>
  </si>
  <si>
    <t>1.3 Roboty odtworzeniowe</t>
  </si>
  <si>
    <t>Zasuwa Dn 32mm</t>
  </si>
  <si>
    <t>1.3.1</t>
  </si>
  <si>
    <t>1.3.5</t>
  </si>
  <si>
    <t>1.3.7</t>
  </si>
  <si>
    <t>1.1.1 Roboty rozbiórkowe - drogowe</t>
  </si>
  <si>
    <t>Frezowanie warstwy ścieralnej 5cm, załadunek odwóz i utylizacja materiału z rozbiórki</t>
  </si>
  <si>
    <t>Mechaniczne rozebranie warstwy wiażącej 6cm z masy mineralno asfaltowej, załadunek odwóz i utylizacja materiału z rozbiórki</t>
  </si>
  <si>
    <t>Mechaniczne rozebranie podbudowy 7cm z masy mineralno asfaltowej, załadunek odwóz i utylizacja materiału z rozbiórki</t>
  </si>
  <si>
    <t>1.1.1.1</t>
  </si>
  <si>
    <t>1.1.1.2</t>
  </si>
  <si>
    <t>1.1.1.4</t>
  </si>
  <si>
    <t>1.1.1.5</t>
  </si>
  <si>
    <t>1.1.1.7</t>
  </si>
  <si>
    <t>1.1.1.8</t>
  </si>
  <si>
    <t>1.1.1.9</t>
  </si>
  <si>
    <t>Wykonanie podbudowy z z betonu asfaltowego 0/25  (profilowanie podłoża, zageszczenie, czyszczenie, skropienie asfaltem)</t>
  </si>
  <si>
    <t>podbudowa - 7cm</t>
  </si>
  <si>
    <t>Wykonanie warstwy ścieralnej z betonu asfaltowego 0/16</t>
  </si>
  <si>
    <t>warstwa ścieralna - 5cm</t>
  </si>
  <si>
    <t>Ułożenie krawężników betonowych 15/30cm na ławie betonowej</t>
  </si>
  <si>
    <t>Razem roboty rozbiórkowe drogowe :</t>
  </si>
  <si>
    <t>Razem roboty odtworzeniowe :</t>
  </si>
  <si>
    <t>1.2.1.1</t>
  </si>
  <si>
    <t>1.3.8</t>
  </si>
  <si>
    <t>1.3.9</t>
  </si>
  <si>
    <t>m3</t>
  </si>
  <si>
    <t>Cena jedn. w PLN z koszt. ogólnymi</t>
  </si>
  <si>
    <t>2.1 Roboty rozbiórkowe</t>
  </si>
  <si>
    <t>2.1.1.2</t>
  </si>
  <si>
    <t>2.1.2.1</t>
  </si>
  <si>
    <t>2.2.1.1</t>
  </si>
  <si>
    <t>2.3 Roboty odtworzeniowe</t>
  </si>
  <si>
    <t>OGÓŁEM :</t>
  </si>
  <si>
    <t>Wartość pozycji w PLN z koszt. gólnymi</t>
  </si>
  <si>
    <t>Cena jedn. w PLN bez kosztów ogólnych</t>
  </si>
  <si>
    <t>UWAGA :</t>
  </si>
  <si>
    <t>- koszt utrzymania zaplecza budowy</t>
  </si>
  <si>
    <t>- koszt wykonania dokumentacji wykonawcy</t>
  </si>
  <si>
    <t>- koszt wykonania dokumentacji powykonawczej</t>
  </si>
  <si>
    <t>- koszt zajęcie pasa drogowe</t>
  </si>
  <si>
    <t>W cenie jednostkowej są zawarte koszty ogólne miedzy innymi:</t>
  </si>
  <si>
    <t>- koszt badań, prób i.t.p</t>
  </si>
  <si>
    <t>Rozebranie nawierzchni z kostki betonowej gr. 8cm (70% do odzysku) na podsypce cementowo-piaskowej, załadunek odwóz i utylizacja materiału z rozbiórki</t>
  </si>
  <si>
    <t xml:space="preserve">1.2 Roboty ziemne i montażowe </t>
  </si>
  <si>
    <t>1.2.1  Wodociągi  - roboty ziemne</t>
  </si>
  <si>
    <t>(pomiary geodezyjne, przekopy kontrolne,roboty ziemne 70% mech. 30% ręcznych z odwozem nadmiaru ziemi na wysypisko, szalowanie wykopów, podłoża, obsypka, ewentualna wymiana gruntu w ulicach, zasypka, utylizacja)</t>
  </si>
  <si>
    <t>1.2.2  Wodociągi  - roboty montażowe</t>
  </si>
  <si>
    <t>Zasuwa Dn 150mm</t>
  </si>
  <si>
    <t>Zasuwa Dn 80mm</t>
  </si>
  <si>
    <t>(montaż kompletnej armatury wraz z kształkami przejściowymi, oznakowanie tabliczką na budynku lub słupku)</t>
  </si>
  <si>
    <t>Zabezpieczenie kabli energetycznych rurami osłonowymi dzielonymi śr. 160mm i 110mm</t>
  </si>
  <si>
    <t>rura śr. 110mm - 129,0m</t>
  </si>
  <si>
    <t>Razem SIEĆ WODCIĄGOWA - ciągi główne :</t>
  </si>
  <si>
    <t>Ułozenie rurociagu wraz z kształtkami, połączenia, oznakownie taśmą, próby i dezynfekcja.</t>
  </si>
  <si>
    <t>Ułozenie rurociagu wraz z kształtkami, wstawkami montażowymi, połączenia, oznakownie taśmą, próby i dezynfekcja.</t>
  </si>
  <si>
    <t xml:space="preserve">Wodociąg z rur PE SDR11 Dz90x8.2mm </t>
  </si>
  <si>
    <t>gr. warstwy 20cm</t>
  </si>
  <si>
    <t>Podbudowa pomocnicza z kruszywa łamanego  - profilowanie podłoża, zageszczenie, czyszczenie</t>
  </si>
  <si>
    <t>gr. warstwy 15cm</t>
  </si>
  <si>
    <t>Podbudowa z kruszywa łamanego (naw. z kostki) - profilowanie podłoża, zageszczenie, czyszczenie</t>
  </si>
  <si>
    <t>Warstwa kwalifikowanego kruszywa  - profilowanie podłoża, zageszczenie, czyszczenie</t>
  </si>
  <si>
    <t>Warstwa odsączajaca z kruszywa mineralnego (naw. z kostki) - profilowanie podłoża, zageszczenie, czyszczenie</t>
  </si>
  <si>
    <t>gr. warstwy 10cm</t>
  </si>
  <si>
    <t>podbudowa -15cm</t>
  </si>
  <si>
    <t>nawierzchnia - 15cm</t>
  </si>
  <si>
    <t>Wykonanie nawierzchni nie będących własnością gminy</t>
  </si>
  <si>
    <t>Wykonanie nawierzchni z kostki brukowej betonowej gr. 8cm - 70% z odzysku</t>
  </si>
  <si>
    <t>2. SIEĆ WODCIĄGOWA - przyłącza</t>
  </si>
  <si>
    <t>Mechaniczne rozebranie nawierzchni nie bedących własnościa gminy, załadunek odwóz i utylizacja materiału z rozbiórki</t>
  </si>
  <si>
    <t>Nawierzchnia - 15cm</t>
  </si>
  <si>
    <t>Podbudowa 15cm</t>
  </si>
  <si>
    <t>2.1.2 Roboty rozbiórkowe - wodociąg</t>
  </si>
  <si>
    <t>szt</t>
  </si>
  <si>
    <t xml:space="preserve">2.2 Roboty ziemne i montażowe </t>
  </si>
  <si>
    <t>Przyłącza wodociagowe z rur trójwarstwowych SDR11 - śr. 40x3.7mm</t>
  </si>
  <si>
    <t>Demontaże skrzynek ulicznych i obudów</t>
  </si>
  <si>
    <t>Zaślepienie końcówek ist. wodociągu</t>
  </si>
  <si>
    <t>Roboty w budynkach - montaż zestawów wodomierzowych, przejścia przez ściany, montaż rurociagów na ścianach.</t>
  </si>
  <si>
    <t>Razem wodociag roboty ziemne :</t>
  </si>
  <si>
    <t>Razem wodociag roboty montażowe :</t>
  </si>
  <si>
    <t>Razem przyłącza roboty ziemne :</t>
  </si>
  <si>
    <t>Razem przyłącza roboty montażowe :</t>
  </si>
  <si>
    <t>Razem SIEĆ WODCIĄGOWA - przyłącza :</t>
  </si>
  <si>
    <t>Mechaniczne rozebranie podbudowy z kruszywa 25cm (pod naw. z kostki), załadunek odwóz i utylizacja materiału z rozbiórki</t>
  </si>
  <si>
    <t>Razem roboty rozbiórkowe :</t>
  </si>
  <si>
    <t>Razem roboty rozbiórkowe - wodociag :</t>
  </si>
  <si>
    <t>Mechaniczne rozebranie podbudowy z kruszywa 35cm, załadunek odwóz i utylizacja materiału z rozbiórki</t>
  </si>
  <si>
    <t xml:space="preserve">Hydrant podziemny i zawór odpowietrzajacy Dn 80mm </t>
  </si>
  <si>
    <t xml:space="preserve">Wodociąg z rur PE100 SDR11 Dz 180x16.4mm </t>
  </si>
  <si>
    <t>Zasuwa Dn 40mm</t>
  </si>
  <si>
    <t>1.3.6</t>
  </si>
  <si>
    <t>Wykonanie warstwy wiążącej z betonu asfaltowego 0/20</t>
  </si>
  <si>
    <t>warstwa wiążąca - 6cm</t>
  </si>
  <si>
    <t>1.1.1.10</t>
  </si>
  <si>
    <t>Usunięcie warstwy humusu 10cm (na odkład)</t>
  </si>
  <si>
    <t>Przyłącza wodociagowe z rur trójwarstwowych SDR11 - śr. 50x4.6mm</t>
  </si>
  <si>
    <t>rura śr. 160mm - 57,0m</t>
  </si>
  <si>
    <t>rura stalowa dz 88.9x3.6mm - L=3,0m</t>
  </si>
  <si>
    <t>warstwa humusu - 10cm</t>
  </si>
  <si>
    <t>Razem roboty rozbiórkowe drogowe i zdjęcie humusu :</t>
  </si>
  <si>
    <t>2.2.1  Przyłącza  - roboty ziemne</t>
  </si>
  <si>
    <t>2.2.2 Przyłącza roboty montażowe</t>
  </si>
  <si>
    <t>2.2.2.1</t>
  </si>
  <si>
    <t>2.2.2.2</t>
  </si>
  <si>
    <t>2.2.2.3</t>
  </si>
  <si>
    <t>2.2.2.4</t>
  </si>
  <si>
    <t>2.2.2.5</t>
  </si>
  <si>
    <t>2.2.2.6</t>
  </si>
  <si>
    <t>2.2.2.7</t>
  </si>
  <si>
    <t>2.3.1</t>
  </si>
  <si>
    <t>2.3.2</t>
  </si>
  <si>
    <t>2.1.2.2</t>
  </si>
  <si>
    <t>1. SIEĆ WODCIĄGOWA - ciągi główne</t>
  </si>
  <si>
    <t>Cięcie nawierzchi bitumicznych gł. 6cm - warstwa wiążąca</t>
  </si>
  <si>
    <t>Cięcie nawierzchi bitumicznych gł. 7cm - podbudowa</t>
  </si>
  <si>
    <t>Rozebranie obrzeży betonowych, załadunek, odwóz utylizacja materiału z rozbiórki.</t>
  </si>
  <si>
    <t>Roboty ziemne pod wodociagi WOD1: WOD2; WOD3; W1,5; W1,11; W1,17;</t>
  </si>
  <si>
    <t>Dz 180 - 366,20m</t>
  </si>
  <si>
    <t>Dz 160 - 3,70m</t>
  </si>
  <si>
    <t xml:space="preserve">Wodociąg z rur PE SDR11 Dz 125x11.4mm </t>
  </si>
  <si>
    <t xml:space="preserve">Wodociąg z rur PE SDR11 Dz110x10.0mm </t>
  </si>
  <si>
    <t xml:space="preserve">Wodociąg z rur PE SDR11 Dz63x5.8mm </t>
  </si>
  <si>
    <t>Zasuwa Dn 100mm</t>
  </si>
  <si>
    <t>Zasuwa Dn 50mm</t>
  </si>
  <si>
    <t>Hydrant - 5szt</t>
  </si>
  <si>
    <t>rura śr. 160mm - 62,0m</t>
  </si>
  <si>
    <t>rura śr. 110mm - 203,0m</t>
  </si>
  <si>
    <t>Zabezpieczenie wodociagu rurami ochronnymi stalowymi Dz 323.9x8.0mm - przeciaganie rury przewodowej, uszczelnienie końców rury ochronnej</t>
  </si>
  <si>
    <t>Rura ochronna stal. Dz 323.9x8.0mm - 2xL=3,0m</t>
  </si>
  <si>
    <t>Zabezpieczenie wodociagu rurami ochronnymi stalowymi Dz 219.1x3.6mm - przeciaganie rury przewodowej, uszczelnienie końców rury ochronnej</t>
  </si>
  <si>
    <t>Rura ochronna stal. Dz 219.1x3.6mm - 1xL=3,0m</t>
  </si>
  <si>
    <t>Ułożenie obrzeży betonowych 30x8cm</t>
  </si>
  <si>
    <t>2.1.1 Roboty rozbiórkowe - drogowe i zdjęcie humusu</t>
  </si>
  <si>
    <t>Roboty ziemne pod przyłącza do wodociągów: WOD1; WOD2; WOD3; W1,5; W1,11; W1,17;</t>
  </si>
  <si>
    <t>Studzienka wodomierzowa z kregów betonowych śr. 1.0m, Hśr.=2,07m wraz z zestawem wodomierzowym dla rury z PE śr. 40x3.7mm</t>
  </si>
  <si>
    <t>Zestaw wod. dla rur PE śr.50mm  (wariant II) -2kpl</t>
  </si>
  <si>
    <t>Zestaw wod. dla rur PE śr.40mm  (wariant I) -38kpl</t>
  </si>
  <si>
    <t>Przejścia przez ściany dla rury dz40mm - 42szt</t>
  </si>
  <si>
    <t>Montaż rurociagów Dz40mm wewnątrz budynków       - 29,5m</t>
  </si>
  <si>
    <t>Zabezpieczenie wodociagu rurami ochronnymi stalowymi dz 88.9x3.6mm - przeciaganie rury przewodowej, uszczelnienie końców rury ochronnej</t>
  </si>
  <si>
    <t>Zabezpieczenie wodociagu rurami ochronnymi stalowymi dz 101.6x3.6mm - przeciaganie rury przewodowej, uszczelnienie końców rury ochronnej</t>
  </si>
  <si>
    <t>rura stalowa dz 101.6x3.6mm - 2xL=3,0m</t>
  </si>
  <si>
    <t>Ponowne ułożenie warstwy humusu (z odkładu) wraz z obsianiem</t>
  </si>
  <si>
    <t xml:space="preserve">Ponowne ułożenie warstwy humusu (z odkładu) wraz z obsianiem </t>
  </si>
  <si>
    <t>1.1.1.3</t>
  </si>
  <si>
    <t>1.1.1.6</t>
  </si>
  <si>
    <t>1.1.1.11</t>
  </si>
  <si>
    <t>1.1.1.12</t>
  </si>
  <si>
    <t>1.2.2.2</t>
  </si>
  <si>
    <t>1.2.2.3</t>
  </si>
  <si>
    <t>1.2.2.4</t>
  </si>
  <si>
    <t>1.2.2.5</t>
  </si>
  <si>
    <t>1.2.2.6</t>
  </si>
  <si>
    <t>1.2.2.7</t>
  </si>
  <si>
    <t>1.2.2.8</t>
  </si>
  <si>
    <t>1.2.2.9</t>
  </si>
  <si>
    <t>1.2.2.10</t>
  </si>
  <si>
    <t>1.2.2.11</t>
  </si>
  <si>
    <t>1.2.2.12</t>
  </si>
  <si>
    <t>1.2.2.13</t>
  </si>
  <si>
    <t>1.2.2.14</t>
  </si>
  <si>
    <t>1.2.2.15</t>
  </si>
  <si>
    <t>1.2.2.16</t>
  </si>
  <si>
    <t>1.3.2</t>
  </si>
  <si>
    <t>1.3.3</t>
  </si>
  <si>
    <t>1.3.4</t>
  </si>
  <si>
    <t>1.3.10</t>
  </si>
  <si>
    <t>1.3.11</t>
  </si>
  <si>
    <t>1.3.12</t>
  </si>
  <si>
    <t>ST-03</t>
  </si>
  <si>
    <t>2.1.1.1</t>
  </si>
  <si>
    <t>Budowa sieci wodociagowej w rejonie ul. Bpa Nanker i Wyspiańskiego od ul. Partyzantów do Brzechwy              Etap III</t>
  </si>
  <si>
    <t>Zawór odpowietrzajacy - 1szt+ 1 szt wezeł F</t>
  </si>
  <si>
    <t>Przeweirt kierunkowy w rejonie wezła F</t>
  </si>
  <si>
    <t>(15 m odcinek przewodowy  Dn125 z RC SDR 11 wraz z komorą nadawczą i odbiorcza z rur 2020/10</t>
  </si>
  <si>
    <t>- wszelkie inne koszty wymienione w umowie, SWZ, OPZ oraz ST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</si>
</sst>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_-* #,##0.00\ _z_ł_-;\-* #,##0.00\ _z_ł_-;_-* \-??\ _z_ł_-;_-@_-"/>
    <numFmt numFmtId="168" formatCode="0.0"/>
    <numFmt numFmtId="169" formatCode="#,##0.000"/>
    <numFmt numFmtId="170" formatCode="[$-415]d\ mmmm\ yyyy"/>
    <numFmt numFmtId="171" formatCode="#,##0.000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7">
    <font>
      <sz val="10"/>
      <name val="Arial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sz val="10"/>
      <color indexed="23"/>
      <name val="Arial"/>
      <family val="2"/>
    </font>
    <font>
      <sz val="10"/>
      <color indexed="23"/>
      <name val="Arial CE"/>
      <family val="2"/>
    </font>
    <font>
      <sz val="8"/>
      <name val="Arial"/>
      <family val="2"/>
    </font>
    <font>
      <sz val="10"/>
      <color indexed="55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26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right" vertical="top" wrapText="1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4" fontId="3" fillId="0" borderId="14" xfId="0" applyNumberFormat="1" applyFont="1" applyBorder="1" applyAlignment="1" applyProtection="1">
      <alignment horizontal="center" vertical="top" wrapText="1"/>
      <protection/>
    </xf>
    <xf numFmtId="0" fontId="3" fillId="0" borderId="15" xfId="0" applyFont="1" applyFill="1" applyBorder="1" applyAlignment="1" applyProtection="1">
      <alignment horizontal="right" vertical="top" wrapText="1"/>
      <protection/>
    </xf>
    <xf numFmtId="0" fontId="3" fillId="0" borderId="16" xfId="0" applyFont="1" applyFill="1" applyBorder="1" applyAlignment="1" applyProtection="1">
      <alignment horizontal="right" vertical="top" wrapText="1"/>
      <protection/>
    </xf>
    <xf numFmtId="4" fontId="1" fillId="0" borderId="16" xfId="0" applyNumberFormat="1" applyFont="1" applyFill="1" applyBorder="1" applyAlignment="1" applyProtection="1">
      <alignment horizontal="right" vertical="top" wrapText="1"/>
      <protection locked="0"/>
    </xf>
    <xf numFmtId="166" fontId="3" fillId="0" borderId="14" xfId="0" applyNumberFormat="1" applyFont="1" applyBorder="1" applyAlignment="1" applyProtection="1">
      <alignment horizontal="right" vertical="top" wrapText="1"/>
      <protection/>
    </xf>
    <xf numFmtId="0" fontId="3" fillId="0" borderId="10" xfId="0" applyFont="1" applyFill="1" applyBorder="1" applyAlignment="1" applyProtection="1">
      <alignment horizontal="right" vertical="top" wrapText="1"/>
      <protection/>
    </xf>
    <xf numFmtId="0" fontId="3" fillId="0" borderId="14" xfId="0" applyFont="1" applyFill="1" applyBorder="1" applyAlignment="1" applyProtection="1">
      <alignment horizontal="right" vertical="top" wrapText="1"/>
      <protection/>
    </xf>
    <xf numFmtId="4" fontId="3" fillId="0" borderId="14" xfId="0" applyNumberFormat="1" applyFont="1" applyFill="1" applyBorder="1" applyAlignment="1" applyProtection="1">
      <alignment horizontal="center" vertical="top" wrapText="1"/>
      <protection/>
    </xf>
    <xf numFmtId="4" fontId="1" fillId="0" borderId="14" xfId="0" applyNumberFormat="1" applyFont="1" applyFill="1" applyBorder="1" applyAlignment="1" applyProtection="1">
      <alignment horizontal="right" vertical="top" wrapText="1"/>
      <protection locked="0"/>
    </xf>
    <xf numFmtId="4" fontId="1" fillId="0" borderId="17" xfId="0" applyNumberFormat="1" applyFont="1" applyFill="1" applyBorder="1" applyAlignment="1" applyProtection="1">
      <alignment horizontal="right" vertical="top" wrapText="1"/>
      <protection/>
    </xf>
    <xf numFmtId="0" fontId="3" fillId="0" borderId="18" xfId="0" applyFont="1" applyFill="1" applyBorder="1" applyAlignment="1" applyProtection="1">
      <alignment horizontal="right" vertical="top" wrapText="1"/>
      <protection/>
    </xf>
    <xf numFmtId="0" fontId="3" fillId="0" borderId="13" xfId="0" applyFont="1" applyFill="1" applyBorder="1" applyAlignment="1" applyProtection="1">
      <alignment horizontal="right" vertical="top" wrapText="1"/>
      <protection/>
    </xf>
    <xf numFmtId="4" fontId="1" fillId="0" borderId="13" xfId="0" applyNumberFormat="1" applyFont="1" applyFill="1" applyBorder="1" applyAlignment="1" applyProtection="1">
      <alignment horizontal="right" vertical="top" wrapText="1"/>
      <protection locked="0"/>
    </xf>
    <xf numFmtId="4" fontId="1" fillId="0" borderId="19" xfId="0" applyNumberFormat="1" applyFont="1" applyFill="1" applyBorder="1" applyAlignment="1" applyProtection="1">
      <alignment horizontal="right" vertical="top" wrapText="1"/>
      <protection/>
    </xf>
    <xf numFmtId="0" fontId="3" fillId="0" borderId="20" xfId="0" applyFont="1" applyBorder="1" applyAlignment="1" applyProtection="1">
      <alignment horizontal="right" vertical="top" wrapText="1"/>
      <protection/>
    </xf>
    <xf numFmtId="0" fontId="3" fillId="0" borderId="12" xfId="0" applyFont="1" applyBorder="1" applyAlignment="1" applyProtection="1">
      <alignment horizontal="right" vertical="top" wrapText="1"/>
      <protection/>
    </xf>
    <xf numFmtId="4" fontId="3" fillId="0" borderId="12" xfId="0" applyNumberFormat="1" applyFont="1" applyBorder="1" applyAlignment="1" applyProtection="1">
      <alignment horizontal="center" vertical="top" wrapText="1"/>
      <protection/>
    </xf>
    <xf numFmtId="4" fontId="1" fillId="0" borderId="12" xfId="0" applyNumberFormat="1" applyFont="1" applyBorder="1" applyAlignment="1" applyProtection="1">
      <alignment horizontal="right" vertical="top" wrapText="1"/>
      <protection locked="0"/>
    </xf>
    <xf numFmtId="4" fontId="1" fillId="0" borderId="21" xfId="0" applyNumberFormat="1" applyFont="1" applyBorder="1" applyAlignment="1" applyProtection="1">
      <alignment horizontal="right" vertical="top" wrapText="1"/>
      <protection/>
    </xf>
    <xf numFmtId="0" fontId="3" fillId="0" borderId="18" xfId="0" applyFont="1" applyBorder="1" applyAlignment="1" applyProtection="1">
      <alignment horizontal="right" vertical="top" wrapText="1"/>
      <protection/>
    </xf>
    <xf numFmtId="0" fontId="3" fillId="0" borderId="13" xfId="0" applyFont="1" applyBorder="1" applyAlignment="1" applyProtection="1">
      <alignment horizontal="right" vertical="top" wrapText="1"/>
      <protection/>
    </xf>
    <xf numFmtId="4" fontId="1" fillId="0" borderId="13" xfId="0" applyNumberFormat="1" applyFont="1" applyBorder="1" applyAlignment="1" applyProtection="1">
      <alignment horizontal="right" vertical="top" wrapText="1"/>
      <protection locked="0"/>
    </xf>
    <xf numFmtId="2" fontId="3" fillId="0" borderId="14" xfId="0" applyNumberFormat="1" applyFont="1" applyFill="1" applyBorder="1" applyAlignment="1" applyProtection="1">
      <alignment horizontal="right" vertical="top" wrapText="1"/>
      <protection/>
    </xf>
    <xf numFmtId="0" fontId="3" fillId="0" borderId="16" xfId="0" applyFont="1" applyBorder="1" applyAlignment="1" applyProtection="1">
      <alignment horizontal="center" vertical="top" wrapText="1"/>
      <protection/>
    </xf>
    <xf numFmtId="3" fontId="3" fillId="0" borderId="14" xfId="0" applyNumberFormat="1" applyFont="1" applyBorder="1" applyAlignment="1" applyProtection="1">
      <alignment horizontal="right" vertical="top" wrapText="1"/>
      <protection/>
    </xf>
    <xf numFmtId="0" fontId="0" fillId="0" borderId="16" xfId="54" applyFont="1" applyFill="1" applyBorder="1" applyAlignment="1">
      <alignment horizontal="left" vertical="top" wrapText="1"/>
      <protection/>
    </xf>
    <xf numFmtId="0" fontId="0" fillId="0" borderId="14" xfId="54" applyFont="1" applyFill="1" applyBorder="1" applyAlignment="1">
      <alignment horizontal="left" vertical="top" wrapText="1"/>
      <protection/>
    </xf>
    <xf numFmtId="0" fontId="0" fillId="0" borderId="22" xfId="0" applyFont="1" applyFill="1" applyBorder="1" applyAlignment="1">
      <alignment horizontal="left" vertical="top" wrapText="1"/>
    </xf>
    <xf numFmtId="166" fontId="3" fillId="0" borderId="12" xfId="0" applyNumberFormat="1" applyFont="1" applyBorder="1" applyAlignment="1" applyProtection="1">
      <alignment horizontal="right" vertical="top" wrapText="1"/>
      <protection/>
    </xf>
    <xf numFmtId="0" fontId="3" fillId="0" borderId="14" xfId="53" applyFont="1" applyFill="1" applyBorder="1" applyAlignment="1" applyProtection="1">
      <alignment horizontal="left" vertical="top" wrapText="1"/>
      <protection/>
    </xf>
    <xf numFmtId="3" fontId="3" fillId="0" borderId="12" xfId="0" applyNumberFormat="1" applyFont="1" applyBorder="1" applyAlignment="1" applyProtection="1">
      <alignment horizontal="right" vertical="top" wrapText="1"/>
      <protection/>
    </xf>
    <xf numFmtId="0" fontId="4" fillId="0" borderId="13" xfId="54" applyFont="1" applyFill="1" applyBorder="1" applyAlignment="1">
      <alignment horizontal="left" vertical="center" wrapText="1"/>
      <protection/>
    </xf>
    <xf numFmtId="4" fontId="5" fillId="0" borderId="13" xfId="0" applyNumberFormat="1" applyFont="1" applyFill="1" applyBorder="1" applyAlignment="1" applyProtection="1">
      <alignment horizontal="center" vertical="top" wrapText="1"/>
      <protection/>
    </xf>
    <xf numFmtId="2" fontId="5" fillId="0" borderId="13" xfId="0" applyNumberFormat="1" applyFont="1" applyFill="1" applyBorder="1" applyAlignment="1" applyProtection="1">
      <alignment horizontal="right" vertical="top" wrapText="1"/>
      <protection/>
    </xf>
    <xf numFmtId="0" fontId="4" fillId="0" borderId="23" xfId="0" applyFont="1" applyFill="1" applyBorder="1" applyAlignment="1">
      <alignment horizontal="left" vertical="top" wrapText="1"/>
    </xf>
    <xf numFmtId="4" fontId="3" fillId="0" borderId="16" xfId="0" applyNumberFormat="1" applyFont="1" applyFill="1" applyBorder="1" applyAlignment="1" applyProtection="1">
      <alignment horizontal="center" vertical="top" wrapText="1"/>
      <protection/>
    </xf>
    <xf numFmtId="2" fontId="3" fillId="0" borderId="16" xfId="0" applyNumberFormat="1" applyFont="1" applyFill="1" applyBorder="1" applyAlignment="1" applyProtection="1">
      <alignment horizontal="right" vertical="top" wrapText="1"/>
      <protection/>
    </xf>
    <xf numFmtId="0" fontId="3" fillId="0" borderId="13" xfId="0" applyFont="1" applyFill="1" applyBorder="1" applyAlignment="1" applyProtection="1">
      <alignment horizontal="left" vertical="top" wrapText="1"/>
      <protection/>
    </xf>
    <xf numFmtId="4" fontId="3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3" xfId="54" applyFont="1" applyFill="1" applyBorder="1" applyAlignment="1">
      <alignment horizontal="center" vertical="top" wrapText="1"/>
      <protection/>
    </xf>
    <xf numFmtId="4" fontId="3" fillId="0" borderId="13" xfId="0" applyNumberFormat="1" applyFont="1" applyFill="1" applyBorder="1" applyAlignment="1" applyProtection="1">
      <alignment horizontal="right" vertical="top" wrapText="1"/>
      <protection/>
    </xf>
    <xf numFmtId="4" fontId="4" fillId="0" borderId="13" xfId="54" applyNumberFormat="1" applyFont="1" applyFill="1" applyBorder="1" applyAlignment="1">
      <alignment vertical="center" wrapText="1"/>
      <protection/>
    </xf>
    <xf numFmtId="0" fontId="7" fillId="0" borderId="12" xfId="53" applyFont="1" applyFill="1" applyBorder="1" applyAlignment="1" applyProtection="1">
      <alignment horizontal="left" vertical="top" wrapText="1"/>
      <protection/>
    </xf>
    <xf numFmtId="4" fontId="3" fillId="0" borderId="14" xfId="0" applyNumberFormat="1" applyFont="1" applyFill="1" applyBorder="1" applyAlignment="1" applyProtection="1">
      <alignment horizontal="right" vertical="top" wrapText="1"/>
      <protection/>
    </xf>
    <xf numFmtId="0" fontId="3" fillId="0" borderId="20" xfId="0" applyFont="1" applyFill="1" applyBorder="1" applyAlignment="1" applyProtection="1">
      <alignment horizontal="right" vertical="top" wrapText="1"/>
      <protection/>
    </xf>
    <xf numFmtId="0" fontId="3" fillId="0" borderId="12" xfId="0" applyFont="1" applyFill="1" applyBorder="1" applyAlignment="1" applyProtection="1">
      <alignment horizontal="right" vertical="top" wrapText="1"/>
      <protection/>
    </xf>
    <xf numFmtId="0" fontId="0" fillId="0" borderId="12" xfId="54" applyFont="1" applyFill="1" applyBorder="1" applyAlignment="1">
      <alignment horizontal="center" vertical="top" wrapText="1"/>
      <protection/>
    </xf>
    <xf numFmtId="0" fontId="4" fillId="0" borderId="24" xfId="0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center" vertical="top" wrapText="1"/>
      <protection/>
    </xf>
    <xf numFmtId="4" fontId="4" fillId="0" borderId="12" xfId="54" applyNumberFormat="1" applyFont="1" applyFill="1" applyBorder="1" applyAlignment="1">
      <alignment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top" wrapText="1"/>
      <protection locked="0"/>
    </xf>
    <xf numFmtId="4" fontId="1" fillId="0" borderId="21" xfId="0" applyNumberFormat="1" applyFont="1" applyFill="1" applyBorder="1" applyAlignment="1" applyProtection="1">
      <alignment horizontal="right" vertical="top" wrapText="1"/>
      <protection/>
    </xf>
    <xf numFmtId="0" fontId="0" fillId="0" borderId="25" xfId="0" applyFont="1" applyFill="1" applyBorder="1" applyAlignment="1">
      <alignment horizontal="left" vertical="top" wrapText="1"/>
    </xf>
    <xf numFmtId="4" fontId="3" fillId="0" borderId="16" xfId="0" applyNumberFormat="1" applyFont="1" applyFill="1" applyBorder="1" applyAlignment="1" applyProtection="1">
      <alignment horizontal="right" vertical="top" wrapText="1"/>
      <protection/>
    </xf>
    <xf numFmtId="0" fontId="4" fillId="0" borderId="12" xfId="54" applyFont="1" applyFill="1" applyBorder="1" applyAlignment="1">
      <alignment horizontal="left" vertical="center" wrapText="1"/>
      <protection/>
    </xf>
    <xf numFmtId="2" fontId="5" fillId="0" borderId="12" xfId="0" applyNumberFormat="1" applyFont="1" applyFill="1" applyBorder="1" applyAlignment="1" applyProtection="1">
      <alignment horizontal="right" vertical="top" wrapText="1"/>
      <protection/>
    </xf>
    <xf numFmtId="4" fontId="0" fillId="0" borderId="0" xfId="0" applyNumberFormat="1" applyAlignment="1">
      <alignment/>
    </xf>
    <xf numFmtId="0" fontId="5" fillId="0" borderId="13" xfId="0" applyFont="1" applyFill="1" applyBorder="1" applyAlignment="1" applyProtection="1">
      <alignment horizontal="left" vertical="top" wrapText="1"/>
      <protection/>
    </xf>
    <xf numFmtId="0" fontId="3" fillId="0" borderId="14" xfId="0" applyFont="1" applyFill="1" applyBorder="1" applyAlignment="1" applyProtection="1">
      <alignment vertical="top" wrapText="1"/>
      <protection/>
    </xf>
    <xf numFmtId="4" fontId="3" fillId="0" borderId="13" xfId="0" applyNumberFormat="1" applyFont="1" applyBorder="1" applyAlignment="1" applyProtection="1">
      <alignment horizontal="center" vertical="top" wrapText="1"/>
      <protection/>
    </xf>
    <xf numFmtId="2" fontId="3" fillId="0" borderId="13" xfId="0" applyNumberFormat="1" applyFont="1" applyBorder="1" applyAlignment="1" applyProtection="1">
      <alignment horizontal="right" vertical="top" wrapText="1"/>
      <protection/>
    </xf>
    <xf numFmtId="0" fontId="3" fillId="0" borderId="16" xfId="0" applyFont="1" applyFill="1" applyBorder="1" applyAlignment="1" applyProtection="1">
      <alignment vertical="top" wrapText="1"/>
      <protection/>
    </xf>
    <xf numFmtId="0" fontId="3" fillId="0" borderId="13" xfId="0" applyFont="1" applyFill="1" applyBorder="1" applyAlignment="1" applyProtection="1">
      <alignment vertical="top" wrapText="1"/>
      <protection/>
    </xf>
    <xf numFmtId="3" fontId="3" fillId="0" borderId="13" xfId="0" applyNumberFormat="1" applyFont="1" applyBorder="1" applyAlignment="1" applyProtection="1">
      <alignment horizontal="right" vertical="top" wrapText="1"/>
      <protection/>
    </xf>
    <xf numFmtId="4" fontId="1" fillId="0" borderId="19" xfId="0" applyNumberFormat="1" applyFont="1" applyBorder="1" applyAlignment="1" applyProtection="1">
      <alignment horizontal="right" vertical="top" wrapText="1"/>
      <protection/>
    </xf>
    <xf numFmtId="166" fontId="3" fillId="0" borderId="13" xfId="0" applyNumberFormat="1" applyFont="1" applyBorder="1" applyAlignment="1" applyProtection="1">
      <alignment horizontal="right" vertical="top" wrapText="1"/>
      <protection/>
    </xf>
    <xf numFmtId="0" fontId="5" fillId="0" borderId="13" xfId="53" applyFont="1" applyFill="1" applyBorder="1" applyAlignment="1" applyProtection="1">
      <alignment horizontal="left" vertical="top" wrapText="1"/>
      <protection/>
    </xf>
    <xf numFmtId="0" fontId="7" fillId="0" borderId="13" xfId="53" applyFont="1" applyFill="1" applyBorder="1" applyAlignment="1" applyProtection="1">
      <alignment horizontal="left" vertical="top" wrapText="1"/>
      <protection/>
    </xf>
    <xf numFmtId="0" fontId="4" fillId="0" borderId="26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left" vertical="top" wrapText="1"/>
    </xf>
    <xf numFmtId="4" fontId="1" fillId="0" borderId="27" xfId="0" applyNumberFormat="1" applyFont="1" applyFill="1" applyBorder="1" applyAlignment="1" applyProtection="1">
      <alignment horizontal="right" vertical="top" wrapText="1"/>
      <protection locked="0"/>
    </xf>
    <xf numFmtId="4" fontId="1" fillId="0" borderId="28" xfId="0" applyNumberFormat="1" applyFont="1" applyFill="1" applyBorder="1" applyAlignment="1" applyProtection="1">
      <alignment horizontal="right" vertical="top" wrapText="1"/>
      <protection locked="0"/>
    </xf>
    <xf numFmtId="4" fontId="1" fillId="0" borderId="27" xfId="0" applyNumberFormat="1" applyFont="1" applyBorder="1" applyAlignment="1" applyProtection="1">
      <alignment horizontal="right" vertical="top" wrapText="1"/>
      <protection locked="0"/>
    </xf>
    <xf numFmtId="4" fontId="1" fillId="0" borderId="28" xfId="0" applyNumberFormat="1" applyFont="1" applyBorder="1" applyAlignment="1" applyProtection="1">
      <alignment horizontal="right" vertical="top" wrapText="1"/>
      <protection locked="0"/>
    </xf>
    <xf numFmtId="0" fontId="1" fillId="32" borderId="29" xfId="0" applyFont="1" applyFill="1" applyBorder="1" applyAlignment="1" applyProtection="1">
      <alignment wrapText="1"/>
      <protection/>
    </xf>
    <xf numFmtId="0" fontId="1" fillId="32" borderId="30" xfId="0" applyFont="1" applyFill="1" applyBorder="1" applyAlignment="1" applyProtection="1">
      <alignment wrapText="1"/>
      <protection/>
    </xf>
    <xf numFmtId="0" fontId="1" fillId="32" borderId="29" xfId="0" applyFont="1" applyFill="1" applyBorder="1" applyAlignment="1" applyProtection="1">
      <alignment vertical="center" wrapText="1"/>
      <protection/>
    </xf>
    <xf numFmtId="0" fontId="1" fillId="32" borderId="30" xfId="0" applyFont="1" applyFill="1" applyBorder="1" applyAlignment="1" applyProtection="1">
      <alignment vertical="center" wrapText="1"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4" fontId="3" fillId="0" borderId="14" xfId="0" applyNumberFormat="1" applyFont="1" applyBorder="1" applyAlignment="1" applyProtection="1">
      <alignment horizontal="right" vertical="top" wrapText="1"/>
      <protection/>
    </xf>
    <xf numFmtId="0" fontId="3" fillId="0" borderId="31" xfId="0" applyFont="1" applyFill="1" applyBorder="1" applyAlignment="1" applyProtection="1">
      <alignment horizontal="right" vertical="top" wrapText="1"/>
      <protection/>
    </xf>
    <xf numFmtId="0" fontId="3" fillId="0" borderId="32" xfId="0" applyFont="1" applyFill="1" applyBorder="1" applyAlignment="1" applyProtection="1">
      <alignment horizontal="right" vertical="top" wrapText="1"/>
      <protection/>
    </xf>
    <xf numFmtId="4" fontId="1" fillId="0" borderId="32" xfId="0" applyNumberFormat="1" applyFont="1" applyFill="1" applyBorder="1" applyAlignment="1" applyProtection="1">
      <alignment horizontal="right" vertical="top" wrapText="1"/>
      <protection locked="0"/>
    </xf>
    <xf numFmtId="4" fontId="1" fillId="0" borderId="33" xfId="0" applyNumberFormat="1" applyFont="1" applyFill="1" applyBorder="1" applyAlignment="1" applyProtection="1">
      <alignment horizontal="right" vertical="top" wrapText="1"/>
      <protection locked="0"/>
    </xf>
    <xf numFmtId="4" fontId="1" fillId="0" borderId="34" xfId="0" applyNumberFormat="1" applyFont="1" applyFill="1" applyBorder="1" applyAlignment="1" applyProtection="1">
      <alignment horizontal="right" vertical="top" wrapText="1"/>
      <protection/>
    </xf>
    <xf numFmtId="0" fontId="3" fillId="0" borderId="32" xfId="0" applyFont="1" applyBorder="1" applyAlignment="1" applyProtection="1">
      <alignment horizontal="center" vertical="top" wrapText="1"/>
      <protection/>
    </xf>
    <xf numFmtId="0" fontId="5" fillId="0" borderId="32" xfId="0" applyFont="1" applyFill="1" applyBorder="1" applyAlignment="1" applyProtection="1">
      <alignment horizontal="left" vertical="top" wrapText="1"/>
      <protection/>
    </xf>
    <xf numFmtId="4" fontId="3" fillId="0" borderId="32" xfId="0" applyNumberFormat="1" applyFont="1" applyFill="1" applyBorder="1" applyAlignment="1" applyProtection="1">
      <alignment horizontal="center" vertical="top" wrapText="1"/>
      <protection/>
    </xf>
    <xf numFmtId="4" fontId="3" fillId="0" borderId="32" xfId="0" applyNumberFormat="1" applyFont="1" applyFill="1" applyBorder="1" applyAlignment="1" applyProtection="1">
      <alignment horizontal="right" vertical="top" wrapText="1"/>
      <protection/>
    </xf>
    <xf numFmtId="0" fontId="3" fillId="0" borderId="35" xfId="0" applyFont="1" applyBorder="1" applyAlignment="1" applyProtection="1">
      <alignment horizontal="center" vertical="top" wrapText="1"/>
      <protection/>
    </xf>
    <xf numFmtId="0" fontId="3" fillId="0" borderId="31" xfId="0" applyFont="1" applyBorder="1" applyAlignment="1" applyProtection="1">
      <alignment horizontal="right" vertical="top" wrapText="1"/>
      <protection/>
    </xf>
    <xf numFmtId="0" fontId="3" fillId="0" borderId="32" xfId="0" applyFont="1" applyBorder="1" applyAlignment="1" applyProtection="1">
      <alignment horizontal="right" vertical="top" wrapText="1"/>
      <protection/>
    </xf>
    <xf numFmtId="0" fontId="5" fillId="0" borderId="32" xfId="53" applyFont="1" applyFill="1" applyBorder="1" applyAlignment="1" applyProtection="1">
      <alignment horizontal="left" vertical="top" wrapText="1"/>
      <protection/>
    </xf>
    <xf numFmtId="4" fontId="3" fillId="0" borderId="32" xfId="0" applyNumberFormat="1" applyFont="1" applyBorder="1" applyAlignment="1" applyProtection="1">
      <alignment horizontal="center" vertical="top" wrapText="1"/>
      <protection/>
    </xf>
    <xf numFmtId="3" fontId="3" fillId="0" borderId="32" xfId="0" applyNumberFormat="1" applyFont="1" applyBorder="1" applyAlignment="1" applyProtection="1">
      <alignment horizontal="right" vertical="top" wrapText="1"/>
      <protection/>
    </xf>
    <xf numFmtId="4" fontId="1" fillId="0" borderId="32" xfId="0" applyNumberFormat="1" applyFont="1" applyBorder="1" applyAlignment="1" applyProtection="1">
      <alignment horizontal="right" vertical="top" wrapText="1"/>
      <protection locked="0"/>
    </xf>
    <xf numFmtId="4" fontId="1" fillId="0" borderId="33" xfId="0" applyNumberFormat="1" applyFont="1" applyBorder="1" applyAlignment="1" applyProtection="1">
      <alignment horizontal="right" vertical="top" wrapText="1"/>
      <protection locked="0"/>
    </xf>
    <xf numFmtId="4" fontId="1" fillId="0" borderId="34" xfId="0" applyNumberFormat="1" applyFont="1" applyBorder="1" applyAlignment="1" applyProtection="1">
      <alignment horizontal="right" vertical="top" wrapText="1"/>
      <protection/>
    </xf>
    <xf numFmtId="2" fontId="0" fillId="0" borderId="0" xfId="0" applyNumberFormat="1" applyAlignment="1">
      <alignment/>
    </xf>
    <xf numFmtId="2" fontId="0" fillId="0" borderId="0" xfId="0" applyNumberFormat="1" applyAlignment="1">
      <alignment vertical="top"/>
    </xf>
    <xf numFmtId="0" fontId="0" fillId="0" borderId="0" xfId="0" applyAlignment="1">
      <alignment vertical="top"/>
    </xf>
    <xf numFmtId="2" fontId="10" fillId="0" borderId="0" xfId="0" applyNumberFormat="1" applyFont="1" applyAlignment="1">
      <alignment vertical="top"/>
    </xf>
    <xf numFmtId="2" fontId="0" fillId="0" borderId="0" xfId="0" applyNumberFormat="1" applyFont="1" applyAlignment="1">
      <alignment vertical="top"/>
    </xf>
    <xf numFmtId="0" fontId="3" fillId="0" borderId="36" xfId="0" applyFont="1" applyFill="1" applyBorder="1" applyAlignment="1" applyProtection="1">
      <alignment horizontal="right" vertical="top" wrapText="1"/>
      <protection/>
    </xf>
    <xf numFmtId="0" fontId="3" fillId="0" borderId="13" xfId="53" applyFont="1" applyFill="1" applyBorder="1" applyAlignment="1" applyProtection="1">
      <alignment horizontal="left" vertical="top" wrapText="1"/>
      <protection/>
    </xf>
    <xf numFmtId="0" fontId="3" fillId="0" borderId="12" xfId="53" applyFont="1" applyFill="1" applyBorder="1" applyAlignment="1" applyProtection="1">
      <alignment horizontal="left" vertical="top" wrapText="1"/>
      <protection/>
    </xf>
    <xf numFmtId="0" fontId="3" fillId="0" borderId="14" xfId="0" applyFont="1" applyFill="1" applyBorder="1" applyAlignment="1" applyProtection="1">
      <alignment horizontal="left" vertical="top" wrapText="1"/>
      <protection/>
    </xf>
    <xf numFmtId="0" fontId="5" fillId="0" borderId="12" xfId="0" applyFont="1" applyFill="1" applyBorder="1" applyAlignment="1" applyProtection="1">
      <alignment horizontal="left" vertical="top" wrapText="1"/>
      <protection/>
    </xf>
    <xf numFmtId="4" fontId="1" fillId="0" borderId="37" xfId="0" applyNumberFormat="1" applyFont="1" applyFill="1" applyBorder="1" applyAlignment="1" applyProtection="1">
      <alignment horizontal="right" vertical="top" wrapText="1"/>
      <protection locked="0"/>
    </xf>
    <xf numFmtId="4" fontId="1" fillId="0" borderId="36" xfId="0" applyNumberFormat="1" applyFont="1" applyFill="1" applyBorder="1" applyAlignment="1" applyProtection="1">
      <alignment horizontal="right" vertical="top" wrapText="1"/>
      <protection locked="0"/>
    </xf>
    <xf numFmtId="4" fontId="1" fillId="0" borderId="0" xfId="0" applyNumberFormat="1" applyFont="1" applyFill="1" applyBorder="1" applyAlignment="1" applyProtection="1">
      <alignment horizontal="right" vertical="top" wrapText="1"/>
      <protection locked="0"/>
    </xf>
    <xf numFmtId="4" fontId="8" fillId="33" borderId="38" xfId="0" applyNumberFormat="1" applyFont="1" applyFill="1" applyBorder="1" applyAlignment="1" applyProtection="1">
      <alignment horizontal="right" vertical="top" wrapText="1"/>
      <protection locked="0"/>
    </xf>
    <xf numFmtId="4" fontId="8" fillId="33" borderId="29" xfId="0" applyNumberFormat="1" applyFont="1" applyFill="1" applyBorder="1" applyAlignment="1" applyProtection="1">
      <alignment horizontal="right" vertical="top" wrapText="1"/>
      <protection locked="0"/>
    </xf>
    <xf numFmtId="4" fontId="8" fillId="33" borderId="30" xfId="0" applyNumberFormat="1" applyFont="1" applyFill="1" applyBorder="1" applyAlignment="1" applyProtection="1">
      <alignment horizontal="right" vertical="top" wrapText="1"/>
      <protection locked="0"/>
    </xf>
    <xf numFmtId="0" fontId="8" fillId="32" borderId="38" xfId="0" applyFont="1" applyFill="1" applyBorder="1" applyAlignment="1" applyProtection="1">
      <alignment horizontal="left" vertical="center" wrapText="1"/>
      <protection/>
    </xf>
    <xf numFmtId="0" fontId="8" fillId="32" borderId="29" xfId="0" applyFont="1" applyFill="1" applyBorder="1" applyAlignment="1" applyProtection="1">
      <alignment horizontal="left" vertical="center" wrapText="1"/>
      <protection/>
    </xf>
    <xf numFmtId="0" fontId="1" fillId="32" borderId="11" xfId="0" applyFont="1" applyFill="1" applyBorder="1" applyAlignment="1" applyProtection="1">
      <alignment horizontal="right" vertical="center" wrapText="1"/>
      <protection/>
    </xf>
    <xf numFmtId="4" fontId="8" fillId="34" borderId="38" xfId="0" applyNumberFormat="1" applyFont="1" applyFill="1" applyBorder="1" applyAlignment="1" applyProtection="1">
      <alignment horizontal="right" vertical="top" wrapText="1"/>
      <protection locked="0"/>
    </xf>
    <xf numFmtId="4" fontId="8" fillId="34" borderId="29" xfId="0" applyNumberFormat="1" applyFont="1" applyFill="1" applyBorder="1" applyAlignment="1" applyProtection="1">
      <alignment horizontal="right" vertical="top" wrapText="1"/>
      <protection locked="0"/>
    </xf>
    <xf numFmtId="4" fontId="8" fillId="34" borderId="30" xfId="0" applyNumberFormat="1" applyFont="1" applyFill="1" applyBorder="1" applyAlignment="1" applyProtection="1">
      <alignment horizontal="right" vertical="top" wrapText="1"/>
      <protection locked="0"/>
    </xf>
    <xf numFmtId="0" fontId="1" fillId="33" borderId="38" xfId="0" applyFont="1" applyFill="1" applyBorder="1" applyAlignment="1" applyProtection="1">
      <alignment horizontal="right" vertical="top" wrapText="1"/>
      <protection/>
    </xf>
    <xf numFmtId="0" fontId="1" fillId="33" borderId="29" xfId="0" applyFont="1" applyFill="1" applyBorder="1" applyAlignment="1" applyProtection="1">
      <alignment horizontal="right" vertical="top" wrapText="1"/>
      <protection/>
    </xf>
    <xf numFmtId="0" fontId="1" fillId="33" borderId="30" xfId="0" applyFont="1" applyFill="1" applyBorder="1" applyAlignment="1" applyProtection="1">
      <alignment horizontal="right" vertical="top" wrapText="1"/>
      <protection/>
    </xf>
    <xf numFmtId="0" fontId="1" fillId="35" borderId="11" xfId="0" applyFont="1" applyFill="1" applyBorder="1" applyAlignment="1" applyProtection="1">
      <alignment horizontal="right" vertical="top" wrapText="1"/>
      <protection/>
    </xf>
    <xf numFmtId="4" fontId="8" fillId="35" borderId="11" xfId="0" applyNumberFormat="1" applyFont="1" applyFill="1" applyBorder="1" applyAlignment="1" applyProtection="1">
      <alignment horizontal="right" vertical="top" wrapText="1"/>
      <protection/>
    </xf>
    <xf numFmtId="0" fontId="1" fillId="36" borderId="38" xfId="0" applyFont="1" applyFill="1" applyBorder="1" applyAlignment="1" applyProtection="1">
      <alignment horizontal="left" vertical="center" wrapText="1"/>
      <protection/>
    </xf>
    <xf numFmtId="0" fontId="1" fillId="36" borderId="29" xfId="0" applyFont="1" applyFill="1" applyBorder="1" applyAlignment="1" applyProtection="1">
      <alignment horizontal="left" vertical="center" wrapText="1"/>
      <protection/>
    </xf>
    <xf numFmtId="0" fontId="1" fillId="36" borderId="30" xfId="0" applyFont="1" applyFill="1" applyBorder="1" applyAlignment="1" applyProtection="1">
      <alignment horizontal="left" vertical="center" wrapText="1"/>
      <protection/>
    </xf>
    <xf numFmtId="0" fontId="1" fillId="34" borderId="38" xfId="0" applyFont="1" applyFill="1" applyBorder="1" applyAlignment="1" applyProtection="1">
      <alignment horizontal="right" vertical="top" wrapText="1"/>
      <protection/>
    </xf>
    <xf numFmtId="0" fontId="1" fillId="34" borderId="29" xfId="0" applyFont="1" applyFill="1" applyBorder="1" applyAlignment="1" applyProtection="1">
      <alignment horizontal="right" vertical="top" wrapText="1"/>
      <protection/>
    </xf>
    <xf numFmtId="0" fontId="1" fillId="34" borderId="30" xfId="0" applyFont="1" applyFill="1" applyBorder="1" applyAlignment="1" applyProtection="1">
      <alignment horizontal="right" vertical="top" wrapText="1"/>
      <protection/>
    </xf>
    <xf numFmtId="0" fontId="1" fillId="3" borderId="38" xfId="0" applyFont="1" applyFill="1" applyBorder="1" applyAlignment="1" applyProtection="1">
      <alignment horizontal="center" vertical="center" wrapText="1"/>
      <protection/>
    </xf>
    <xf numFmtId="0" fontId="1" fillId="3" borderId="29" xfId="0" applyFont="1" applyFill="1" applyBorder="1" applyAlignment="1" applyProtection="1">
      <alignment horizontal="center" vertical="center" wrapText="1"/>
      <protection/>
    </xf>
    <xf numFmtId="0" fontId="1" fillId="3" borderId="30" xfId="0" applyFont="1" applyFill="1" applyBorder="1" applyAlignment="1" applyProtection="1">
      <alignment horizontal="center" vertical="center" wrapText="1"/>
      <protection/>
    </xf>
    <xf numFmtId="0" fontId="1" fillId="4" borderId="38" xfId="0" applyFont="1" applyFill="1" applyBorder="1" applyAlignment="1" applyProtection="1">
      <alignment horizontal="left" vertical="center" wrapText="1"/>
      <protection/>
    </xf>
    <xf numFmtId="0" fontId="1" fillId="4" borderId="29" xfId="0" applyFont="1" applyFill="1" applyBorder="1" applyAlignment="1" applyProtection="1">
      <alignment horizontal="left" vertical="center" wrapText="1"/>
      <protection/>
    </xf>
    <xf numFmtId="0" fontId="1" fillId="4" borderId="30" xfId="0" applyFont="1" applyFill="1" applyBorder="1" applyAlignment="1" applyProtection="1">
      <alignment horizontal="left" vertical="center" wrapText="1"/>
      <protection/>
    </xf>
    <xf numFmtId="0" fontId="1" fillId="32" borderId="38" xfId="0" applyFont="1" applyFill="1" applyBorder="1" applyAlignment="1" applyProtection="1">
      <alignment horizontal="right" vertical="center" wrapText="1"/>
      <protection/>
    </xf>
    <xf numFmtId="0" fontId="1" fillId="32" borderId="30" xfId="0" applyFont="1" applyFill="1" applyBorder="1" applyAlignment="1" applyProtection="1">
      <alignment horizontal="right" vertical="center" wrapText="1"/>
      <protection/>
    </xf>
    <xf numFmtId="0" fontId="9" fillId="37" borderId="38" xfId="0" applyFont="1" applyFill="1" applyBorder="1" applyAlignment="1" applyProtection="1">
      <alignment horizontal="right" vertical="center" wrapText="1"/>
      <protection/>
    </xf>
    <xf numFmtId="0" fontId="9" fillId="37" borderId="29" xfId="0" applyFont="1" applyFill="1" applyBorder="1" applyAlignment="1" applyProtection="1">
      <alignment horizontal="right" vertical="center" wrapText="1"/>
      <protection/>
    </xf>
    <xf numFmtId="0" fontId="9" fillId="37" borderId="30" xfId="0" applyFont="1" applyFill="1" applyBorder="1" applyAlignment="1" applyProtection="1">
      <alignment horizontal="right" vertical="center" wrapText="1"/>
      <protection/>
    </xf>
    <xf numFmtId="4" fontId="9" fillId="37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Alignment="1" quotePrefix="1">
      <alignment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5"/>
  <sheetViews>
    <sheetView tabSelected="1" view="pageBreakPreview" zoomScaleSheetLayoutView="100" workbookViewId="0" topLeftCell="A143">
      <selection activeCell="D165" sqref="D165"/>
    </sheetView>
  </sheetViews>
  <sheetFormatPr defaultColWidth="9.140625" defaultRowHeight="12.75"/>
  <cols>
    <col min="1" max="1" width="5.00390625" style="0" bestFit="1" customWidth="1"/>
    <col min="2" max="3" width="8.57421875" style="0" customWidth="1"/>
    <col min="4" max="4" width="44.7109375" style="0" customWidth="1"/>
    <col min="5" max="5" width="4.57421875" style="0" customWidth="1"/>
    <col min="6" max="6" width="9.7109375" style="0" customWidth="1"/>
    <col min="7" max="8" width="9.7109375" style="0" hidden="1" customWidth="1"/>
    <col min="9" max="9" width="9.7109375" style="0" customWidth="1"/>
    <col min="10" max="10" width="11.421875" style="0" customWidth="1"/>
    <col min="11" max="11" width="10.57421875" style="0" customWidth="1"/>
    <col min="12" max="12" width="17.28125" style="0" customWidth="1"/>
    <col min="15" max="15" width="14.140625" style="0" customWidth="1"/>
  </cols>
  <sheetData>
    <row r="1" spans="1:10" ht="41.25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51</v>
      </c>
      <c r="H1" s="3"/>
      <c r="I1" s="3" t="s">
        <v>43</v>
      </c>
      <c r="J1" s="3" t="s">
        <v>50</v>
      </c>
    </row>
    <row r="2" spans="1:10" ht="13.5" thickBot="1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/>
      <c r="I2" s="2">
        <v>7</v>
      </c>
      <c r="J2" s="2">
        <v>8</v>
      </c>
    </row>
    <row r="3" spans="1:10" ht="24.75" customHeight="1" thickBot="1">
      <c r="A3" s="142" t="s">
        <v>188</v>
      </c>
      <c r="B3" s="143"/>
      <c r="C3" s="143"/>
      <c r="D3" s="143"/>
      <c r="E3" s="143"/>
      <c r="F3" s="143"/>
      <c r="G3" s="143"/>
      <c r="H3" s="143"/>
      <c r="I3" s="143"/>
      <c r="J3" s="144"/>
    </row>
    <row r="4" spans="1:10" ht="16.5" customHeight="1" thickBot="1">
      <c r="A4" s="145" t="s">
        <v>129</v>
      </c>
      <c r="B4" s="146"/>
      <c r="C4" s="146"/>
      <c r="D4" s="146"/>
      <c r="E4" s="146"/>
      <c r="F4" s="146"/>
      <c r="G4" s="146"/>
      <c r="H4" s="146"/>
      <c r="I4" s="146"/>
      <c r="J4" s="147"/>
    </row>
    <row r="5" spans="1:10" ht="15.75" customHeight="1" thickBot="1">
      <c r="A5" s="148" t="s">
        <v>6</v>
      </c>
      <c r="B5" s="149"/>
      <c r="C5" s="125" t="s">
        <v>12</v>
      </c>
      <c r="D5" s="126"/>
      <c r="E5" s="82"/>
      <c r="F5" s="82"/>
      <c r="G5" s="82"/>
      <c r="H5" s="82"/>
      <c r="I5" s="82"/>
      <c r="J5" s="83"/>
    </row>
    <row r="6" spans="1:10" ht="13.5" customHeight="1" thickBot="1">
      <c r="A6" s="136" t="s">
        <v>21</v>
      </c>
      <c r="B6" s="137"/>
      <c r="C6" s="137"/>
      <c r="D6" s="137"/>
      <c r="E6" s="137"/>
      <c r="F6" s="137"/>
      <c r="G6" s="137"/>
      <c r="H6" s="137"/>
      <c r="I6" s="137"/>
      <c r="J6" s="138"/>
    </row>
    <row r="7" spans="1:13" ht="12.75" customHeight="1">
      <c r="A7" s="18">
        <v>1</v>
      </c>
      <c r="B7" s="19" t="s">
        <v>25</v>
      </c>
      <c r="C7" s="5" t="s">
        <v>10</v>
      </c>
      <c r="D7" s="45" t="s">
        <v>131</v>
      </c>
      <c r="E7" s="46" t="s">
        <v>8</v>
      </c>
      <c r="F7" s="48">
        <v>490.5</v>
      </c>
      <c r="G7" s="119">
        <v>16.996999999999996</v>
      </c>
      <c r="H7" s="78">
        <v>18.22</v>
      </c>
      <c r="I7" s="78">
        <v>0</v>
      </c>
      <c r="J7" s="21">
        <f>F7*I7</f>
        <v>0</v>
      </c>
      <c r="K7" s="64"/>
      <c r="L7" s="110"/>
      <c r="M7" s="121"/>
    </row>
    <row r="8" spans="1:13" ht="12.75" customHeight="1">
      <c r="A8" s="13">
        <v>2</v>
      </c>
      <c r="B8" s="14" t="s">
        <v>26</v>
      </c>
      <c r="C8" s="7" t="s">
        <v>10</v>
      </c>
      <c r="D8" s="117" t="s">
        <v>130</v>
      </c>
      <c r="E8" s="15" t="s">
        <v>8</v>
      </c>
      <c r="F8" s="51">
        <v>175</v>
      </c>
      <c r="G8" s="16">
        <v>14.581999999999999</v>
      </c>
      <c r="H8" s="16">
        <v>15.59</v>
      </c>
      <c r="I8" s="78">
        <v>0</v>
      </c>
      <c r="J8" s="17">
        <f>F8*I8</f>
        <v>0</v>
      </c>
      <c r="L8" s="110"/>
      <c r="M8" s="111"/>
    </row>
    <row r="9" spans="1:13" ht="12.75">
      <c r="A9" s="52"/>
      <c r="B9" s="53"/>
      <c r="C9" s="54"/>
      <c r="D9" s="118"/>
      <c r="E9" s="56"/>
      <c r="F9" s="57"/>
      <c r="G9" s="58"/>
      <c r="H9" s="79"/>
      <c r="I9" s="78">
        <v>0</v>
      </c>
      <c r="J9" s="59"/>
      <c r="L9" s="110"/>
      <c r="M9" s="111"/>
    </row>
    <row r="10" spans="1:13" ht="26.25">
      <c r="A10" s="13">
        <v>3</v>
      </c>
      <c r="B10" s="19" t="s">
        <v>161</v>
      </c>
      <c r="C10" s="7" t="s">
        <v>10</v>
      </c>
      <c r="D10" s="66" t="s">
        <v>22</v>
      </c>
      <c r="E10" s="15" t="s">
        <v>7</v>
      </c>
      <c r="F10" s="51">
        <v>4156.6</v>
      </c>
      <c r="G10" s="20">
        <v>31.153499999999998</v>
      </c>
      <c r="H10" s="16">
        <v>30.21</v>
      </c>
      <c r="I10" s="78">
        <v>0</v>
      </c>
      <c r="J10" s="17">
        <f>F10*I10</f>
        <v>0</v>
      </c>
      <c r="K10" s="64"/>
      <c r="L10" s="110"/>
      <c r="M10" s="111"/>
    </row>
    <row r="11" spans="1:15" ht="12.75">
      <c r="A11" s="52"/>
      <c r="B11" s="53"/>
      <c r="C11" s="54"/>
      <c r="D11" s="55"/>
      <c r="E11" s="56"/>
      <c r="F11" s="57"/>
      <c r="G11" s="58"/>
      <c r="H11" s="79"/>
      <c r="I11" s="78">
        <v>0</v>
      </c>
      <c r="J11" s="59"/>
      <c r="L11" s="110"/>
      <c r="M11" s="111"/>
      <c r="O11" s="111"/>
    </row>
    <row r="12" spans="1:13" ht="39">
      <c r="A12" s="13">
        <v>4</v>
      </c>
      <c r="B12" s="10" t="s">
        <v>27</v>
      </c>
      <c r="C12" s="7" t="s">
        <v>10</v>
      </c>
      <c r="D12" s="69" t="s">
        <v>23</v>
      </c>
      <c r="E12" s="43" t="s">
        <v>7</v>
      </c>
      <c r="F12" s="61">
        <v>935</v>
      </c>
      <c r="G12" s="16">
        <v>49.63399999999999</v>
      </c>
      <c r="H12" s="16">
        <v>49.31</v>
      </c>
      <c r="I12" s="78">
        <v>0</v>
      </c>
      <c r="J12" s="17">
        <f aca="true" t="shared" si="0" ref="J12:J19">F12*I12</f>
        <v>0</v>
      </c>
      <c r="K12" s="64"/>
      <c r="L12" s="110"/>
      <c r="M12" s="111"/>
    </row>
    <row r="13" spans="1:13" ht="39">
      <c r="A13" s="13">
        <f>A12+1</f>
        <v>5</v>
      </c>
      <c r="B13" s="10" t="s">
        <v>28</v>
      </c>
      <c r="C13" s="7" t="s">
        <v>10</v>
      </c>
      <c r="D13" s="69" t="s">
        <v>24</v>
      </c>
      <c r="E13" s="43" t="s">
        <v>7</v>
      </c>
      <c r="F13" s="61">
        <v>1236</v>
      </c>
      <c r="G13" s="11">
        <v>52.278999999999996</v>
      </c>
      <c r="H13" s="16">
        <v>55.97</v>
      </c>
      <c r="I13" s="78">
        <v>0</v>
      </c>
      <c r="J13" s="17">
        <f t="shared" si="0"/>
        <v>0</v>
      </c>
      <c r="K13" s="64"/>
      <c r="L13" s="110"/>
      <c r="M13" s="111"/>
    </row>
    <row r="14" spans="1:13" ht="39">
      <c r="A14" s="13">
        <f>A13+1</f>
        <v>6</v>
      </c>
      <c r="B14" s="10" t="s">
        <v>162</v>
      </c>
      <c r="C14" s="7" t="s">
        <v>10</v>
      </c>
      <c r="D14" s="69" t="s">
        <v>103</v>
      </c>
      <c r="E14" s="43" t="s">
        <v>7</v>
      </c>
      <c r="F14" s="61">
        <v>845.5</v>
      </c>
      <c r="G14" s="11">
        <v>67.4015</v>
      </c>
      <c r="H14" s="16">
        <v>67.1</v>
      </c>
      <c r="I14" s="78">
        <v>0</v>
      </c>
      <c r="J14" s="17">
        <f t="shared" si="0"/>
        <v>0</v>
      </c>
      <c r="K14" s="64"/>
      <c r="L14" s="110"/>
      <c r="M14" s="111"/>
    </row>
    <row r="15" spans="1:13" ht="52.5">
      <c r="A15" s="13">
        <v>7</v>
      </c>
      <c r="B15" s="14" t="s">
        <v>29</v>
      </c>
      <c r="C15" s="5" t="s">
        <v>10</v>
      </c>
      <c r="D15" s="66" t="s">
        <v>59</v>
      </c>
      <c r="E15" s="67" t="s">
        <v>7</v>
      </c>
      <c r="F15" s="68">
        <v>1136</v>
      </c>
      <c r="G15" s="11">
        <v>10.626</v>
      </c>
      <c r="H15" s="16">
        <v>11.9</v>
      </c>
      <c r="I15" s="78">
        <v>0</v>
      </c>
      <c r="J15" s="17">
        <f t="shared" si="0"/>
        <v>0</v>
      </c>
      <c r="K15" s="64"/>
      <c r="L15" s="110"/>
      <c r="M15" s="111"/>
    </row>
    <row r="16" spans="1:13" ht="39">
      <c r="A16" s="13">
        <v>8</v>
      </c>
      <c r="B16" s="14" t="s">
        <v>30</v>
      </c>
      <c r="C16" s="7" t="s">
        <v>10</v>
      </c>
      <c r="D16" s="66" t="s">
        <v>100</v>
      </c>
      <c r="E16" s="15" t="s">
        <v>7</v>
      </c>
      <c r="F16" s="51">
        <v>1136</v>
      </c>
      <c r="G16" s="11">
        <v>48.346</v>
      </c>
      <c r="H16" s="16">
        <v>48.19</v>
      </c>
      <c r="I16" s="78">
        <v>0</v>
      </c>
      <c r="J16" s="17">
        <f t="shared" si="0"/>
        <v>0</v>
      </c>
      <c r="K16" s="64"/>
      <c r="L16" s="110"/>
      <c r="M16" s="111"/>
    </row>
    <row r="17" spans="1:13" ht="26.25">
      <c r="A17" s="13">
        <v>9</v>
      </c>
      <c r="B17" s="19" t="s">
        <v>31</v>
      </c>
      <c r="C17" s="7" t="s">
        <v>10</v>
      </c>
      <c r="D17" s="34" t="s">
        <v>13</v>
      </c>
      <c r="E17" s="15" t="s">
        <v>8</v>
      </c>
      <c r="F17" s="30">
        <v>736.5</v>
      </c>
      <c r="G17" s="11">
        <v>37.80049999999999</v>
      </c>
      <c r="H17" s="16">
        <v>38.7</v>
      </c>
      <c r="I17" s="78">
        <v>0</v>
      </c>
      <c r="J17" s="17">
        <f t="shared" si="0"/>
        <v>0</v>
      </c>
      <c r="K17" s="64"/>
      <c r="L17" s="110"/>
      <c r="M17" s="111"/>
    </row>
    <row r="18" spans="1:13" ht="26.25">
      <c r="A18" s="13">
        <v>10</v>
      </c>
      <c r="B18" s="10" t="s">
        <v>110</v>
      </c>
      <c r="C18" s="7" t="s">
        <v>10</v>
      </c>
      <c r="D18" s="34" t="s">
        <v>132</v>
      </c>
      <c r="E18" s="15" t="s">
        <v>8</v>
      </c>
      <c r="F18" s="30">
        <v>396</v>
      </c>
      <c r="G18" s="58">
        <v>7.0264999999999995</v>
      </c>
      <c r="H18" s="16">
        <v>7.23</v>
      </c>
      <c r="I18" s="78">
        <v>0</v>
      </c>
      <c r="J18" s="17">
        <f t="shared" si="0"/>
        <v>0</v>
      </c>
      <c r="L18" s="110"/>
      <c r="M18" s="111"/>
    </row>
    <row r="19" spans="1:13" ht="39">
      <c r="A19" s="13">
        <v>11</v>
      </c>
      <c r="B19" s="14" t="s">
        <v>163</v>
      </c>
      <c r="C19" s="7" t="s">
        <v>10</v>
      </c>
      <c r="D19" s="66" t="s">
        <v>85</v>
      </c>
      <c r="E19" s="15" t="s">
        <v>7</v>
      </c>
      <c r="F19" s="51">
        <v>130</v>
      </c>
      <c r="G19" s="20">
        <v>58.845499999999994</v>
      </c>
      <c r="H19" s="16">
        <v>58.5</v>
      </c>
      <c r="I19" s="78">
        <v>0</v>
      </c>
      <c r="J19" s="17">
        <f t="shared" si="0"/>
        <v>0</v>
      </c>
      <c r="L19" s="110"/>
      <c r="M19" s="111"/>
    </row>
    <row r="20" spans="1:13" ht="15.75" customHeight="1">
      <c r="A20" s="18"/>
      <c r="B20" s="19"/>
      <c r="C20" s="5"/>
      <c r="D20" s="65" t="s">
        <v>86</v>
      </c>
      <c r="E20" s="46"/>
      <c r="F20" s="48"/>
      <c r="G20" s="20"/>
      <c r="H20" s="20"/>
      <c r="I20" s="78">
        <v>0</v>
      </c>
      <c r="J20" s="21"/>
      <c r="L20" s="110"/>
      <c r="M20" s="111"/>
    </row>
    <row r="21" spans="1:13" ht="13.5" customHeight="1">
      <c r="A21" s="18"/>
      <c r="B21" s="19"/>
      <c r="C21" s="5"/>
      <c r="D21" s="65" t="s">
        <v>87</v>
      </c>
      <c r="E21" s="46"/>
      <c r="F21" s="48"/>
      <c r="G21" s="20"/>
      <c r="H21" s="58"/>
      <c r="I21" s="78"/>
      <c r="J21" s="21"/>
      <c r="L21" s="112"/>
      <c r="M21" s="111"/>
    </row>
    <row r="22" spans="1:12" ht="13.5" thickBot="1">
      <c r="A22" s="13">
        <v>12</v>
      </c>
      <c r="B22" s="114" t="s">
        <v>164</v>
      </c>
      <c r="C22" s="7" t="s">
        <v>10</v>
      </c>
      <c r="D22" s="66" t="s">
        <v>111</v>
      </c>
      <c r="E22" s="15" t="s">
        <v>7</v>
      </c>
      <c r="F22" s="51">
        <v>66.5</v>
      </c>
      <c r="G22" s="120">
        <v>4.991</v>
      </c>
      <c r="H22" s="16">
        <v>6.38</v>
      </c>
      <c r="I22" s="78">
        <v>0</v>
      </c>
      <c r="J22" s="17">
        <f>F22*I22</f>
        <v>0</v>
      </c>
      <c r="L22" s="110"/>
    </row>
    <row r="23" spans="1:12" ht="14.25" thickBot="1">
      <c r="A23" s="139" t="s">
        <v>37</v>
      </c>
      <c r="B23" s="140"/>
      <c r="C23" s="140"/>
      <c r="D23" s="140"/>
      <c r="E23" s="140"/>
      <c r="F23" s="141"/>
      <c r="G23" s="128">
        <f>SUM(J7,J8,J10,J12,J13,J14,J15,J16,J17,J18,J19,J22,)</f>
        <v>0</v>
      </c>
      <c r="H23" s="129"/>
      <c r="I23" s="129"/>
      <c r="J23" s="130"/>
      <c r="L23" s="110"/>
    </row>
    <row r="24" spans="1:12" ht="14.25" thickBot="1">
      <c r="A24" s="127" t="s">
        <v>11</v>
      </c>
      <c r="B24" s="127"/>
      <c r="C24" s="125" t="s">
        <v>60</v>
      </c>
      <c r="D24" s="126"/>
      <c r="E24" s="84"/>
      <c r="F24" s="84"/>
      <c r="G24" s="84"/>
      <c r="H24" s="84"/>
      <c r="I24" s="84"/>
      <c r="J24" s="85"/>
      <c r="L24" s="110"/>
    </row>
    <row r="25" spans="1:12" ht="13.5" thickBot="1">
      <c r="A25" s="136" t="s">
        <v>61</v>
      </c>
      <c r="B25" s="137"/>
      <c r="C25" s="137"/>
      <c r="D25" s="137"/>
      <c r="E25" s="137"/>
      <c r="F25" s="137"/>
      <c r="G25" s="137"/>
      <c r="H25" s="137"/>
      <c r="I25" s="137"/>
      <c r="J25" s="138"/>
      <c r="L25" s="110"/>
    </row>
    <row r="26" spans="1:12" ht="26.25">
      <c r="A26" s="1">
        <v>13</v>
      </c>
      <c r="B26" s="6" t="s">
        <v>39</v>
      </c>
      <c r="C26" s="5" t="s">
        <v>14</v>
      </c>
      <c r="D26" s="35" t="s">
        <v>133</v>
      </c>
      <c r="E26" s="8" t="s">
        <v>42</v>
      </c>
      <c r="F26" s="90">
        <v>1480.59</v>
      </c>
      <c r="G26" s="20">
        <v>252.39049999999997</v>
      </c>
      <c r="H26" s="16">
        <v>263.31</v>
      </c>
      <c r="I26" s="78">
        <v>0</v>
      </c>
      <c r="J26" s="17">
        <f>F26*I26</f>
        <v>0</v>
      </c>
      <c r="L26" s="110"/>
    </row>
    <row r="27" spans="1:12" ht="66" thickBot="1">
      <c r="A27" s="22"/>
      <c r="B27" s="23"/>
      <c r="C27" s="4"/>
      <c r="D27" s="42" t="s">
        <v>62</v>
      </c>
      <c r="E27" s="24"/>
      <c r="F27" s="36"/>
      <c r="G27" s="25"/>
      <c r="H27" s="81"/>
      <c r="I27" s="81"/>
      <c r="J27" s="26"/>
      <c r="L27" s="112"/>
    </row>
    <row r="28" spans="1:12" ht="14.25" thickBot="1">
      <c r="A28" s="139" t="s">
        <v>95</v>
      </c>
      <c r="B28" s="140"/>
      <c r="C28" s="140"/>
      <c r="D28" s="140"/>
      <c r="E28" s="140"/>
      <c r="F28" s="141"/>
      <c r="G28" s="128">
        <f>SUM(J26)</f>
        <v>0</v>
      </c>
      <c r="H28" s="129"/>
      <c r="I28" s="129"/>
      <c r="J28" s="130"/>
      <c r="L28" s="110"/>
    </row>
    <row r="29" spans="1:12" ht="13.5" thickBot="1">
      <c r="A29" s="136" t="s">
        <v>63</v>
      </c>
      <c r="B29" s="137"/>
      <c r="C29" s="137"/>
      <c r="D29" s="137"/>
      <c r="E29" s="137"/>
      <c r="F29" s="137"/>
      <c r="G29" s="137"/>
      <c r="H29" s="137"/>
      <c r="I29" s="137"/>
      <c r="J29" s="138"/>
      <c r="L29" s="110"/>
    </row>
    <row r="30" spans="1:12" ht="12.75">
      <c r="A30" s="1">
        <v>14</v>
      </c>
      <c r="B30" s="6" t="s">
        <v>165</v>
      </c>
      <c r="C30" s="100" t="s">
        <v>14</v>
      </c>
      <c r="D30" s="35" t="s">
        <v>105</v>
      </c>
      <c r="E30" s="8" t="s">
        <v>8</v>
      </c>
      <c r="F30" s="90">
        <v>369.9</v>
      </c>
      <c r="G30" s="20">
        <v>341.07849999999996</v>
      </c>
      <c r="H30" s="16">
        <v>327.18</v>
      </c>
      <c r="I30" s="78">
        <v>0</v>
      </c>
      <c r="J30" s="17">
        <f>F30*I30</f>
        <v>0</v>
      </c>
      <c r="L30" s="110"/>
    </row>
    <row r="31" spans="1:12" ht="39">
      <c r="A31" s="27"/>
      <c r="B31" s="28"/>
      <c r="C31" s="5"/>
      <c r="D31" s="75" t="s">
        <v>71</v>
      </c>
      <c r="E31" s="67"/>
      <c r="F31" s="71"/>
      <c r="G31" s="20"/>
      <c r="H31" s="80"/>
      <c r="I31" s="78"/>
      <c r="J31" s="72"/>
      <c r="L31" s="110"/>
    </row>
    <row r="32" spans="1:12" ht="12.75">
      <c r="A32" s="18"/>
      <c r="B32" s="19"/>
      <c r="C32" s="5"/>
      <c r="D32" s="65" t="s">
        <v>134</v>
      </c>
      <c r="E32" s="46"/>
      <c r="F32" s="48"/>
      <c r="G32" s="20"/>
      <c r="H32" s="20"/>
      <c r="I32" s="78"/>
      <c r="J32" s="21"/>
      <c r="L32" s="110"/>
    </row>
    <row r="33" spans="1:12" ht="12.75">
      <c r="A33" s="18"/>
      <c r="B33" s="19"/>
      <c r="C33" s="5"/>
      <c r="D33" s="65" t="s">
        <v>135</v>
      </c>
      <c r="E33" s="46"/>
      <c r="F33" s="48"/>
      <c r="G33" s="58"/>
      <c r="H33" s="20"/>
      <c r="I33" s="78"/>
      <c r="J33" s="21"/>
      <c r="L33" s="110"/>
    </row>
    <row r="34" spans="1:12" ht="12.75">
      <c r="A34" s="1">
        <v>15</v>
      </c>
      <c r="B34" s="6" t="s">
        <v>166</v>
      </c>
      <c r="C34" s="100" t="s">
        <v>14</v>
      </c>
      <c r="D34" s="35" t="s">
        <v>136</v>
      </c>
      <c r="E34" s="8" t="s">
        <v>8</v>
      </c>
      <c r="F34" s="90">
        <v>395.2</v>
      </c>
      <c r="G34" s="20">
        <v>162.541</v>
      </c>
      <c r="H34" s="16">
        <v>155.92</v>
      </c>
      <c r="I34" s="78">
        <v>0</v>
      </c>
      <c r="J34" s="17">
        <f>F34*I34</f>
        <v>0</v>
      </c>
      <c r="L34" s="110"/>
    </row>
    <row r="35" spans="1:12" ht="39">
      <c r="A35" s="22"/>
      <c r="B35" s="23"/>
      <c r="C35" s="4"/>
      <c r="D35" s="50" t="s">
        <v>71</v>
      </c>
      <c r="E35" s="24"/>
      <c r="F35" s="38"/>
      <c r="G35" s="20"/>
      <c r="H35" s="81"/>
      <c r="I35" s="78"/>
      <c r="J35" s="26"/>
      <c r="L35" s="110"/>
    </row>
    <row r="36" spans="1:12" ht="12.75" customHeight="1">
      <c r="A36" s="1">
        <v>16</v>
      </c>
      <c r="B36" s="6" t="s">
        <v>167</v>
      </c>
      <c r="C36" s="100" t="s">
        <v>14</v>
      </c>
      <c r="D36" s="35" t="s">
        <v>137</v>
      </c>
      <c r="E36" s="8" t="s">
        <v>8</v>
      </c>
      <c r="F36" s="90">
        <v>8.85</v>
      </c>
      <c r="G36" s="16">
        <v>195.93699999999998</v>
      </c>
      <c r="H36" s="16">
        <v>187.95</v>
      </c>
      <c r="I36" s="78">
        <v>0</v>
      </c>
      <c r="J36" s="17">
        <f>F36*I36</f>
        <v>0</v>
      </c>
      <c r="L36" s="110"/>
    </row>
    <row r="37" spans="1:12" ht="26.25">
      <c r="A37" s="22"/>
      <c r="B37" s="23"/>
      <c r="C37" s="4"/>
      <c r="D37" s="50" t="s">
        <v>70</v>
      </c>
      <c r="E37" s="24"/>
      <c r="F37" s="38"/>
      <c r="G37" s="20"/>
      <c r="H37" s="81"/>
      <c r="I37" s="78"/>
      <c r="J37" s="26"/>
      <c r="L37" s="110"/>
    </row>
    <row r="38" spans="1:12" ht="12.75">
      <c r="A38" s="1">
        <v>17</v>
      </c>
      <c r="B38" s="6" t="s">
        <v>168</v>
      </c>
      <c r="C38" s="100" t="s">
        <v>14</v>
      </c>
      <c r="D38" s="35" t="s">
        <v>72</v>
      </c>
      <c r="E38" s="8" t="s">
        <v>8</v>
      </c>
      <c r="F38" s="90">
        <v>85.4</v>
      </c>
      <c r="G38" s="16">
        <v>155.572</v>
      </c>
      <c r="H38" s="16">
        <v>149.23</v>
      </c>
      <c r="I38" s="78">
        <v>0</v>
      </c>
      <c r="J38" s="17">
        <f>F38*I38</f>
        <v>0</v>
      </c>
      <c r="L38" s="110"/>
    </row>
    <row r="39" spans="1:12" ht="26.25">
      <c r="A39" s="22"/>
      <c r="B39" s="23"/>
      <c r="C39" s="4"/>
      <c r="D39" s="50" t="s">
        <v>70</v>
      </c>
      <c r="E39" s="24"/>
      <c r="F39" s="38"/>
      <c r="G39" s="20"/>
      <c r="H39" s="81"/>
      <c r="I39" s="78"/>
      <c r="J39" s="26"/>
      <c r="L39" s="110"/>
    </row>
    <row r="40" spans="1:12" ht="12.75">
      <c r="A40" s="1">
        <v>18</v>
      </c>
      <c r="B40" s="6" t="s">
        <v>169</v>
      </c>
      <c r="C40" s="100" t="s">
        <v>14</v>
      </c>
      <c r="D40" s="35" t="s">
        <v>138</v>
      </c>
      <c r="E40" s="8" t="s">
        <v>8</v>
      </c>
      <c r="F40" s="90">
        <v>23.3</v>
      </c>
      <c r="G40" s="16">
        <v>129.283</v>
      </c>
      <c r="H40" s="16">
        <v>124.02</v>
      </c>
      <c r="I40" s="78">
        <v>0</v>
      </c>
      <c r="J40" s="17">
        <f>F40*I40</f>
        <v>0</v>
      </c>
      <c r="L40" s="110"/>
    </row>
    <row r="41" spans="1:12" ht="26.25">
      <c r="A41" s="22"/>
      <c r="B41" s="23"/>
      <c r="C41" s="4"/>
      <c r="D41" s="50" t="s">
        <v>70</v>
      </c>
      <c r="E41" s="24"/>
      <c r="F41" s="38"/>
      <c r="G41" s="20"/>
      <c r="H41" s="81"/>
      <c r="I41" s="78"/>
      <c r="J41" s="26"/>
      <c r="L41" s="110"/>
    </row>
    <row r="42" spans="1:12" ht="12.75">
      <c r="A42" s="1">
        <v>19</v>
      </c>
      <c r="B42" s="6" t="s">
        <v>170</v>
      </c>
      <c r="C42" s="5" t="s">
        <v>14</v>
      </c>
      <c r="D42" s="37" t="s">
        <v>64</v>
      </c>
      <c r="E42" s="8" t="s">
        <v>9</v>
      </c>
      <c r="F42" s="32">
        <v>7</v>
      </c>
      <c r="G42" s="16">
        <v>2417.093</v>
      </c>
      <c r="H42" s="16">
        <v>2320.5</v>
      </c>
      <c r="I42" s="78">
        <v>0</v>
      </c>
      <c r="J42" s="17">
        <f>F42*I42</f>
        <v>0</v>
      </c>
      <c r="K42" s="64"/>
      <c r="L42" s="110"/>
    </row>
    <row r="43" spans="1:12" ht="39">
      <c r="A43" s="27"/>
      <c r="B43" s="28"/>
      <c r="C43" s="5"/>
      <c r="D43" s="75" t="s">
        <v>66</v>
      </c>
      <c r="E43" s="67"/>
      <c r="F43" s="71"/>
      <c r="G43" s="20"/>
      <c r="H43" s="80"/>
      <c r="I43" s="78"/>
      <c r="J43" s="72"/>
      <c r="L43" s="110"/>
    </row>
    <row r="44" spans="1:12" ht="12.75">
      <c r="A44" s="22"/>
      <c r="B44" s="23"/>
      <c r="C44" s="4"/>
      <c r="D44" s="116"/>
      <c r="E44" s="24"/>
      <c r="F44" s="38"/>
      <c r="G44" s="20"/>
      <c r="H44" s="58"/>
      <c r="I44" s="78"/>
      <c r="J44" s="59"/>
      <c r="K44" s="64"/>
      <c r="L44" s="110"/>
    </row>
    <row r="45" spans="1:12" ht="12.75">
      <c r="A45" s="1">
        <v>20</v>
      </c>
      <c r="B45" s="6" t="s">
        <v>171</v>
      </c>
      <c r="C45" s="5" t="s">
        <v>14</v>
      </c>
      <c r="D45" s="37" t="s">
        <v>139</v>
      </c>
      <c r="E45" s="8" t="s">
        <v>9</v>
      </c>
      <c r="F45" s="32">
        <v>4</v>
      </c>
      <c r="G45" s="16">
        <v>2006.1634999999999</v>
      </c>
      <c r="H45" s="16">
        <v>1923.75</v>
      </c>
      <c r="I45" s="78">
        <v>0</v>
      </c>
      <c r="J45" s="17">
        <f>F45*I45</f>
        <v>0</v>
      </c>
      <c r="K45" s="64"/>
      <c r="L45" s="110"/>
    </row>
    <row r="46" spans="1:12" ht="39">
      <c r="A46" s="27"/>
      <c r="B46" s="28"/>
      <c r="C46" s="5"/>
      <c r="D46" s="75" t="s">
        <v>66</v>
      </c>
      <c r="E46" s="67"/>
      <c r="F46" s="71"/>
      <c r="G46" s="20"/>
      <c r="H46" s="80"/>
      <c r="I46" s="78"/>
      <c r="J46" s="72"/>
      <c r="L46" s="110"/>
    </row>
    <row r="47" spans="1:12" ht="12.75">
      <c r="A47" s="22"/>
      <c r="B47" s="23"/>
      <c r="C47" s="4"/>
      <c r="D47" s="116"/>
      <c r="E47" s="24"/>
      <c r="F47" s="38"/>
      <c r="G47" s="20"/>
      <c r="H47" s="58"/>
      <c r="I47" s="78"/>
      <c r="J47" s="59"/>
      <c r="K47" s="64"/>
      <c r="L47" s="110"/>
    </row>
    <row r="48" spans="1:12" ht="15.75" customHeight="1">
      <c r="A48" s="27">
        <v>21</v>
      </c>
      <c r="B48" s="28" t="s">
        <v>172</v>
      </c>
      <c r="C48" s="5" t="s">
        <v>14</v>
      </c>
      <c r="D48" s="115" t="s">
        <v>65</v>
      </c>
      <c r="E48" s="67" t="s">
        <v>9</v>
      </c>
      <c r="F48" s="71">
        <v>3</v>
      </c>
      <c r="G48" s="16">
        <v>1714.7419999999997</v>
      </c>
      <c r="H48" s="16">
        <v>1644.9</v>
      </c>
      <c r="I48" s="78">
        <v>0</v>
      </c>
      <c r="J48" s="21">
        <f>F48*I48</f>
        <v>0</v>
      </c>
      <c r="L48" s="110"/>
    </row>
    <row r="49" spans="1:12" ht="39">
      <c r="A49" s="27"/>
      <c r="B49" s="28"/>
      <c r="C49" s="5"/>
      <c r="D49" s="74" t="s">
        <v>66</v>
      </c>
      <c r="E49" s="67"/>
      <c r="F49" s="71"/>
      <c r="G49" s="20"/>
      <c r="H49" s="80"/>
      <c r="I49" s="78"/>
      <c r="J49" s="21"/>
      <c r="L49" s="110"/>
    </row>
    <row r="50" spans="1:12" ht="12.75">
      <c r="A50" s="27"/>
      <c r="B50" s="28"/>
      <c r="C50" s="5"/>
      <c r="D50" s="74"/>
      <c r="E50" s="67"/>
      <c r="F50" s="71"/>
      <c r="G50" s="20"/>
      <c r="H50" s="80"/>
      <c r="I50" s="78"/>
      <c r="J50" s="21"/>
      <c r="L50" s="110"/>
    </row>
    <row r="51" spans="1:15" ht="12.75">
      <c r="A51" s="1">
        <v>22</v>
      </c>
      <c r="B51" s="6" t="s">
        <v>173</v>
      </c>
      <c r="C51" s="7" t="s">
        <v>14</v>
      </c>
      <c r="D51" s="37" t="s">
        <v>140</v>
      </c>
      <c r="E51" s="8" t="s">
        <v>9</v>
      </c>
      <c r="F51" s="32">
        <v>2</v>
      </c>
      <c r="G51" s="16">
        <v>1617.3254999999997</v>
      </c>
      <c r="H51" s="16">
        <v>1551.44</v>
      </c>
      <c r="I51" s="78">
        <v>0</v>
      </c>
      <c r="J51" s="17">
        <f>F51*I51</f>
        <v>0</v>
      </c>
      <c r="L51" s="112"/>
      <c r="O51" s="109"/>
    </row>
    <row r="52" spans="1:12" ht="39">
      <c r="A52" s="27"/>
      <c r="B52" s="28"/>
      <c r="C52" s="5"/>
      <c r="D52" s="75" t="s">
        <v>66</v>
      </c>
      <c r="E52" s="67"/>
      <c r="F52" s="71"/>
      <c r="G52" s="20"/>
      <c r="H52" s="80"/>
      <c r="I52" s="78"/>
      <c r="J52" s="72"/>
      <c r="L52" s="110"/>
    </row>
    <row r="53" spans="1:12" ht="12.75">
      <c r="A53" s="1">
        <v>23</v>
      </c>
      <c r="B53" s="6" t="s">
        <v>174</v>
      </c>
      <c r="C53" s="7" t="s">
        <v>14</v>
      </c>
      <c r="D53" s="37" t="s">
        <v>106</v>
      </c>
      <c r="E53" s="8" t="s">
        <v>9</v>
      </c>
      <c r="F53" s="32">
        <v>3</v>
      </c>
      <c r="G53" s="16">
        <v>1569.75</v>
      </c>
      <c r="H53" s="16">
        <v>1505.25</v>
      </c>
      <c r="I53" s="78">
        <v>0</v>
      </c>
      <c r="J53" s="17">
        <f>F53*I53</f>
        <v>0</v>
      </c>
      <c r="L53" s="112"/>
    </row>
    <row r="54" spans="1:12" ht="39">
      <c r="A54" s="27"/>
      <c r="B54" s="28"/>
      <c r="C54" s="5"/>
      <c r="D54" s="75" t="s">
        <v>66</v>
      </c>
      <c r="E54" s="67"/>
      <c r="F54" s="71"/>
      <c r="G54" s="20"/>
      <c r="H54" s="80"/>
      <c r="I54" s="78"/>
      <c r="J54" s="72"/>
      <c r="L54" s="110"/>
    </row>
    <row r="55" spans="1:13" ht="12.75">
      <c r="A55" s="1">
        <v>24</v>
      </c>
      <c r="B55" s="6" t="s">
        <v>175</v>
      </c>
      <c r="C55" s="7" t="s">
        <v>14</v>
      </c>
      <c r="D55" s="37" t="s">
        <v>17</v>
      </c>
      <c r="E55" s="8" t="s">
        <v>9</v>
      </c>
      <c r="F55" s="32">
        <v>41</v>
      </c>
      <c r="G55" s="16">
        <v>1689.925</v>
      </c>
      <c r="H55" s="16">
        <v>1621.1</v>
      </c>
      <c r="I55" s="78"/>
      <c r="J55" s="17">
        <f>F55*I55</f>
        <v>0</v>
      </c>
      <c r="L55" s="110"/>
      <c r="M55" s="110"/>
    </row>
    <row r="56" spans="1:13" ht="39">
      <c r="A56" s="27"/>
      <c r="B56" s="28"/>
      <c r="C56" s="5"/>
      <c r="D56" s="75" t="s">
        <v>66</v>
      </c>
      <c r="E56" s="67"/>
      <c r="F56" s="71"/>
      <c r="G56" s="20"/>
      <c r="H56" s="80"/>
      <c r="I56" s="78"/>
      <c r="J56" s="72"/>
      <c r="L56" s="110"/>
      <c r="M56" s="111"/>
    </row>
    <row r="57" spans="1:13" ht="12.75">
      <c r="A57" s="27"/>
      <c r="B57" s="28"/>
      <c r="C57" s="5"/>
      <c r="D57" s="74"/>
      <c r="E57" s="67"/>
      <c r="F57" s="71"/>
      <c r="G57" s="20"/>
      <c r="H57" s="80"/>
      <c r="I57" s="78"/>
      <c r="J57" s="21"/>
      <c r="L57" s="110"/>
      <c r="M57" s="110"/>
    </row>
    <row r="58" spans="1:13" ht="12.75">
      <c r="A58" s="1">
        <v>25</v>
      </c>
      <c r="B58" s="6" t="s">
        <v>175</v>
      </c>
      <c r="C58" s="7" t="s">
        <v>14</v>
      </c>
      <c r="D58" s="37" t="s">
        <v>190</v>
      </c>
      <c r="E58" s="8" t="s">
        <v>9</v>
      </c>
      <c r="F58" s="71">
        <v>1</v>
      </c>
      <c r="G58" s="20"/>
      <c r="H58" s="80">
        <v>24963.37</v>
      </c>
      <c r="I58" s="78">
        <v>0</v>
      </c>
      <c r="J58" s="17">
        <f>F58*I58</f>
        <v>0</v>
      </c>
      <c r="L58" s="110"/>
      <c r="M58" s="110"/>
    </row>
    <row r="59" spans="1:13" ht="26.25">
      <c r="A59" s="1"/>
      <c r="B59" s="6"/>
      <c r="C59" s="7"/>
      <c r="D59" s="75" t="s">
        <v>191</v>
      </c>
      <c r="E59" s="8"/>
      <c r="F59" s="71"/>
      <c r="G59" s="20"/>
      <c r="H59" s="80"/>
      <c r="I59" s="78"/>
      <c r="J59" s="21"/>
      <c r="L59" s="110"/>
      <c r="M59" s="110"/>
    </row>
    <row r="60" spans="1:13" ht="26.25">
      <c r="A60" s="1">
        <v>26</v>
      </c>
      <c r="B60" s="6" t="s">
        <v>176</v>
      </c>
      <c r="C60" s="7" t="s">
        <v>14</v>
      </c>
      <c r="D60" s="37" t="s">
        <v>104</v>
      </c>
      <c r="E60" s="8" t="s">
        <v>9</v>
      </c>
      <c r="F60" s="32">
        <v>7</v>
      </c>
      <c r="G60" s="16">
        <v>7059.1025</v>
      </c>
      <c r="H60" s="16">
        <v>6653.31</v>
      </c>
      <c r="I60" s="78">
        <v>0</v>
      </c>
      <c r="J60" s="17">
        <f>F60*I60</f>
        <v>0</v>
      </c>
      <c r="L60" s="110"/>
      <c r="M60" s="111"/>
    </row>
    <row r="61" spans="1:13" ht="39">
      <c r="A61" s="27"/>
      <c r="B61" s="28"/>
      <c r="C61" s="5"/>
      <c r="D61" s="74" t="s">
        <v>15</v>
      </c>
      <c r="E61" s="67"/>
      <c r="F61" s="71"/>
      <c r="G61" s="20"/>
      <c r="H61" s="80"/>
      <c r="I61" s="78"/>
      <c r="J61" s="21"/>
      <c r="L61" s="110"/>
      <c r="M61" s="110"/>
    </row>
    <row r="62" spans="1:13" ht="12.75">
      <c r="A62" s="27"/>
      <c r="B62" s="28"/>
      <c r="C62" s="5"/>
      <c r="D62" s="74" t="s">
        <v>141</v>
      </c>
      <c r="E62" s="67"/>
      <c r="F62" s="71"/>
      <c r="G62" s="20"/>
      <c r="H62" s="80"/>
      <c r="I62" s="78"/>
      <c r="J62" s="21"/>
      <c r="L62" s="110"/>
      <c r="M62" s="111"/>
    </row>
    <row r="63" spans="1:13" ht="12.75">
      <c r="A63" s="22"/>
      <c r="B63" s="23"/>
      <c r="C63" s="4"/>
      <c r="D63" s="74" t="s">
        <v>189</v>
      </c>
      <c r="E63" s="24"/>
      <c r="F63" s="38"/>
      <c r="G63" s="20"/>
      <c r="H63" s="81"/>
      <c r="I63" s="78"/>
      <c r="J63" s="59"/>
      <c r="L63" s="110"/>
      <c r="M63" s="110"/>
    </row>
    <row r="64" spans="1:13" ht="26.25">
      <c r="A64" s="1">
        <v>27</v>
      </c>
      <c r="B64" s="6" t="s">
        <v>177</v>
      </c>
      <c r="C64" s="5" t="s">
        <v>14</v>
      </c>
      <c r="D64" s="37" t="s">
        <v>67</v>
      </c>
      <c r="E64" s="8" t="s">
        <v>8</v>
      </c>
      <c r="F64" s="90">
        <f>62+203</f>
        <v>265</v>
      </c>
      <c r="G64" s="20">
        <v>49.921499999999995</v>
      </c>
      <c r="H64" s="16">
        <v>50.53</v>
      </c>
      <c r="I64" s="78">
        <v>0</v>
      </c>
      <c r="J64" s="17">
        <f>F64*I64</f>
        <v>0</v>
      </c>
      <c r="L64" s="110"/>
      <c r="M64" s="111"/>
    </row>
    <row r="65" spans="1:13" ht="12.75">
      <c r="A65" s="27"/>
      <c r="B65" s="28"/>
      <c r="C65" s="5"/>
      <c r="D65" s="74" t="s">
        <v>142</v>
      </c>
      <c r="E65" s="67"/>
      <c r="F65" s="71"/>
      <c r="G65" s="20"/>
      <c r="H65" s="80"/>
      <c r="I65" s="78"/>
      <c r="J65" s="21"/>
      <c r="L65" s="110"/>
      <c r="M65" s="110"/>
    </row>
    <row r="66" spans="1:13" ht="12.75">
      <c r="A66" s="27"/>
      <c r="B66" s="28"/>
      <c r="C66" s="5"/>
      <c r="D66" s="74" t="s">
        <v>143</v>
      </c>
      <c r="E66" s="67"/>
      <c r="F66" s="71"/>
      <c r="G66" s="58"/>
      <c r="H66" s="80"/>
      <c r="I66" s="78"/>
      <c r="J66" s="21"/>
      <c r="L66" s="110"/>
      <c r="M66" s="111"/>
    </row>
    <row r="67" spans="1:13" ht="39">
      <c r="A67" s="1">
        <v>28</v>
      </c>
      <c r="B67" s="6" t="s">
        <v>178</v>
      </c>
      <c r="C67" s="7" t="s">
        <v>14</v>
      </c>
      <c r="D67" s="37" t="s">
        <v>144</v>
      </c>
      <c r="E67" s="8" t="s">
        <v>8</v>
      </c>
      <c r="F67" s="90">
        <v>6</v>
      </c>
      <c r="G67" s="20">
        <v>856.704</v>
      </c>
      <c r="H67" s="16">
        <v>897.27</v>
      </c>
      <c r="I67" s="78">
        <v>0</v>
      </c>
      <c r="J67" s="17">
        <f>F67*I67</f>
        <v>0</v>
      </c>
      <c r="L67" s="110"/>
      <c r="M67" s="110"/>
    </row>
    <row r="68" spans="1:13" ht="12.75">
      <c r="A68" s="27"/>
      <c r="B68" s="28"/>
      <c r="C68" s="5"/>
      <c r="D68" s="74" t="s">
        <v>145</v>
      </c>
      <c r="E68" s="67"/>
      <c r="F68" s="71"/>
      <c r="G68" s="20"/>
      <c r="H68" s="80"/>
      <c r="I68" s="78"/>
      <c r="J68" s="21"/>
      <c r="L68" s="110"/>
      <c r="M68" s="111"/>
    </row>
    <row r="69" spans="1:13" ht="12.75">
      <c r="A69" s="27"/>
      <c r="B69" s="28"/>
      <c r="C69" s="5"/>
      <c r="D69" s="74"/>
      <c r="E69" s="67"/>
      <c r="F69" s="71"/>
      <c r="G69" s="58"/>
      <c r="H69" s="80"/>
      <c r="I69" s="78"/>
      <c r="J69" s="21"/>
      <c r="L69" s="110"/>
      <c r="M69" s="110"/>
    </row>
    <row r="70" spans="1:13" ht="39">
      <c r="A70" s="1">
        <v>29</v>
      </c>
      <c r="B70" s="6" t="s">
        <v>179</v>
      </c>
      <c r="C70" s="7" t="s">
        <v>14</v>
      </c>
      <c r="D70" s="37" t="s">
        <v>146</v>
      </c>
      <c r="E70" s="8" t="s">
        <v>8</v>
      </c>
      <c r="F70" s="90">
        <v>3</v>
      </c>
      <c r="G70" s="20">
        <v>670.289</v>
      </c>
      <c r="H70" s="16">
        <v>711.21</v>
      </c>
      <c r="I70" s="78">
        <v>0</v>
      </c>
      <c r="J70" s="17">
        <f>F70*I70</f>
        <v>0</v>
      </c>
      <c r="L70" s="110"/>
      <c r="M70" s="110"/>
    </row>
    <row r="71" spans="1:13" ht="12.75">
      <c r="A71" s="27"/>
      <c r="B71" s="28"/>
      <c r="C71" s="5"/>
      <c r="D71" s="74" t="s">
        <v>147</v>
      </c>
      <c r="E71" s="67"/>
      <c r="F71" s="71"/>
      <c r="G71" s="20"/>
      <c r="H71" s="78"/>
      <c r="I71" s="78"/>
      <c r="J71" s="72"/>
      <c r="L71" s="110"/>
      <c r="M71" s="111"/>
    </row>
    <row r="72" spans="1:13" ht="13.5" thickBot="1">
      <c r="A72" s="27"/>
      <c r="B72" s="28"/>
      <c r="C72" s="5"/>
      <c r="D72" s="74"/>
      <c r="E72" s="67"/>
      <c r="F72" s="71"/>
      <c r="G72" s="20"/>
      <c r="H72" s="80"/>
      <c r="I72" s="78"/>
      <c r="J72" s="72"/>
      <c r="L72" s="110"/>
      <c r="M72" s="110"/>
    </row>
    <row r="73" spans="1:13" ht="14.25" thickBot="1">
      <c r="A73" s="139" t="s">
        <v>96</v>
      </c>
      <c r="B73" s="140"/>
      <c r="C73" s="140"/>
      <c r="D73" s="140"/>
      <c r="E73" s="140"/>
      <c r="F73" s="141"/>
      <c r="G73" s="128">
        <f>SUM(J30,J34,J36,J38,J40,J42,J45,J48,J51,J55,J53,J58,J60,J64,J67,J70,)</f>
        <v>0</v>
      </c>
      <c r="H73" s="129"/>
      <c r="I73" s="129"/>
      <c r="J73" s="130"/>
      <c r="L73" s="110"/>
      <c r="M73" s="111"/>
    </row>
    <row r="74" spans="1:13" ht="14.25" thickBot="1">
      <c r="A74" s="127" t="s">
        <v>11</v>
      </c>
      <c r="B74" s="127"/>
      <c r="C74" s="125" t="s">
        <v>16</v>
      </c>
      <c r="D74" s="126"/>
      <c r="E74" s="84"/>
      <c r="F74" s="84"/>
      <c r="G74" s="84"/>
      <c r="H74" s="84"/>
      <c r="I74" s="84"/>
      <c r="J74" s="85"/>
      <c r="L74" s="110"/>
      <c r="M74" s="110"/>
    </row>
    <row r="75" spans="1:13" ht="26.25">
      <c r="A75" s="1">
        <v>30</v>
      </c>
      <c r="B75" s="6" t="s">
        <v>18</v>
      </c>
      <c r="C75" s="5" t="s">
        <v>186</v>
      </c>
      <c r="D75" s="35" t="s">
        <v>77</v>
      </c>
      <c r="E75" s="8" t="s">
        <v>7</v>
      </c>
      <c r="F75" s="48">
        <v>860.5</v>
      </c>
      <c r="G75" s="20">
        <v>41.492</v>
      </c>
      <c r="H75" s="16">
        <v>41.98</v>
      </c>
      <c r="I75" s="78">
        <v>0</v>
      </c>
      <c r="J75" s="17">
        <f>F75*I75</f>
        <v>0</v>
      </c>
      <c r="L75" s="110"/>
      <c r="M75" s="111"/>
    </row>
    <row r="76" spans="1:13" ht="12.75">
      <c r="A76" s="52"/>
      <c r="B76" s="53"/>
      <c r="C76" s="54"/>
      <c r="D76" s="62" t="s">
        <v>75</v>
      </c>
      <c r="E76" s="56"/>
      <c r="F76" s="63"/>
      <c r="G76" s="58"/>
      <c r="H76" s="79"/>
      <c r="I76" s="78"/>
      <c r="J76" s="59"/>
      <c r="L76" s="110"/>
      <c r="M76" s="111"/>
    </row>
    <row r="77" spans="1:13" ht="26.25">
      <c r="A77" s="1">
        <v>31</v>
      </c>
      <c r="B77" s="6" t="s">
        <v>180</v>
      </c>
      <c r="C77" s="5" t="s">
        <v>186</v>
      </c>
      <c r="D77" s="35" t="s">
        <v>74</v>
      </c>
      <c r="E77" s="8" t="s">
        <v>7</v>
      </c>
      <c r="F77" s="48">
        <v>860.5</v>
      </c>
      <c r="G77" s="20">
        <v>54.187999999999995</v>
      </c>
      <c r="H77" s="16">
        <v>55.14</v>
      </c>
      <c r="I77" s="78">
        <v>0</v>
      </c>
      <c r="J77" s="17">
        <f>F77*I77</f>
        <v>0</v>
      </c>
      <c r="L77" s="110"/>
      <c r="M77" s="111"/>
    </row>
    <row r="78" spans="1:13" ht="12.75">
      <c r="A78" s="52"/>
      <c r="B78" s="53"/>
      <c r="C78" s="54"/>
      <c r="D78" s="62" t="s">
        <v>73</v>
      </c>
      <c r="E78" s="56"/>
      <c r="F78" s="63"/>
      <c r="G78" s="58"/>
      <c r="H78" s="79"/>
      <c r="I78" s="78"/>
      <c r="J78" s="59"/>
      <c r="L78" s="110"/>
      <c r="M78" s="111"/>
    </row>
    <row r="79" spans="1:13" ht="39">
      <c r="A79" s="1">
        <v>32</v>
      </c>
      <c r="B79" s="6" t="s">
        <v>181</v>
      </c>
      <c r="C79" s="5" t="s">
        <v>186</v>
      </c>
      <c r="D79" s="35" t="s">
        <v>78</v>
      </c>
      <c r="E79" s="8" t="s">
        <v>7</v>
      </c>
      <c r="F79" s="48">
        <v>1136</v>
      </c>
      <c r="G79" s="20">
        <v>31.0615</v>
      </c>
      <c r="H79" s="16">
        <v>31.68</v>
      </c>
      <c r="I79" s="78">
        <v>0</v>
      </c>
      <c r="J79" s="17">
        <f>F79*I79</f>
        <v>0</v>
      </c>
      <c r="L79" s="110"/>
      <c r="M79" s="111"/>
    </row>
    <row r="80" spans="1:13" ht="12.75">
      <c r="A80" s="52"/>
      <c r="B80" s="53"/>
      <c r="C80" s="54"/>
      <c r="D80" s="62" t="s">
        <v>79</v>
      </c>
      <c r="E80" s="56"/>
      <c r="F80" s="63"/>
      <c r="G80" s="58"/>
      <c r="H80" s="79"/>
      <c r="I80" s="78"/>
      <c r="J80" s="59"/>
      <c r="L80" s="112"/>
      <c r="M80" s="111"/>
    </row>
    <row r="81" spans="1:12" ht="26.25">
      <c r="A81" s="1">
        <v>33</v>
      </c>
      <c r="B81" s="6" t="s">
        <v>182</v>
      </c>
      <c r="C81" s="5" t="s">
        <v>186</v>
      </c>
      <c r="D81" s="35" t="s">
        <v>76</v>
      </c>
      <c r="E81" s="8" t="s">
        <v>7</v>
      </c>
      <c r="F81" s="48">
        <v>1136</v>
      </c>
      <c r="G81" s="20">
        <v>39.1</v>
      </c>
      <c r="H81" s="16">
        <v>39.69</v>
      </c>
      <c r="I81" s="78">
        <v>0</v>
      </c>
      <c r="J81" s="17">
        <f>F81*I81</f>
        <v>0</v>
      </c>
      <c r="L81" s="110"/>
    </row>
    <row r="82" spans="1:12" ht="12.75">
      <c r="A82" s="52"/>
      <c r="B82" s="53"/>
      <c r="C82" s="54"/>
      <c r="D82" s="62" t="s">
        <v>75</v>
      </c>
      <c r="E82" s="56"/>
      <c r="F82" s="63"/>
      <c r="G82" s="58"/>
      <c r="H82" s="79"/>
      <c r="I82" s="78"/>
      <c r="J82" s="59"/>
      <c r="L82" s="110"/>
    </row>
    <row r="83" spans="1:12" ht="39">
      <c r="A83" s="1">
        <v>34</v>
      </c>
      <c r="B83" s="6" t="s">
        <v>19</v>
      </c>
      <c r="C83" s="7" t="s">
        <v>186</v>
      </c>
      <c r="D83" s="60" t="s">
        <v>32</v>
      </c>
      <c r="E83" s="8" t="s">
        <v>7</v>
      </c>
      <c r="F83" s="51">
        <v>1251</v>
      </c>
      <c r="G83" s="20">
        <v>56.510999999999996</v>
      </c>
      <c r="H83" s="16">
        <v>55.64</v>
      </c>
      <c r="I83" s="78">
        <v>0</v>
      </c>
      <c r="J83" s="17">
        <f>F83*I83</f>
        <v>0</v>
      </c>
      <c r="L83" s="110"/>
    </row>
    <row r="84" spans="1:12" ht="12.75">
      <c r="A84" s="52"/>
      <c r="B84" s="53"/>
      <c r="C84" s="54"/>
      <c r="D84" s="62" t="s">
        <v>33</v>
      </c>
      <c r="E84" s="56"/>
      <c r="F84" s="63"/>
      <c r="G84" s="58"/>
      <c r="H84" s="79"/>
      <c r="I84" s="78"/>
      <c r="J84" s="59"/>
      <c r="L84" s="113"/>
    </row>
    <row r="85" spans="1:12" ht="26.25">
      <c r="A85" s="1">
        <v>35</v>
      </c>
      <c r="B85" s="6" t="s">
        <v>107</v>
      </c>
      <c r="C85" s="7" t="s">
        <v>186</v>
      </c>
      <c r="D85" s="60" t="s">
        <v>108</v>
      </c>
      <c r="E85" s="8" t="s">
        <v>7</v>
      </c>
      <c r="F85" s="51">
        <v>935</v>
      </c>
      <c r="G85" s="20">
        <v>58.339499999999994</v>
      </c>
      <c r="H85" s="16">
        <v>65.66</v>
      </c>
      <c r="I85" s="78">
        <v>0</v>
      </c>
      <c r="J85" s="17">
        <f>F85*I85</f>
        <v>0</v>
      </c>
      <c r="L85" s="110"/>
    </row>
    <row r="86" spans="1:12" ht="12.75">
      <c r="A86" s="52"/>
      <c r="B86" s="53"/>
      <c r="C86" s="54"/>
      <c r="D86" s="62" t="s">
        <v>109</v>
      </c>
      <c r="E86" s="56"/>
      <c r="F86" s="63"/>
      <c r="G86" s="58"/>
      <c r="H86" s="79"/>
      <c r="I86" s="78"/>
      <c r="J86" s="59"/>
      <c r="L86" s="110"/>
    </row>
    <row r="87" spans="1:12" ht="26.25">
      <c r="A87" s="1">
        <v>36</v>
      </c>
      <c r="B87" s="6" t="s">
        <v>20</v>
      </c>
      <c r="C87" s="7" t="s">
        <v>186</v>
      </c>
      <c r="D87" s="60" t="s">
        <v>34</v>
      </c>
      <c r="E87" s="8" t="s">
        <v>7</v>
      </c>
      <c r="F87" s="51">
        <v>4156.6</v>
      </c>
      <c r="G87" s="20">
        <v>51.956999999999994</v>
      </c>
      <c r="H87" s="16">
        <v>34.84</v>
      </c>
      <c r="I87" s="78">
        <v>0</v>
      </c>
      <c r="J87" s="17">
        <f>F87*I87</f>
        <v>0</v>
      </c>
      <c r="L87" s="110"/>
    </row>
    <row r="88" spans="1:12" ht="13.5" customHeight="1">
      <c r="A88" s="52"/>
      <c r="B88" s="53"/>
      <c r="C88" s="54"/>
      <c r="D88" s="62" t="s">
        <v>35</v>
      </c>
      <c r="E88" s="56"/>
      <c r="F88" s="63"/>
      <c r="G88" s="58"/>
      <c r="H88" s="79"/>
      <c r="I88" s="78"/>
      <c r="J88" s="59"/>
      <c r="L88" s="110"/>
    </row>
    <row r="89" spans="1:12" ht="26.25">
      <c r="A89" s="27">
        <v>37</v>
      </c>
      <c r="B89" s="28" t="s">
        <v>40</v>
      </c>
      <c r="C89" s="5" t="s">
        <v>186</v>
      </c>
      <c r="D89" s="77" t="s">
        <v>83</v>
      </c>
      <c r="E89" s="67" t="s">
        <v>7</v>
      </c>
      <c r="F89" s="48">
        <v>1136</v>
      </c>
      <c r="G89" s="20">
        <v>65.35449999999999</v>
      </c>
      <c r="H89" s="16">
        <v>74.47</v>
      </c>
      <c r="I89" s="78">
        <v>0</v>
      </c>
      <c r="J89" s="17">
        <f>F89*I89</f>
        <v>0</v>
      </c>
      <c r="L89" s="110"/>
    </row>
    <row r="90" spans="1:12" ht="12.75">
      <c r="A90" s="18"/>
      <c r="B90" s="19"/>
      <c r="C90" s="47"/>
      <c r="D90" s="39"/>
      <c r="E90" s="40"/>
      <c r="F90" s="41"/>
      <c r="G90" s="58"/>
      <c r="H90" s="78"/>
      <c r="I90" s="78"/>
      <c r="J90" s="21"/>
      <c r="L90" s="113"/>
    </row>
    <row r="91" spans="1:12" ht="26.25">
      <c r="A91" s="9">
        <v>38</v>
      </c>
      <c r="B91" s="10" t="s">
        <v>41</v>
      </c>
      <c r="C91" s="31" t="s">
        <v>186</v>
      </c>
      <c r="D91" s="33" t="s">
        <v>36</v>
      </c>
      <c r="E91" s="43" t="s">
        <v>8</v>
      </c>
      <c r="F91" s="44">
        <v>736.5</v>
      </c>
      <c r="G91" s="20">
        <v>71.4725</v>
      </c>
      <c r="H91" s="16">
        <v>78.06</v>
      </c>
      <c r="I91" s="78">
        <v>0</v>
      </c>
      <c r="J91" s="17">
        <f>F91*I91</f>
        <v>0</v>
      </c>
      <c r="L91" s="110"/>
    </row>
    <row r="92" spans="1:12" ht="15" customHeight="1">
      <c r="A92" s="13">
        <v>39</v>
      </c>
      <c r="B92" s="10" t="s">
        <v>183</v>
      </c>
      <c r="C92" s="7" t="s">
        <v>186</v>
      </c>
      <c r="D92" s="34" t="s">
        <v>148</v>
      </c>
      <c r="E92" s="15" t="s">
        <v>8</v>
      </c>
      <c r="F92" s="30">
        <v>396</v>
      </c>
      <c r="G92" s="11">
        <v>22.149</v>
      </c>
      <c r="H92" s="16">
        <v>23.34</v>
      </c>
      <c r="I92" s="78">
        <v>0</v>
      </c>
      <c r="J92" s="17">
        <f>F92*I92</f>
        <v>0</v>
      </c>
      <c r="L92" s="110"/>
    </row>
    <row r="93" spans="1:12" ht="26.25">
      <c r="A93" s="1">
        <v>40</v>
      </c>
      <c r="B93" s="6" t="s">
        <v>184</v>
      </c>
      <c r="C93" s="7" t="s">
        <v>186</v>
      </c>
      <c r="D93" s="60" t="s">
        <v>82</v>
      </c>
      <c r="E93" s="8" t="s">
        <v>7</v>
      </c>
      <c r="F93" s="51">
        <v>130</v>
      </c>
      <c r="G93" s="20">
        <v>82.478</v>
      </c>
      <c r="H93" s="16">
        <v>84.51</v>
      </c>
      <c r="I93" s="78">
        <v>0</v>
      </c>
      <c r="J93" s="17">
        <f>F93*I93</f>
        <v>0</v>
      </c>
      <c r="L93" s="110"/>
    </row>
    <row r="94" spans="1:12" ht="12.75">
      <c r="A94" s="18"/>
      <c r="B94" s="19"/>
      <c r="C94" s="47"/>
      <c r="D94" s="39" t="s">
        <v>80</v>
      </c>
      <c r="E94" s="40"/>
      <c r="F94" s="41"/>
      <c r="G94" s="20"/>
      <c r="H94" s="78"/>
      <c r="I94" s="78"/>
      <c r="J94" s="21"/>
      <c r="L94" s="110"/>
    </row>
    <row r="95" spans="1:12" ht="12.75">
      <c r="A95" s="18"/>
      <c r="B95" s="19"/>
      <c r="C95" s="47"/>
      <c r="D95" s="39" t="s">
        <v>81</v>
      </c>
      <c r="E95" s="40"/>
      <c r="F95" s="41"/>
      <c r="G95" s="58"/>
      <c r="H95" s="78"/>
      <c r="I95" s="78"/>
      <c r="J95" s="21"/>
      <c r="L95" s="112"/>
    </row>
    <row r="96" spans="1:12" ht="26.25">
      <c r="A96" s="1">
        <v>41</v>
      </c>
      <c r="B96" s="6" t="s">
        <v>185</v>
      </c>
      <c r="C96" s="7" t="s">
        <v>186</v>
      </c>
      <c r="D96" s="60" t="s">
        <v>160</v>
      </c>
      <c r="E96" s="8" t="s">
        <v>7</v>
      </c>
      <c r="F96" s="51">
        <v>66.5</v>
      </c>
      <c r="G96" s="20">
        <v>4.7955</v>
      </c>
      <c r="H96" s="16">
        <v>6.13</v>
      </c>
      <c r="I96" s="78">
        <v>0</v>
      </c>
      <c r="J96" s="17">
        <f>F96*I96</f>
        <v>0</v>
      </c>
      <c r="L96" s="112"/>
    </row>
    <row r="97" spans="1:12" ht="13.5" thickBot="1">
      <c r="A97" s="52"/>
      <c r="B97" s="53"/>
      <c r="C97" s="54"/>
      <c r="D97" s="62" t="s">
        <v>115</v>
      </c>
      <c r="E97" s="56"/>
      <c r="F97" s="63"/>
      <c r="G97" s="58"/>
      <c r="H97" s="79"/>
      <c r="I97" s="78"/>
      <c r="J97" s="59"/>
      <c r="L97" s="110"/>
    </row>
    <row r="98" spans="1:12" ht="14.25" thickBot="1">
      <c r="A98" s="139" t="s">
        <v>38</v>
      </c>
      <c r="B98" s="140"/>
      <c r="C98" s="140"/>
      <c r="D98" s="140"/>
      <c r="E98" s="140"/>
      <c r="F98" s="141"/>
      <c r="G98" s="128">
        <f>SUM(J75,J77,J79,J81,J83,J85,J87,J89,J91,J92,J93,J96,)</f>
        <v>0</v>
      </c>
      <c r="H98" s="129"/>
      <c r="I98" s="129"/>
      <c r="J98" s="130"/>
      <c r="L98" s="110"/>
    </row>
    <row r="99" spans="1:12" ht="14.25" thickBot="1">
      <c r="A99" s="134" t="s">
        <v>69</v>
      </c>
      <c r="B99" s="134"/>
      <c r="C99" s="134"/>
      <c r="D99" s="134"/>
      <c r="E99" s="134"/>
      <c r="F99" s="134"/>
      <c r="G99" s="135">
        <f>SUM(G23,G28,G73,G98,)</f>
        <v>0</v>
      </c>
      <c r="H99" s="135"/>
      <c r="I99" s="135"/>
      <c r="J99" s="135"/>
      <c r="L99" s="110"/>
    </row>
    <row r="100" spans="1:12" ht="13.5" thickBot="1">
      <c r="A100" s="145" t="s">
        <v>84</v>
      </c>
      <c r="B100" s="146"/>
      <c r="C100" s="146"/>
      <c r="D100" s="146"/>
      <c r="E100" s="146"/>
      <c r="F100" s="146"/>
      <c r="G100" s="146"/>
      <c r="H100" s="146"/>
      <c r="I100" s="146"/>
      <c r="J100" s="147"/>
      <c r="L100" s="110"/>
    </row>
    <row r="101" spans="1:12" ht="14.25" thickBot="1">
      <c r="A101" s="148" t="s">
        <v>6</v>
      </c>
      <c r="B101" s="149"/>
      <c r="C101" s="125" t="s">
        <v>44</v>
      </c>
      <c r="D101" s="126"/>
      <c r="E101" s="82"/>
      <c r="F101" s="82"/>
      <c r="G101" s="82"/>
      <c r="H101" s="82"/>
      <c r="I101" s="82"/>
      <c r="J101" s="83"/>
      <c r="L101" s="110"/>
    </row>
    <row r="102" spans="1:12" ht="13.5" thickBot="1">
      <c r="A102" s="136" t="s">
        <v>149</v>
      </c>
      <c r="B102" s="137"/>
      <c r="C102" s="137"/>
      <c r="D102" s="137"/>
      <c r="E102" s="137"/>
      <c r="F102" s="137"/>
      <c r="G102" s="137"/>
      <c r="H102" s="137"/>
      <c r="I102" s="137"/>
      <c r="J102" s="138"/>
      <c r="L102" s="110"/>
    </row>
    <row r="103" spans="1:12" ht="39">
      <c r="A103" s="13">
        <v>42</v>
      </c>
      <c r="B103" s="14" t="s">
        <v>187</v>
      </c>
      <c r="C103" s="7" t="s">
        <v>10</v>
      </c>
      <c r="D103" s="66" t="s">
        <v>85</v>
      </c>
      <c r="E103" s="15" t="s">
        <v>7</v>
      </c>
      <c r="F103" s="51">
        <v>492</v>
      </c>
      <c r="G103" s="20">
        <v>58.83399999999999</v>
      </c>
      <c r="H103" s="16">
        <v>58.51</v>
      </c>
      <c r="I103" s="78">
        <v>0</v>
      </c>
      <c r="J103" s="17">
        <f>F103*I103</f>
        <v>0</v>
      </c>
      <c r="L103" s="110"/>
    </row>
    <row r="104" spans="1:12" ht="12.75">
      <c r="A104" s="18"/>
      <c r="B104" s="19"/>
      <c r="C104" s="5"/>
      <c r="D104" s="65" t="s">
        <v>86</v>
      </c>
      <c r="E104" s="46"/>
      <c r="F104" s="48"/>
      <c r="G104" s="20"/>
      <c r="H104" s="20"/>
      <c r="I104" s="78"/>
      <c r="J104" s="21"/>
      <c r="L104" s="110"/>
    </row>
    <row r="105" spans="1:12" ht="12.75">
      <c r="A105" s="18"/>
      <c r="B105" s="19"/>
      <c r="C105" s="5"/>
      <c r="D105" s="65" t="s">
        <v>87</v>
      </c>
      <c r="E105" s="46"/>
      <c r="F105" s="48"/>
      <c r="G105" s="20"/>
      <c r="H105" s="58"/>
      <c r="I105" s="78"/>
      <c r="J105" s="21"/>
      <c r="L105" s="110"/>
    </row>
    <row r="106" spans="1:12" ht="13.5" thickBot="1">
      <c r="A106" s="13">
        <v>43</v>
      </c>
      <c r="B106" s="114" t="s">
        <v>45</v>
      </c>
      <c r="C106" s="7" t="s">
        <v>10</v>
      </c>
      <c r="D106" s="66" t="s">
        <v>111</v>
      </c>
      <c r="E106" s="15" t="s">
        <v>7</v>
      </c>
      <c r="F106" s="51">
        <v>96.65</v>
      </c>
      <c r="G106" s="120">
        <v>4.991</v>
      </c>
      <c r="H106" s="16">
        <v>6.38</v>
      </c>
      <c r="I106" s="78">
        <v>0</v>
      </c>
      <c r="J106" s="17">
        <f>F106*I106</f>
        <v>0</v>
      </c>
      <c r="L106" s="110"/>
    </row>
    <row r="107" spans="1:12" ht="14.25" thickBot="1">
      <c r="A107" s="131" t="s">
        <v>116</v>
      </c>
      <c r="B107" s="132"/>
      <c r="C107" s="132"/>
      <c r="D107" s="132"/>
      <c r="E107" s="132"/>
      <c r="F107" s="133"/>
      <c r="G107" s="122">
        <f>SUM(J103,J106,)</f>
        <v>0</v>
      </c>
      <c r="H107" s="123"/>
      <c r="I107" s="123"/>
      <c r="J107" s="124"/>
      <c r="L107" s="110"/>
    </row>
    <row r="108" spans="1:12" ht="13.5" thickBot="1">
      <c r="A108" s="136" t="s">
        <v>88</v>
      </c>
      <c r="B108" s="137"/>
      <c r="C108" s="137"/>
      <c r="D108" s="137"/>
      <c r="E108" s="137"/>
      <c r="F108" s="137"/>
      <c r="G108" s="137"/>
      <c r="H108" s="137"/>
      <c r="I108" s="137"/>
      <c r="J108" s="138"/>
      <c r="L108" s="110"/>
    </row>
    <row r="109" spans="1:12" ht="12.75">
      <c r="A109" s="18">
        <v>44</v>
      </c>
      <c r="B109" s="19" t="s">
        <v>46</v>
      </c>
      <c r="C109" s="5" t="s">
        <v>10</v>
      </c>
      <c r="D109" s="70" t="s">
        <v>92</v>
      </c>
      <c r="E109" s="46" t="s">
        <v>89</v>
      </c>
      <c r="F109" s="48">
        <v>57</v>
      </c>
      <c r="G109" s="20">
        <v>57.016999999999996</v>
      </c>
      <c r="H109" s="16">
        <v>66.27</v>
      </c>
      <c r="I109" s="78">
        <v>0</v>
      </c>
      <c r="J109" s="17">
        <f>F109*I109</f>
        <v>0</v>
      </c>
      <c r="L109" s="110"/>
    </row>
    <row r="110" spans="1:12" ht="12.75">
      <c r="A110" s="18"/>
      <c r="B110" s="19"/>
      <c r="C110" s="5"/>
      <c r="D110" s="65"/>
      <c r="E110" s="46"/>
      <c r="F110" s="48"/>
      <c r="G110" s="58"/>
      <c r="H110" s="78"/>
      <c r="I110" s="78"/>
      <c r="J110" s="21"/>
      <c r="L110" s="110"/>
    </row>
    <row r="111" spans="1:12" ht="12.75">
      <c r="A111" s="13">
        <v>45</v>
      </c>
      <c r="B111" s="14" t="s">
        <v>128</v>
      </c>
      <c r="C111" s="7" t="s">
        <v>10</v>
      </c>
      <c r="D111" s="66" t="s">
        <v>93</v>
      </c>
      <c r="E111" s="15" t="s">
        <v>89</v>
      </c>
      <c r="F111" s="51">
        <v>42</v>
      </c>
      <c r="G111" s="20">
        <v>3.6109999999999998</v>
      </c>
      <c r="H111" s="16">
        <v>5.55</v>
      </c>
      <c r="I111" s="78">
        <v>0</v>
      </c>
      <c r="J111" s="17">
        <f>F111*I111</f>
        <v>0</v>
      </c>
      <c r="L111" s="110"/>
    </row>
    <row r="112" spans="1:12" ht="13.5" thickBot="1">
      <c r="A112" s="91"/>
      <c r="B112" s="92"/>
      <c r="C112" s="96"/>
      <c r="D112" s="97"/>
      <c r="E112" s="98"/>
      <c r="F112" s="99"/>
      <c r="G112" s="93"/>
      <c r="H112" s="94"/>
      <c r="I112" s="78"/>
      <c r="J112" s="95"/>
      <c r="L112" s="110"/>
    </row>
    <row r="113" spans="1:12" ht="14.25" thickBot="1">
      <c r="A113" s="131" t="s">
        <v>102</v>
      </c>
      <c r="B113" s="132"/>
      <c r="C113" s="132"/>
      <c r="D113" s="132"/>
      <c r="E113" s="132"/>
      <c r="F113" s="133"/>
      <c r="G113" s="122">
        <f>SUM(J109,J111,)</f>
        <v>0</v>
      </c>
      <c r="H113" s="123"/>
      <c r="I113" s="123"/>
      <c r="J113" s="124"/>
      <c r="L113" s="110"/>
    </row>
    <row r="114" spans="1:12" ht="14.25" thickBot="1">
      <c r="A114" s="139" t="s">
        <v>101</v>
      </c>
      <c r="B114" s="140"/>
      <c r="C114" s="140"/>
      <c r="D114" s="140"/>
      <c r="E114" s="140"/>
      <c r="F114" s="141"/>
      <c r="G114" s="128">
        <f>SUM(G107,G113,)</f>
        <v>0</v>
      </c>
      <c r="H114" s="129"/>
      <c r="I114" s="129"/>
      <c r="J114" s="130"/>
      <c r="L114" s="110"/>
    </row>
    <row r="115" spans="1:12" ht="14.25" thickBot="1">
      <c r="A115" s="127" t="s">
        <v>11</v>
      </c>
      <c r="B115" s="127"/>
      <c r="C115" s="125" t="s">
        <v>90</v>
      </c>
      <c r="D115" s="126"/>
      <c r="E115" s="84"/>
      <c r="F115" s="84"/>
      <c r="G115" s="84"/>
      <c r="H115" s="84"/>
      <c r="I115" s="84"/>
      <c r="J115" s="85"/>
      <c r="L115" s="110"/>
    </row>
    <row r="116" spans="1:12" ht="13.5" thickBot="1">
      <c r="A116" s="136" t="s">
        <v>117</v>
      </c>
      <c r="B116" s="137"/>
      <c r="C116" s="137"/>
      <c r="D116" s="137"/>
      <c r="E116" s="137"/>
      <c r="F116" s="137"/>
      <c r="G116" s="137"/>
      <c r="H116" s="137"/>
      <c r="I116" s="137"/>
      <c r="J116" s="138"/>
      <c r="L116" s="110"/>
    </row>
    <row r="117" spans="1:12" ht="26.25">
      <c r="A117" s="1">
        <v>46</v>
      </c>
      <c r="B117" s="6" t="s">
        <v>47</v>
      </c>
      <c r="C117" s="5" t="s">
        <v>14</v>
      </c>
      <c r="D117" s="35" t="s">
        <v>150</v>
      </c>
      <c r="E117" s="8" t="s">
        <v>42</v>
      </c>
      <c r="F117" s="90">
        <v>704.97</v>
      </c>
      <c r="G117" s="20">
        <v>249.33149999999998</v>
      </c>
      <c r="H117" s="16">
        <v>255.91</v>
      </c>
      <c r="I117" s="78">
        <v>0</v>
      </c>
      <c r="J117" s="17">
        <f>F117*I117</f>
        <v>0</v>
      </c>
      <c r="L117" s="110"/>
    </row>
    <row r="118" spans="1:12" ht="66" thickBot="1">
      <c r="A118" s="22"/>
      <c r="B118" s="23"/>
      <c r="C118" s="4"/>
      <c r="D118" s="42" t="s">
        <v>62</v>
      </c>
      <c r="E118" s="24"/>
      <c r="F118" s="36"/>
      <c r="G118" s="25"/>
      <c r="H118" s="81"/>
      <c r="I118" s="78"/>
      <c r="J118" s="26"/>
      <c r="L118" s="111"/>
    </row>
    <row r="119" spans="1:12" ht="14.25" thickBot="1">
      <c r="A119" s="139" t="s">
        <v>97</v>
      </c>
      <c r="B119" s="140"/>
      <c r="C119" s="140"/>
      <c r="D119" s="140"/>
      <c r="E119" s="140"/>
      <c r="F119" s="141"/>
      <c r="G119" s="128">
        <f>SUM(J117)</f>
        <v>0</v>
      </c>
      <c r="H119" s="129"/>
      <c r="I119" s="129"/>
      <c r="J119" s="130"/>
      <c r="L119" s="110"/>
    </row>
    <row r="120" spans="1:12" ht="13.5" thickBot="1">
      <c r="A120" s="136" t="s">
        <v>118</v>
      </c>
      <c r="B120" s="137"/>
      <c r="C120" s="137"/>
      <c r="D120" s="137"/>
      <c r="E120" s="137"/>
      <c r="F120" s="137"/>
      <c r="G120" s="137"/>
      <c r="H120" s="137"/>
      <c r="I120" s="137"/>
      <c r="J120" s="138"/>
      <c r="L120" s="111"/>
    </row>
    <row r="121" spans="1:12" ht="26.25">
      <c r="A121" s="1">
        <v>47</v>
      </c>
      <c r="B121" s="6" t="s">
        <v>119</v>
      </c>
      <c r="C121" s="7" t="s">
        <v>14</v>
      </c>
      <c r="D121" s="60" t="s">
        <v>112</v>
      </c>
      <c r="E121" s="8" t="s">
        <v>8</v>
      </c>
      <c r="F121" s="90">
        <v>12.75</v>
      </c>
      <c r="G121" s="20">
        <v>68.12599999999999</v>
      </c>
      <c r="H121" s="16">
        <v>64.54</v>
      </c>
      <c r="I121" s="78">
        <v>0</v>
      </c>
      <c r="J121" s="17">
        <f>F121*I121</f>
        <v>0</v>
      </c>
      <c r="L121" s="111"/>
    </row>
    <row r="122" spans="1:12" ht="26.25">
      <c r="A122" s="27"/>
      <c r="B122" s="28"/>
      <c r="C122" s="5"/>
      <c r="D122" s="76" t="s">
        <v>70</v>
      </c>
      <c r="E122" s="67"/>
      <c r="F122" s="73"/>
      <c r="G122" s="58"/>
      <c r="H122" s="80"/>
      <c r="I122" s="78"/>
      <c r="J122" s="21"/>
      <c r="L122" s="111"/>
    </row>
    <row r="123" spans="1:12" ht="26.25">
      <c r="A123" s="1">
        <v>48</v>
      </c>
      <c r="B123" s="6" t="s">
        <v>120</v>
      </c>
      <c r="C123" s="7" t="s">
        <v>14</v>
      </c>
      <c r="D123" s="60" t="s">
        <v>91</v>
      </c>
      <c r="E123" s="8" t="s">
        <v>8</v>
      </c>
      <c r="F123" s="90">
        <v>406.97</v>
      </c>
      <c r="G123" s="20">
        <v>41.043499999999995</v>
      </c>
      <c r="H123" s="16">
        <v>38.27</v>
      </c>
      <c r="I123" s="78">
        <v>0</v>
      </c>
      <c r="J123" s="17">
        <f>F123*I123</f>
        <v>0</v>
      </c>
      <c r="L123" s="111"/>
    </row>
    <row r="124" spans="1:12" ht="26.25">
      <c r="A124" s="27"/>
      <c r="B124" s="28"/>
      <c r="C124" s="5"/>
      <c r="D124" s="76" t="s">
        <v>70</v>
      </c>
      <c r="E124" s="67"/>
      <c r="F124" s="73"/>
      <c r="G124" s="58"/>
      <c r="H124" s="80"/>
      <c r="I124" s="78"/>
      <c r="J124" s="21"/>
      <c r="L124" s="111"/>
    </row>
    <row r="125" spans="1:12" ht="39">
      <c r="A125" s="1">
        <v>49</v>
      </c>
      <c r="B125" s="14" t="s">
        <v>121</v>
      </c>
      <c r="C125" s="7" t="s">
        <v>14</v>
      </c>
      <c r="D125" s="60" t="s">
        <v>151</v>
      </c>
      <c r="E125" s="8" t="s">
        <v>9</v>
      </c>
      <c r="F125" s="12">
        <v>2</v>
      </c>
      <c r="G125" s="20">
        <v>4686.986</v>
      </c>
      <c r="H125" s="16">
        <v>3822.33</v>
      </c>
      <c r="I125" s="78">
        <v>0</v>
      </c>
      <c r="J125" s="17">
        <f>F125*I125</f>
        <v>0</v>
      </c>
      <c r="L125" s="111"/>
    </row>
    <row r="126" spans="1:10" ht="12.75">
      <c r="A126" s="18"/>
      <c r="B126" s="19"/>
      <c r="C126" s="47"/>
      <c r="D126" s="65"/>
      <c r="E126" s="40"/>
      <c r="F126" s="49"/>
      <c r="G126" s="58"/>
      <c r="H126" s="20"/>
      <c r="I126" s="78"/>
      <c r="J126" s="21"/>
    </row>
    <row r="127" spans="1:10" ht="39">
      <c r="A127" s="1">
        <v>50</v>
      </c>
      <c r="B127" s="14" t="s">
        <v>122</v>
      </c>
      <c r="C127" s="7" t="s">
        <v>14</v>
      </c>
      <c r="D127" s="60" t="s">
        <v>94</v>
      </c>
      <c r="E127" s="8" t="s">
        <v>9</v>
      </c>
      <c r="F127" s="12">
        <v>40</v>
      </c>
      <c r="G127" s="20">
        <v>894.2975</v>
      </c>
      <c r="H127" s="16">
        <v>205.96</v>
      </c>
      <c r="I127" s="78">
        <v>0</v>
      </c>
      <c r="J127" s="17">
        <f>F127*I127</f>
        <v>0</v>
      </c>
    </row>
    <row r="128" spans="1:10" ht="12.75">
      <c r="A128" s="18"/>
      <c r="B128" s="19"/>
      <c r="C128" s="5"/>
      <c r="D128" s="65" t="s">
        <v>153</v>
      </c>
      <c r="E128" s="46"/>
      <c r="F128" s="48"/>
      <c r="G128" s="20"/>
      <c r="H128" s="78"/>
      <c r="I128" s="78"/>
      <c r="J128" s="21"/>
    </row>
    <row r="129" spans="1:10" ht="12.75">
      <c r="A129" s="18"/>
      <c r="B129" s="19"/>
      <c r="C129" s="5"/>
      <c r="D129" s="65" t="s">
        <v>152</v>
      </c>
      <c r="E129" s="46"/>
      <c r="F129" s="48"/>
      <c r="G129" s="20"/>
      <c r="H129" s="78"/>
      <c r="I129" s="78"/>
      <c r="J129" s="21"/>
    </row>
    <row r="130" spans="1:10" ht="12.75">
      <c r="A130" s="18"/>
      <c r="B130" s="19"/>
      <c r="C130" s="47"/>
      <c r="D130" s="65" t="s">
        <v>154</v>
      </c>
      <c r="E130" s="40"/>
      <c r="F130" s="49"/>
      <c r="G130" s="20"/>
      <c r="H130" s="20"/>
      <c r="I130" s="78"/>
      <c r="J130" s="21"/>
    </row>
    <row r="131" spans="1:10" ht="26.25">
      <c r="A131" s="18"/>
      <c r="B131" s="19"/>
      <c r="C131" s="5"/>
      <c r="D131" s="65" t="s">
        <v>155</v>
      </c>
      <c r="E131" s="46"/>
      <c r="F131" s="48"/>
      <c r="G131" s="58"/>
      <c r="H131" s="20"/>
      <c r="I131" s="78"/>
      <c r="J131" s="21"/>
    </row>
    <row r="132" spans="1:10" ht="39">
      <c r="A132" s="1">
        <v>51</v>
      </c>
      <c r="B132" s="14" t="s">
        <v>123</v>
      </c>
      <c r="C132" s="7" t="s">
        <v>14</v>
      </c>
      <c r="D132" s="37" t="s">
        <v>156</v>
      </c>
      <c r="E132" s="8" t="s">
        <v>8</v>
      </c>
      <c r="F132" s="90">
        <v>3</v>
      </c>
      <c r="G132" s="20">
        <v>366.87299999999993</v>
      </c>
      <c r="H132" s="16">
        <v>409.94</v>
      </c>
      <c r="I132" s="78">
        <v>0</v>
      </c>
      <c r="J132" s="17">
        <f>F132*I132</f>
        <v>0</v>
      </c>
    </row>
    <row r="133" spans="1:10" ht="12.75">
      <c r="A133" s="27"/>
      <c r="B133" s="19"/>
      <c r="C133" s="5"/>
      <c r="D133" s="74" t="s">
        <v>114</v>
      </c>
      <c r="E133" s="67"/>
      <c r="F133" s="71"/>
      <c r="G133" s="20"/>
      <c r="H133" s="80"/>
      <c r="I133" s="78"/>
      <c r="J133" s="21"/>
    </row>
    <row r="134" spans="1:10" ht="12.75">
      <c r="A134" s="27"/>
      <c r="B134" s="19"/>
      <c r="C134" s="5"/>
      <c r="D134" s="74"/>
      <c r="E134" s="67"/>
      <c r="F134" s="71"/>
      <c r="G134" s="58"/>
      <c r="H134" s="80"/>
      <c r="I134" s="78"/>
      <c r="J134" s="21"/>
    </row>
    <row r="135" spans="1:10" ht="39">
      <c r="A135" s="1">
        <v>52</v>
      </c>
      <c r="B135" s="14" t="s">
        <v>124</v>
      </c>
      <c r="C135" s="7" t="s">
        <v>14</v>
      </c>
      <c r="D135" s="37" t="s">
        <v>157</v>
      </c>
      <c r="E135" s="8" t="s">
        <v>8</v>
      </c>
      <c r="F135" s="90">
        <v>6</v>
      </c>
      <c r="G135" s="20">
        <v>388.89549999999997</v>
      </c>
      <c r="H135" s="16">
        <v>433</v>
      </c>
      <c r="I135" s="78">
        <v>0</v>
      </c>
      <c r="J135" s="17">
        <f>F135*I135</f>
        <v>0</v>
      </c>
    </row>
    <row r="136" spans="1:10" ht="12.75">
      <c r="A136" s="27"/>
      <c r="B136" s="19"/>
      <c r="C136" s="5"/>
      <c r="D136" s="74" t="s">
        <v>158</v>
      </c>
      <c r="E136" s="67"/>
      <c r="F136" s="71"/>
      <c r="G136" s="58"/>
      <c r="H136" s="80"/>
      <c r="I136" s="78"/>
      <c r="J136" s="21"/>
    </row>
    <row r="137" spans="1:12" ht="26.25">
      <c r="A137" s="1">
        <v>53</v>
      </c>
      <c r="B137" s="14" t="s">
        <v>125</v>
      </c>
      <c r="C137" s="7" t="s">
        <v>14</v>
      </c>
      <c r="D137" s="37" t="s">
        <v>67</v>
      </c>
      <c r="E137" s="8" t="s">
        <v>8</v>
      </c>
      <c r="F137" s="90">
        <f>54+135</f>
        <v>189</v>
      </c>
      <c r="G137" s="20">
        <v>51.2325</v>
      </c>
      <c r="H137" s="16">
        <v>51.02</v>
      </c>
      <c r="I137" s="78">
        <v>0</v>
      </c>
      <c r="J137" s="17">
        <f>F137*I137</f>
        <v>0</v>
      </c>
      <c r="L137" s="111"/>
    </row>
    <row r="138" spans="1:10" ht="12.75">
      <c r="A138" s="27"/>
      <c r="B138" s="28"/>
      <c r="C138" s="5"/>
      <c r="D138" s="74" t="s">
        <v>113</v>
      </c>
      <c r="E138" s="67"/>
      <c r="F138" s="71"/>
      <c r="G138" s="29"/>
      <c r="H138" s="80"/>
      <c r="I138" s="78"/>
      <c r="J138" s="72"/>
    </row>
    <row r="139" spans="1:10" ht="13.5" thickBot="1">
      <c r="A139" s="101"/>
      <c r="B139" s="102"/>
      <c r="C139" s="96"/>
      <c r="D139" s="103" t="s">
        <v>68</v>
      </c>
      <c r="E139" s="104"/>
      <c r="F139" s="105"/>
      <c r="G139" s="106"/>
      <c r="H139" s="107"/>
      <c r="I139" s="78"/>
      <c r="J139" s="108"/>
    </row>
    <row r="140" spans="1:10" ht="14.25" thickBot="1">
      <c r="A140" s="139" t="s">
        <v>98</v>
      </c>
      <c r="B140" s="140"/>
      <c r="C140" s="140"/>
      <c r="D140" s="140"/>
      <c r="E140" s="140"/>
      <c r="F140" s="141"/>
      <c r="G140" s="128">
        <f>SUM(J121,J123,J125,J127,J132,J135,J137,)</f>
        <v>0</v>
      </c>
      <c r="H140" s="129"/>
      <c r="I140" s="129"/>
      <c r="J140" s="130"/>
    </row>
    <row r="141" spans="1:10" ht="14.25" thickBot="1">
      <c r="A141" s="127" t="s">
        <v>11</v>
      </c>
      <c r="B141" s="127"/>
      <c r="C141" s="125" t="s">
        <v>48</v>
      </c>
      <c r="D141" s="126"/>
      <c r="E141" s="84"/>
      <c r="F141" s="84"/>
      <c r="G141" s="84"/>
      <c r="H141" s="84"/>
      <c r="I141" s="84"/>
      <c r="J141" s="85"/>
    </row>
    <row r="142" spans="1:10" ht="26.25">
      <c r="A142" s="1">
        <v>54</v>
      </c>
      <c r="B142" s="6" t="s">
        <v>126</v>
      </c>
      <c r="C142" s="7" t="s">
        <v>186</v>
      </c>
      <c r="D142" s="60" t="s">
        <v>82</v>
      </c>
      <c r="E142" s="8" t="s">
        <v>7</v>
      </c>
      <c r="F142" s="51">
        <v>541.5</v>
      </c>
      <c r="G142" s="20">
        <v>82.6275</v>
      </c>
      <c r="H142" s="16">
        <v>76.78</v>
      </c>
      <c r="I142" s="78">
        <v>0</v>
      </c>
      <c r="J142" s="17">
        <f>F142*I142</f>
        <v>0</v>
      </c>
    </row>
    <row r="143" spans="1:10" ht="12.75">
      <c r="A143" s="18"/>
      <c r="B143" s="19"/>
      <c r="C143" s="47"/>
      <c r="D143" s="39" t="s">
        <v>80</v>
      </c>
      <c r="E143" s="40"/>
      <c r="F143" s="41"/>
      <c r="G143" s="20"/>
      <c r="H143" s="78"/>
      <c r="I143" s="78"/>
      <c r="J143" s="21"/>
    </row>
    <row r="144" spans="1:10" ht="12.75">
      <c r="A144" s="52"/>
      <c r="B144" s="53"/>
      <c r="C144" s="54"/>
      <c r="D144" s="62" t="s">
        <v>81</v>
      </c>
      <c r="E144" s="56"/>
      <c r="F144" s="63"/>
      <c r="G144" s="58"/>
      <c r="H144" s="79"/>
      <c r="I144" s="78"/>
      <c r="J144" s="59"/>
    </row>
    <row r="145" spans="1:10" ht="26.25">
      <c r="A145" s="1">
        <v>55</v>
      </c>
      <c r="B145" s="6" t="s">
        <v>127</v>
      </c>
      <c r="C145" s="7" t="s">
        <v>186</v>
      </c>
      <c r="D145" s="60" t="s">
        <v>159</v>
      </c>
      <c r="E145" s="8" t="s">
        <v>7</v>
      </c>
      <c r="F145" s="51">
        <v>381</v>
      </c>
      <c r="G145" s="20">
        <v>4.7955</v>
      </c>
      <c r="H145" s="16">
        <v>9.87</v>
      </c>
      <c r="I145" s="78">
        <v>0</v>
      </c>
      <c r="J145" s="17">
        <f>F145*I145</f>
        <v>0</v>
      </c>
    </row>
    <row r="146" spans="1:10" ht="13.5" thickBot="1">
      <c r="A146" s="52"/>
      <c r="B146" s="53"/>
      <c r="C146" s="54"/>
      <c r="D146" s="62" t="s">
        <v>115</v>
      </c>
      <c r="E146" s="56"/>
      <c r="F146" s="63"/>
      <c r="G146" s="58"/>
      <c r="H146" s="79"/>
      <c r="I146" s="78"/>
      <c r="J146" s="59"/>
    </row>
    <row r="147" spans="1:10" ht="14.25" thickBot="1">
      <c r="A147" s="139" t="s">
        <v>38</v>
      </c>
      <c r="B147" s="140"/>
      <c r="C147" s="140"/>
      <c r="D147" s="140"/>
      <c r="E147" s="140"/>
      <c r="F147" s="141"/>
      <c r="G147" s="128">
        <f>SUM(J142,J145,)</f>
        <v>0</v>
      </c>
      <c r="H147" s="129"/>
      <c r="I147" s="129"/>
      <c r="J147" s="130"/>
    </row>
    <row r="148" spans="1:10" ht="14.25" thickBot="1">
      <c r="A148" s="134" t="s">
        <v>99</v>
      </c>
      <c r="B148" s="134"/>
      <c r="C148" s="134"/>
      <c r="D148" s="134"/>
      <c r="E148" s="134"/>
      <c r="F148" s="134"/>
      <c r="G148" s="135">
        <f>SUM(G114,G119,G140,G147,)</f>
        <v>0</v>
      </c>
      <c r="H148" s="135"/>
      <c r="I148" s="135"/>
      <c r="J148" s="135"/>
    </row>
    <row r="149" spans="1:10" ht="15.75" thickBot="1">
      <c r="A149" s="150" t="s">
        <v>49</v>
      </c>
      <c r="B149" s="151"/>
      <c r="C149" s="151"/>
      <c r="D149" s="151"/>
      <c r="E149" s="151"/>
      <c r="F149" s="152"/>
      <c r="G149" s="153">
        <f>SUM(G99,G148,)</f>
        <v>0</v>
      </c>
      <c r="H149" s="153"/>
      <c r="I149" s="153"/>
      <c r="J149" s="153"/>
    </row>
    <row r="151" ht="12.75">
      <c r="D151" s="89" t="s">
        <v>52</v>
      </c>
    </row>
    <row r="152" ht="26.25">
      <c r="D152" s="88" t="s">
        <v>57</v>
      </c>
    </row>
    <row r="153" ht="12.75">
      <c r="D153" s="87" t="s">
        <v>56</v>
      </c>
    </row>
    <row r="154" ht="12.75">
      <c r="D154" s="86" t="s">
        <v>53</v>
      </c>
    </row>
    <row r="155" ht="12.75">
      <c r="D155" s="86" t="s">
        <v>54</v>
      </c>
    </row>
    <row r="156" ht="12.75">
      <c r="D156" s="86" t="s">
        <v>55</v>
      </c>
    </row>
    <row r="157" ht="12.75">
      <c r="D157" s="86" t="s">
        <v>58</v>
      </c>
    </row>
    <row r="158" ht="12.75">
      <c r="D158" s="154" t="s">
        <v>192</v>
      </c>
    </row>
    <row r="159" ht="12.75">
      <c r="D159" s="86"/>
    </row>
    <row r="160" ht="12.75">
      <c r="D160" s="86"/>
    </row>
    <row r="161" ht="12.75">
      <c r="D161" s="86"/>
    </row>
    <row r="162" ht="12.75">
      <c r="D162" s="86"/>
    </row>
    <row r="163" ht="12.75">
      <c r="D163" s="86"/>
    </row>
    <row r="164" ht="12.75">
      <c r="D164" s="86"/>
    </row>
    <row r="165" ht="12.75">
      <c r="D165" s="86"/>
    </row>
  </sheetData>
  <sheetProtection/>
  <mergeCells count="48">
    <mergeCell ref="A23:F23"/>
    <mergeCell ref="G23:J23"/>
    <mergeCell ref="A113:F113"/>
    <mergeCell ref="G113:J113"/>
    <mergeCell ref="A73:F73"/>
    <mergeCell ref="G73:J73"/>
    <mergeCell ref="C24:D24"/>
    <mergeCell ref="A28:F28"/>
    <mergeCell ref="A141:B141"/>
    <mergeCell ref="A148:F148"/>
    <mergeCell ref="C141:D141"/>
    <mergeCell ref="G148:J148"/>
    <mergeCell ref="A147:F147"/>
    <mergeCell ref="G147:J147"/>
    <mergeCell ref="A24:B24"/>
    <mergeCell ref="A5:B5"/>
    <mergeCell ref="A25:J25"/>
    <mergeCell ref="G28:J28"/>
    <mergeCell ref="A149:F149"/>
    <mergeCell ref="G149:J149"/>
    <mergeCell ref="A100:J100"/>
    <mergeCell ref="A101:B101"/>
    <mergeCell ref="C101:D101"/>
    <mergeCell ref="A102:J102"/>
    <mergeCell ref="A29:J29"/>
    <mergeCell ref="A3:J3"/>
    <mergeCell ref="A116:J116"/>
    <mergeCell ref="A6:J6"/>
    <mergeCell ref="A108:J108"/>
    <mergeCell ref="A114:F114"/>
    <mergeCell ref="C5:D5"/>
    <mergeCell ref="A98:F98"/>
    <mergeCell ref="G98:J98"/>
    <mergeCell ref="A4:J4"/>
    <mergeCell ref="A120:J120"/>
    <mergeCell ref="A140:F140"/>
    <mergeCell ref="G140:J140"/>
    <mergeCell ref="G114:J114"/>
    <mergeCell ref="A119:F119"/>
    <mergeCell ref="C115:D115"/>
    <mergeCell ref="G107:J107"/>
    <mergeCell ref="C74:D74"/>
    <mergeCell ref="A115:B115"/>
    <mergeCell ref="G119:J119"/>
    <mergeCell ref="A107:F107"/>
    <mergeCell ref="A74:B74"/>
    <mergeCell ref="A99:F99"/>
    <mergeCell ref="G99:J99"/>
  </mergeCells>
  <printOptions/>
  <pageMargins left="0.984251968503937" right="0.3937007874015748" top="0.64" bottom="0.83" header="0.1968503937007874" footer="0.3937007874015748"/>
  <pageSetup firstPageNumber="1" useFirstPageNumber="1" horizontalDpi="600" verticalDpi="600" orientation="portrait" paperSize="9" scale="80" r:id="rId1"/>
  <headerFooter>
    <oddHeader>&amp;CStrona &amp;P</oddHeader>
  </headerFooter>
  <rowBreaks count="6" manualBreakCount="6">
    <brk id="23" max="8" man="1"/>
    <brk id="63" max="8" man="1"/>
    <brk id="73" max="8" man="1"/>
    <brk id="99" max="8" man="1"/>
    <brk id="140" max="8" man="1"/>
    <brk id="1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BPBK Katowice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Dworska</dc:creator>
  <cp:keywords/>
  <dc:description/>
  <cp:lastModifiedBy>Emilia Wójcik</cp:lastModifiedBy>
  <cp:lastPrinted>2021-05-17T12:47:17Z</cp:lastPrinted>
  <dcterms:created xsi:type="dcterms:W3CDTF">2007-11-23T12:57:04Z</dcterms:created>
  <dcterms:modified xsi:type="dcterms:W3CDTF">2021-05-24T08:13:43Z</dcterms:modified>
  <cp:category/>
  <cp:version/>
  <cp:contentType/>
  <cp:contentStatus/>
</cp:coreProperties>
</file>