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spi\Desktop\#\"/>
    </mc:Choice>
  </mc:AlternateContent>
  <xr:revisionPtr revIDLastSave="0" documentId="8_{77C3C2B5-A9C2-4673-8917-AEDE9788249D}" xr6:coauthVersionLast="47" xr6:coauthVersionMax="47" xr10:uidLastSave="{00000000-0000-0000-0000-000000000000}"/>
  <bookViews>
    <workbookView xWindow="-120" yWindow="-120" windowWidth="30960" windowHeight="16800"/>
  </bookViews>
  <sheets>
    <sheet name="Koszt kredytu" sheetId="5" r:id="rId1"/>
  </sheets>
  <definedNames>
    <definedName name="_xlnm.Print_Area" localSheetId="0">'Koszt kredytu'!$A$1:$J$48</definedName>
  </definedNames>
  <calcPr calcId="181029"/>
</workbook>
</file>

<file path=xl/calcChain.xml><?xml version="1.0" encoding="utf-8"?>
<calcChain xmlns="http://schemas.openxmlformats.org/spreadsheetml/2006/main">
  <c r="G6" i="5" l="1"/>
  <c r="E8" i="5"/>
  <c r="E9" i="5"/>
  <c r="F8" i="5"/>
  <c r="G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D48" i="5"/>
  <c r="F9" i="5"/>
  <c r="F10" i="5"/>
  <c r="F11" i="5" s="1"/>
  <c r="G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G11" i="5" l="1"/>
  <c r="F12" i="5"/>
  <c r="G10" i="5"/>
  <c r="G12" i="5" l="1"/>
  <c r="F13" i="5"/>
  <c r="F14" i="5" l="1"/>
  <c r="G13" i="5"/>
  <c r="F15" i="5" l="1"/>
  <c r="G14" i="5"/>
  <c r="G15" i="5" l="1"/>
  <c r="F16" i="5"/>
  <c r="G16" i="5" l="1"/>
  <c r="F17" i="5"/>
  <c r="F18" i="5" l="1"/>
  <c r="G17" i="5"/>
  <c r="F19" i="5" l="1"/>
  <c r="G18" i="5"/>
  <c r="F20" i="5" l="1"/>
  <c r="G19" i="5"/>
  <c r="G20" i="5" l="1"/>
  <c r="F21" i="5"/>
  <c r="G21" i="5" l="1"/>
  <c r="F22" i="5"/>
  <c r="G22" i="5" l="1"/>
  <c r="F23" i="5"/>
  <c r="F24" i="5" l="1"/>
  <c r="G23" i="5"/>
  <c r="G24" i="5" l="1"/>
  <c r="F25" i="5"/>
  <c r="F26" i="5" l="1"/>
  <c r="G25" i="5"/>
  <c r="F27" i="5" l="1"/>
  <c r="G26" i="5"/>
  <c r="F28" i="5" l="1"/>
  <c r="G27" i="5"/>
  <c r="G28" i="5" l="1"/>
  <c r="F29" i="5"/>
  <c r="F30" i="5" l="1"/>
  <c r="G29" i="5"/>
  <c r="F31" i="5" l="1"/>
  <c r="G30" i="5"/>
  <c r="F32" i="5" l="1"/>
  <c r="G31" i="5"/>
  <c r="G32" i="5" l="1"/>
  <c r="F33" i="5"/>
  <c r="F34" i="5" l="1"/>
  <c r="G33" i="5"/>
  <c r="G34" i="5" l="1"/>
  <c r="F35" i="5"/>
  <c r="F36" i="5" l="1"/>
  <c r="G35" i="5"/>
  <c r="G36" i="5" l="1"/>
  <c r="F37" i="5"/>
  <c r="G37" i="5" l="1"/>
  <c r="F38" i="5"/>
  <c r="F39" i="5" l="1"/>
  <c r="G38" i="5"/>
  <c r="G39" i="5" l="1"/>
  <c r="F40" i="5"/>
  <c r="G40" i="5" l="1"/>
  <c r="F41" i="5"/>
  <c r="F42" i="5" l="1"/>
  <c r="G41" i="5"/>
  <c r="G42" i="5" l="1"/>
  <c r="F43" i="5"/>
  <c r="F44" i="5" l="1"/>
  <c r="G43" i="5"/>
  <c r="G44" i="5" l="1"/>
  <c r="F45" i="5"/>
  <c r="F46" i="5" l="1"/>
  <c r="G45" i="5"/>
  <c r="F47" i="5" l="1"/>
  <c r="G47" i="5" s="1"/>
  <c r="G46" i="5"/>
  <c r="G48" i="5" l="1"/>
  <c r="G50" i="5" s="1"/>
</calcChain>
</file>

<file path=xl/sharedStrings.xml><?xml version="1.0" encoding="utf-8"?>
<sst xmlns="http://schemas.openxmlformats.org/spreadsheetml/2006/main" count="55" uniqueCount="55">
  <si>
    <t>03.2025</t>
  </si>
  <si>
    <t>06.2025</t>
  </si>
  <si>
    <t>03.2026</t>
  </si>
  <si>
    <t>06.2026</t>
  </si>
  <si>
    <t>03.2027</t>
  </si>
  <si>
    <t>09.2025</t>
  </si>
  <si>
    <t>12.2025</t>
  </si>
  <si>
    <t>09.2026</t>
  </si>
  <si>
    <t>12.2026</t>
  </si>
  <si>
    <t>06.2027</t>
  </si>
  <si>
    <t>09.2027</t>
  </si>
  <si>
    <t>12.2027</t>
  </si>
  <si>
    <t>03.2028</t>
  </si>
  <si>
    <t>06.2028</t>
  </si>
  <si>
    <t>09.2028</t>
  </si>
  <si>
    <t>12.2028</t>
  </si>
  <si>
    <t>03.2029</t>
  </si>
  <si>
    <t>06.2029</t>
  </si>
  <si>
    <t>09.2029</t>
  </si>
  <si>
    <t>12.2029</t>
  </si>
  <si>
    <t>03.2030</t>
  </si>
  <si>
    <t>06.2030</t>
  </si>
  <si>
    <t>09.2030</t>
  </si>
  <si>
    <t>12.2030</t>
  </si>
  <si>
    <t>03.2031</t>
  </si>
  <si>
    <t>06.2031</t>
  </si>
  <si>
    <t>09.2031</t>
  </si>
  <si>
    <t>12.2031</t>
  </si>
  <si>
    <t>03.2032</t>
  </si>
  <si>
    <t>06.2032</t>
  </si>
  <si>
    <t>09.2032</t>
  </si>
  <si>
    <t>12.2032</t>
  </si>
  <si>
    <t>Planowana data wypłaty kredytu</t>
  </si>
  <si>
    <t>Marża banku - do uzupełnienia przez Oferenta</t>
  </si>
  <si>
    <t>Razem</t>
  </si>
  <si>
    <t>Nr raty</t>
  </si>
  <si>
    <t>Data spłaty kapitału</t>
  </si>
  <si>
    <t>Kwota spłaty kapitału</t>
  </si>
  <si>
    <t>Pozostało do spłaty</t>
  </si>
  <si>
    <t xml:space="preserve">Stopa % = WIBOR + Marża </t>
  </si>
  <si>
    <t>Koszt kredytu - odsetki</t>
  </si>
  <si>
    <t>Cena kredytu - do przeniesienia do oferty i porównania ofert</t>
  </si>
  <si>
    <t>Prowizja - do uzupełnienia przez Oferenta</t>
  </si>
  <si>
    <t>03.2033</t>
  </si>
  <si>
    <t>06.2033</t>
  </si>
  <si>
    <t>09.2033</t>
  </si>
  <si>
    <t>12.2033</t>
  </si>
  <si>
    <t>03.2034</t>
  </si>
  <si>
    <t>06.2034</t>
  </si>
  <si>
    <t>09.2034</t>
  </si>
  <si>
    <t>12.2034</t>
  </si>
  <si>
    <t>ZAŁĄCZNIK NR 7 DO SWZ</t>
  </si>
  <si>
    <t>Kalkulacja ceny kredytu jedynie dla porównania ofert WG. WZORU C=K+P</t>
  </si>
  <si>
    <t>Oprocentowanie do wyliczenia ceny  kredytu (wibor3M+Marża Wykonawcy)</t>
  </si>
  <si>
    <t>Wibor z dnia 08.05.2024 - dla porównania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</si>
</sst>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00"/>
    <numFmt numFmtId="182" formatCode="#,##0.00\ &quot;zł&quot;"/>
  </numFmts>
  <fonts count="8">
    <font>
      <sz val="10"/>
      <name val="Arial"/>
    </font>
    <font>
      <sz val="11"/>
      <color indexed="20"/>
      <name val="Czcionka tekstu podstawowego"/>
      <family val="2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color indexed="20"/>
      <name val="Verdana"/>
      <family val="2"/>
      <charset val="238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10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4" fontId="6" fillId="0" borderId="2" xfId="1" applyNumberFormat="1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vertical="center"/>
    </xf>
    <xf numFmtId="10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182" fontId="5" fillId="4" borderId="2" xfId="0" applyNumberFormat="1" applyFont="1" applyFill="1" applyBorder="1" applyAlignment="1">
      <alignment vertical="center"/>
    </xf>
    <xf numFmtId="182" fontId="4" fillId="0" borderId="2" xfId="0" applyNumberFormat="1" applyFont="1" applyFill="1" applyBorder="1" applyAlignment="1">
      <alignment vertical="center"/>
    </xf>
    <xf numFmtId="182" fontId="5" fillId="0" borderId="2" xfId="0" applyNumberFormat="1" applyFont="1" applyFill="1" applyBorder="1" applyAlignment="1">
      <alignment vertical="center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4" fontId="5" fillId="3" borderId="10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182" fontId="5" fillId="3" borderId="2" xfId="0" applyNumberFormat="1" applyFont="1" applyFill="1" applyBorder="1" applyAlignment="1" applyProtection="1">
      <alignment vertical="center"/>
      <protection locked="0"/>
    </xf>
  </cellXfs>
  <cellStyles count="2">
    <cellStyle name="Normalny" xfId="0" builtinId="0"/>
    <cellStyle name="Zły" xfId="1" builtin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abSelected="1" zoomScaleNormal="100" workbookViewId="0">
      <selection activeCell="E13" sqref="E13"/>
    </sheetView>
  </sheetViews>
  <sheetFormatPr defaultRowHeight="10.5"/>
  <cols>
    <col min="1" max="1" width="8.140625" style="2" customWidth="1"/>
    <col min="2" max="2" width="11.140625" style="2" customWidth="1"/>
    <col min="3" max="3" width="10.140625" style="2" customWidth="1"/>
    <col min="4" max="4" width="14.7109375" style="2" customWidth="1"/>
    <col min="5" max="5" width="13.85546875" style="2" customWidth="1"/>
    <col min="6" max="6" width="12" style="2" customWidth="1"/>
    <col min="7" max="7" width="26.140625" style="2" customWidth="1"/>
    <col min="8" max="8" width="37" style="3" customWidth="1"/>
    <col min="9" max="9" width="14.85546875" style="3" customWidth="1"/>
    <col min="10" max="10" width="17.28515625" style="3" customWidth="1"/>
    <col min="11" max="17" width="14.85546875" style="3" customWidth="1"/>
    <col min="18" max="31" width="9.140625" style="3"/>
    <col min="32" max="16384" width="9.140625" style="2"/>
  </cols>
  <sheetData>
    <row r="1" spans="1:31" ht="12.6" customHeight="1">
      <c r="D1" s="14"/>
      <c r="G1" s="14" t="s">
        <v>51</v>
      </c>
    </row>
    <row r="2" spans="1:31" s="5" customFormat="1" ht="53.25" customHeight="1" thickBot="1">
      <c r="A2" s="35" t="s">
        <v>52</v>
      </c>
      <c r="B2" s="36"/>
      <c r="C2" s="36"/>
      <c r="D2" s="36"/>
      <c r="E2" s="36"/>
      <c r="F2" s="36"/>
      <c r="G2" s="36"/>
      <c r="H2" s="1"/>
      <c r="I2" s="1"/>
      <c r="J2" s="1"/>
      <c r="K2" s="4"/>
      <c r="L2" s="1"/>
      <c r="M2" s="4"/>
      <c r="N2" s="1"/>
      <c r="O2" s="4"/>
      <c r="P2" s="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5" customFormat="1" ht="43.9" customHeight="1">
      <c r="A3" s="20" t="s">
        <v>35</v>
      </c>
      <c r="B3" s="21" t="s">
        <v>32</v>
      </c>
      <c r="C3" s="21" t="s">
        <v>36</v>
      </c>
      <c r="D3" s="21" t="s">
        <v>37</v>
      </c>
      <c r="E3" s="21" t="s">
        <v>38</v>
      </c>
      <c r="F3" s="21" t="s">
        <v>39</v>
      </c>
      <c r="G3" s="21" t="s">
        <v>40</v>
      </c>
      <c r="H3" s="1"/>
      <c r="I3" s="1"/>
      <c r="J3" s="1"/>
      <c r="K3" s="4"/>
      <c r="L3" s="1"/>
      <c r="M3" s="4"/>
      <c r="N3" s="1"/>
      <c r="O3" s="4"/>
      <c r="P3" s="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3.5" customHeight="1">
      <c r="A4" s="25" t="s">
        <v>33</v>
      </c>
      <c r="B4" s="26"/>
      <c r="C4" s="26"/>
      <c r="D4" s="26"/>
      <c r="E4" s="26"/>
      <c r="F4" s="27"/>
      <c r="G4" s="39">
        <v>0</v>
      </c>
      <c r="I4" s="15"/>
    </row>
    <row r="5" spans="1:31" ht="13.5" customHeight="1">
      <c r="A5" s="28" t="s">
        <v>54</v>
      </c>
      <c r="B5" s="29"/>
      <c r="C5" s="29"/>
      <c r="D5" s="29"/>
      <c r="E5" s="29"/>
      <c r="F5" s="30"/>
      <c r="G5" s="19">
        <v>5.8599999999999999E-2</v>
      </c>
    </row>
    <row r="6" spans="1:31" ht="13.5" customHeight="1">
      <c r="A6" s="28" t="s">
        <v>53</v>
      </c>
      <c r="B6" s="37"/>
      <c r="C6" s="37"/>
      <c r="D6" s="37"/>
      <c r="E6" s="37"/>
      <c r="F6" s="38"/>
      <c r="G6" s="19">
        <f>G4+G5</f>
        <v>5.8599999999999999E-2</v>
      </c>
    </row>
    <row r="7" spans="1:31" s="12" customFormat="1" ht="13.5" customHeight="1" thickBot="1">
      <c r="A7" s="6"/>
      <c r="B7" s="7">
        <v>45534</v>
      </c>
      <c r="C7" s="7"/>
      <c r="D7" s="8"/>
      <c r="E7" s="9">
        <v>9000000</v>
      </c>
      <c r="F7" s="10"/>
      <c r="G7" s="9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3.5" customHeight="1">
      <c r="A8" s="6">
        <v>1</v>
      </c>
      <c r="B8" s="7"/>
      <c r="C8" s="11" t="s">
        <v>0</v>
      </c>
      <c r="D8" s="9">
        <v>125000</v>
      </c>
      <c r="E8" s="9">
        <f>E7-D8</f>
        <v>8875000</v>
      </c>
      <c r="F8" s="10">
        <f>G4+G5</f>
        <v>5.8599999999999999E-2</v>
      </c>
      <c r="G8" s="23">
        <f>E7*F8*212/365</f>
        <v>306325.47945205477</v>
      </c>
    </row>
    <row r="9" spans="1:31" ht="13.5" customHeight="1">
      <c r="A9" s="6">
        <f t="shared" ref="A9:A43" si="0">A8+1</f>
        <v>2</v>
      </c>
      <c r="B9" s="7"/>
      <c r="C9" s="11" t="s">
        <v>1</v>
      </c>
      <c r="D9" s="9">
        <v>125000</v>
      </c>
      <c r="E9" s="9">
        <f t="shared" ref="E9:E43" si="1">E8-D9</f>
        <v>8750000</v>
      </c>
      <c r="F9" s="10">
        <f t="shared" ref="F9:F43" si="2">F8</f>
        <v>5.8599999999999999E-2</v>
      </c>
      <c r="G9" s="23">
        <f>E8*F9*91/365</f>
        <v>129662.53424657535</v>
      </c>
    </row>
    <row r="10" spans="1:31" ht="13.5" customHeight="1">
      <c r="A10" s="6">
        <f t="shared" si="0"/>
        <v>3</v>
      </c>
      <c r="B10" s="7"/>
      <c r="C10" s="11" t="s">
        <v>5</v>
      </c>
      <c r="D10" s="9">
        <v>125000</v>
      </c>
      <c r="E10" s="9">
        <f t="shared" si="1"/>
        <v>8625000</v>
      </c>
      <c r="F10" s="10">
        <f t="shared" si="2"/>
        <v>5.8599999999999999E-2</v>
      </c>
      <c r="G10" s="23">
        <f>E9*F10*92/365</f>
        <v>129241.09589041096</v>
      </c>
    </row>
    <row r="11" spans="1:31" s="12" customFormat="1" ht="13.5" customHeight="1" thickBot="1">
      <c r="A11" s="6">
        <f t="shared" si="0"/>
        <v>4</v>
      </c>
      <c r="B11" s="7"/>
      <c r="C11" s="11" t="s">
        <v>6</v>
      </c>
      <c r="D11" s="9">
        <v>125000</v>
      </c>
      <c r="E11" s="9">
        <f t="shared" si="1"/>
        <v>8500000</v>
      </c>
      <c r="F11" s="10">
        <f t="shared" si="2"/>
        <v>5.8599999999999999E-2</v>
      </c>
      <c r="G11" s="23">
        <f>E10*F11*92/365</f>
        <v>127394.79452054795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3.5" customHeight="1">
      <c r="A12" s="6">
        <f>A11+1</f>
        <v>5</v>
      </c>
      <c r="B12" s="7"/>
      <c r="C12" s="11" t="s">
        <v>2</v>
      </c>
      <c r="D12" s="9">
        <v>125000</v>
      </c>
      <c r="E12" s="9">
        <f>E11-D12</f>
        <v>8375000</v>
      </c>
      <c r="F12" s="10">
        <f>F11</f>
        <v>5.8599999999999999E-2</v>
      </c>
      <c r="G12" s="23">
        <f>E11*F12*90/365</f>
        <v>122819.17808219178</v>
      </c>
    </row>
    <row r="13" spans="1:31" ht="13.5" customHeight="1">
      <c r="A13" s="6">
        <f t="shared" si="0"/>
        <v>6</v>
      </c>
      <c r="B13" s="7"/>
      <c r="C13" s="11" t="s">
        <v>3</v>
      </c>
      <c r="D13" s="9">
        <v>125000</v>
      </c>
      <c r="E13" s="9">
        <f t="shared" si="1"/>
        <v>8250000</v>
      </c>
      <c r="F13" s="10">
        <f t="shared" si="2"/>
        <v>5.8599999999999999E-2</v>
      </c>
      <c r="G13" s="23">
        <f>E12*F13*91/365</f>
        <v>122357.60273972603</v>
      </c>
    </row>
    <row r="14" spans="1:31" ht="13.5" customHeight="1">
      <c r="A14" s="6">
        <f t="shared" si="0"/>
        <v>7</v>
      </c>
      <c r="B14" s="7"/>
      <c r="C14" s="11" t="s">
        <v>7</v>
      </c>
      <c r="D14" s="9">
        <v>125000</v>
      </c>
      <c r="E14" s="9">
        <f t="shared" si="1"/>
        <v>8125000</v>
      </c>
      <c r="F14" s="10">
        <f t="shared" si="2"/>
        <v>5.8599999999999999E-2</v>
      </c>
      <c r="G14" s="23">
        <f>E13*F14*92/365</f>
        <v>121855.89041095891</v>
      </c>
    </row>
    <row r="15" spans="1:31" ht="13.5" customHeight="1">
      <c r="A15" s="6">
        <f t="shared" si="0"/>
        <v>8</v>
      </c>
      <c r="B15" s="7"/>
      <c r="C15" s="11" t="s">
        <v>8</v>
      </c>
      <c r="D15" s="9">
        <v>125000</v>
      </c>
      <c r="E15" s="9">
        <f t="shared" si="1"/>
        <v>8000000</v>
      </c>
      <c r="F15" s="10">
        <f t="shared" si="2"/>
        <v>5.8599999999999999E-2</v>
      </c>
      <c r="G15" s="23">
        <f>E14*F15*92/365</f>
        <v>120009.5890410959</v>
      </c>
    </row>
    <row r="16" spans="1:31" ht="13.5" customHeight="1">
      <c r="A16" s="6">
        <f t="shared" si="0"/>
        <v>9</v>
      </c>
      <c r="B16" s="7"/>
      <c r="C16" s="11" t="s">
        <v>4</v>
      </c>
      <c r="D16" s="9">
        <v>250000</v>
      </c>
      <c r="E16" s="9">
        <f t="shared" si="1"/>
        <v>7750000</v>
      </c>
      <c r="F16" s="10">
        <f t="shared" si="2"/>
        <v>5.8599999999999999E-2</v>
      </c>
      <c r="G16" s="23">
        <f>E15*F16*90/365</f>
        <v>115594.52054794521</v>
      </c>
    </row>
    <row r="17" spans="1:7" ht="13.5" customHeight="1">
      <c r="A17" s="6">
        <f t="shared" si="0"/>
        <v>10</v>
      </c>
      <c r="B17" s="7"/>
      <c r="C17" s="11" t="s">
        <v>9</v>
      </c>
      <c r="D17" s="9">
        <v>250000</v>
      </c>
      <c r="E17" s="9">
        <f t="shared" si="1"/>
        <v>7500000</v>
      </c>
      <c r="F17" s="10">
        <f t="shared" si="2"/>
        <v>5.8599999999999999E-2</v>
      </c>
      <c r="G17" s="23">
        <f>E16*F17*91/365</f>
        <v>113226.43835616438</v>
      </c>
    </row>
    <row r="18" spans="1:7" s="3" customFormat="1" ht="13.5" customHeight="1">
      <c r="A18" s="6">
        <f t="shared" si="0"/>
        <v>11</v>
      </c>
      <c r="B18" s="7"/>
      <c r="C18" s="11" t="s">
        <v>10</v>
      </c>
      <c r="D18" s="9">
        <v>250000</v>
      </c>
      <c r="E18" s="9">
        <f t="shared" si="1"/>
        <v>7250000</v>
      </c>
      <c r="F18" s="10">
        <f t="shared" si="2"/>
        <v>5.8599999999999999E-2</v>
      </c>
      <c r="G18" s="23">
        <f>E17*F18*92/365</f>
        <v>110778.08219178082</v>
      </c>
    </row>
    <row r="19" spans="1:7" s="3" customFormat="1" ht="13.5" customHeight="1">
      <c r="A19" s="6">
        <f t="shared" si="0"/>
        <v>12</v>
      </c>
      <c r="B19" s="7"/>
      <c r="C19" s="11" t="s">
        <v>11</v>
      </c>
      <c r="D19" s="9">
        <v>250000</v>
      </c>
      <c r="E19" s="9">
        <f t="shared" si="1"/>
        <v>7000000</v>
      </c>
      <c r="F19" s="10">
        <f t="shared" si="2"/>
        <v>5.8599999999999999E-2</v>
      </c>
      <c r="G19" s="23">
        <f>E18*F19*92/365</f>
        <v>107085.47945205479</v>
      </c>
    </row>
    <row r="20" spans="1:7" s="3" customFormat="1" ht="13.5" customHeight="1">
      <c r="A20" s="6">
        <f t="shared" si="0"/>
        <v>13</v>
      </c>
      <c r="B20" s="7"/>
      <c r="C20" s="11" t="s">
        <v>12</v>
      </c>
      <c r="D20" s="9">
        <v>250000</v>
      </c>
      <c r="E20" s="9">
        <f t="shared" si="1"/>
        <v>6750000</v>
      </c>
      <c r="F20" s="10">
        <f t="shared" si="2"/>
        <v>5.8599999999999999E-2</v>
      </c>
      <c r="G20" s="23">
        <f>E19*F20*90/365</f>
        <v>101145.20547945205</v>
      </c>
    </row>
    <row r="21" spans="1:7" s="3" customFormat="1" ht="13.5" customHeight="1">
      <c r="A21" s="6">
        <f t="shared" si="0"/>
        <v>14</v>
      </c>
      <c r="B21" s="7"/>
      <c r="C21" s="11" t="s">
        <v>13</v>
      </c>
      <c r="D21" s="9">
        <v>250000</v>
      </c>
      <c r="E21" s="9">
        <f t="shared" si="1"/>
        <v>6500000</v>
      </c>
      <c r="F21" s="10">
        <f t="shared" si="2"/>
        <v>5.8599999999999999E-2</v>
      </c>
      <c r="G21" s="23">
        <f>E20*F21*91/365</f>
        <v>98616.57534246576</v>
      </c>
    </row>
    <row r="22" spans="1:7" s="3" customFormat="1" ht="13.5" customHeight="1">
      <c r="A22" s="6">
        <f t="shared" si="0"/>
        <v>15</v>
      </c>
      <c r="B22" s="7"/>
      <c r="C22" s="11" t="s">
        <v>14</v>
      </c>
      <c r="D22" s="9">
        <v>250000</v>
      </c>
      <c r="E22" s="9">
        <f t="shared" si="1"/>
        <v>6250000</v>
      </c>
      <c r="F22" s="10">
        <f t="shared" si="2"/>
        <v>5.8599999999999999E-2</v>
      </c>
      <c r="G22" s="23">
        <f>E21*F22*92/365</f>
        <v>96007.671232876717</v>
      </c>
    </row>
    <row r="23" spans="1:7" s="3" customFormat="1" ht="13.5" customHeight="1">
      <c r="A23" s="6">
        <f t="shared" si="0"/>
        <v>16</v>
      </c>
      <c r="B23" s="7"/>
      <c r="C23" s="11" t="s">
        <v>15</v>
      </c>
      <c r="D23" s="9">
        <v>250000</v>
      </c>
      <c r="E23" s="9">
        <f t="shared" si="1"/>
        <v>6000000</v>
      </c>
      <c r="F23" s="10">
        <f t="shared" si="2"/>
        <v>5.8599999999999999E-2</v>
      </c>
      <c r="G23" s="23">
        <f>E22*F23*92/365</f>
        <v>92315.068493150684</v>
      </c>
    </row>
    <row r="24" spans="1:7" s="3" customFormat="1" ht="13.5" customHeight="1">
      <c r="A24" s="6">
        <f t="shared" si="0"/>
        <v>17</v>
      </c>
      <c r="B24" s="7"/>
      <c r="C24" s="11" t="s">
        <v>16</v>
      </c>
      <c r="D24" s="9">
        <v>250000</v>
      </c>
      <c r="E24" s="9">
        <f t="shared" si="1"/>
        <v>5750000</v>
      </c>
      <c r="F24" s="10">
        <f t="shared" si="2"/>
        <v>5.8599999999999999E-2</v>
      </c>
      <c r="G24" s="23">
        <f>E23*F24*90/365</f>
        <v>86695.890410958906</v>
      </c>
    </row>
    <row r="25" spans="1:7" s="3" customFormat="1" ht="13.5" customHeight="1">
      <c r="A25" s="6">
        <f t="shared" si="0"/>
        <v>18</v>
      </c>
      <c r="B25" s="7"/>
      <c r="C25" s="11" t="s">
        <v>17</v>
      </c>
      <c r="D25" s="9">
        <v>250000</v>
      </c>
      <c r="E25" s="9">
        <f t="shared" si="1"/>
        <v>5500000</v>
      </c>
      <c r="F25" s="10">
        <f t="shared" si="2"/>
        <v>5.8599999999999999E-2</v>
      </c>
      <c r="G25" s="23">
        <f>E24*F25*91/365</f>
        <v>84006.712328767127</v>
      </c>
    </row>
    <row r="26" spans="1:7" s="3" customFormat="1" ht="13.5" customHeight="1">
      <c r="A26" s="6">
        <f t="shared" si="0"/>
        <v>19</v>
      </c>
      <c r="B26" s="9"/>
      <c r="C26" s="11" t="s">
        <v>18</v>
      </c>
      <c r="D26" s="9">
        <v>250000</v>
      </c>
      <c r="E26" s="9">
        <f t="shared" si="1"/>
        <v>5250000</v>
      </c>
      <c r="F26" s="10">
        <f t="shared" si="2"/>
        <v>5.8599999999999999E-2</v>
      </c>
      <c r="G26" s="23">
        <f>E25*F26*92/365</f>
        <v>81237.260273972599</v>
      </c>
    </row>
    <row r="27" spans="1:7" s="3" customFormat="1" ht="13.5" customHeight="1">
      <c r="A27" s="6">
        <f t="shared" si="0"/>
        <v>20</v>
      </c>
      <c r="B27" s="9"/>
      <c r="C27" s="11" t="s">
        <v>19</v>
      </c>
      <c r="D27" s="9">
        <v>250000</v>
      </c>
      <c r="E27" s="9">
        <f t="shared" si="1"/>
        <v>5000000</v>
      </c>
      <c r="F27" s="10">
        <f t="shared" si="2"/>
        <v>5.8599999999999999E-2</v>
      </c>
      <c r="G27" s="23">
        <f>E26*F27*92/365</f>
        <v>77544.65753424658</v>
      </c>
    </row>
    <row r="28" spans="1:7" s="3" customFormat="1" ht="13.5" customHeight="1">
      <c r="A28" s="6">
        <f t="shared" si="0"/>
        <v>21</v>
      </c>
      <c r="B28" s="13"/>
      <c r="C28" s="11" t="s">
        <v>20</v>
      </c>
      <c r="D28" s="9">
        <v>250000</v>
      </c>
      <c r="E28" s="9">
        <f t="shared" si="1"/>
        <v>4750000</v>
      </c>
      <c r="F28" s="10">
        <f t="shared" si="2"/>
        <v>5.8599999999999999E-2</v>
      </c>
      <c r="G28" s="23">
        <f>E27*F28*90/365</f>
        <v>72246.57534246576</v>
      </c>
    </row>
    <row r="29" spans="1:7" s="3" customFormat="1" ht="13.5" customHeight="1">
      <c r="A29" s="6">
        <f t="shared" si="0"/>
        <v>22</v>
      </c>
      <c r="B29" s="13"/>
      <c r="C29" s="11" t="s">
        <v>21</v>
      </c>
      <c r="D29" s="9">
        <v>250000</v>
      </c>
      <c r="E29" s="9">
        <f t="shared" si="1"/>
        <v>4500000</v>
      </c>
      <c r="F29" s="10">
        <f t="shared" si="2"/>
        <v>5.8599999999999999E-2</v>
      </c>
      <c r="G29" s="23">
        <f>E28*F29*91/365</f>
        <v>69396.849315068495</v>
      </c>
    </row>
    <row r="30" spans="1:7" s="3" customFormat="1" ht="13.5" customHeight="1">
      <c r="A30" s="6">
        <f t="shared" si="0"/>
        <v>23</v>
      </c>
      <c r="B30" s="13"/>
      <c r="C30" s="11" t="s">
        <v>22</v>
      </c>
      <c r="D30" s="9">
        <v>250000</v>
      </c>
      <c r="E30" s="9">
        <f t="shared" si="1"/>
        <v>4250000</v>
      </c>
      <c r="F30" s="10">
        <f t="shared" si="2"/>
        <v>5.8599999999999999E-2</v>
      </c>
      <c r="G30" s="23">
        <f>E29*F30*92/365</f>
        <v>66466.849315068495</v>
      </c>
    </row>
    <row r="31" spans="1:7" s="3" customFormat="1" ht="13.5" customHeight="1">
      <c r="A31" s="6">
        <f t="shared" si="0"/>
        <v>24</v>
      </c>
      <c r="B31" s="13"/>
      <c r="C31" s="11" t="s">
        <v>23</v>
      </c>
      <c r="D31" s="9">
        <v>250000</v>
      </c>
      <c r="E31" s="9">
        <f t="shared" si="1"/>
        <v>4000000</v>
      </c>
      <c r="F31" s="10">
        <f t="shared" si="2"/>
        <v>5.8599999999999999E-2</v>
      </c>
      <c r="G31" s="23">
        <f>E30*F31*92/365</f>
        <v>62774.246575342462</v>
      </c>
    </row>
    <row r="32" spans="1:7" s="3" customFormat="1" ht="13.5" customHeight="1">
      <c r="A32" s="6">
        <f t="shared" si="0"/>
        <v>25</v>
      </c>
      <c r="B32" s="13"/>
      <c r="C32" s="11" t="s">
        <v>24</v>
      </c>
      <c r="D32" s="9">
        <v>250000</v>
      </c>
      <c r="E32" s="9">
        <f t="shared" si="1"/>
        <v>3750000</v>
      </c>
      <c r="F32" s="10">
        <f t="shared" si="2"/>
        <v>5.8599999999999999E-2</v>
      </c>
      <c r="G32" s="23">
        <f>E31*F32*90/365</f>
        <v>57797.260273972606</v>
      </c>
    </row>
    <row r="33" spans="1:7" s="3" customFormat="1" ht="13.5" customHeight="1">
      <c r="A33" s="6">
        <f t="shared" si="0"/>
        <v>26</v>
      </c>
      <c r="B33" s="13"/>
      <c r="C33" s="11" t="s">
        <v>25</v>
      </c>
      <c r="D33" s="9">
        <v>250000</v>
      </c>
      <c r="E33" s="9">
        <f t="shared" si="1"/>
        <v>3500000</v>
      </c>
      <c r="F33" s="10">
        <f t="shared" si="2"/>
        <v>5.8599999999999999E-2</v>
      </c>
      <c r="G33" s="23">
        <f>E32*F33*91/365</f>
        <v>54786.986301369863</v>
      </c>
    </row>
    <row r="34" spans="1:7" ht="13.5" customHeight="1">
      <c r="A34" s="6">
        <f t="shared" si="0"/>
        <v>27</v>
      </c>
      <c r="B34" s="13"/>
      <c r="C34" s="11" t="s">
        <v>26</v>
      </c>
      <c r="D34" s="9">
        <v>250000</v>
      </c>
      <c r="E34" s="9">
        <f t="shared" si="1"/>
        <v>3250000</v>
      </c>
      <c r="F34" s="10">
        <f t="shared" si="2"/>
        <v>5.8599999999999999E-2</v>
      </c>
      <c r="G34" s="23">
        <f>E33*F34*92/365</f>
        <v>51696.438356164384</v>
      </c>
    </row>
    <row r="35" spans="1:7" ht="13.5" customHeight="1">
      <c r="A35" s="6">
        <f t="shared" si="0"/>
        <v>28</v>
      </c>
      <c r="B35" s="13"/>
      <c r="C35" s="11" t="s">
        <v>27</v>
      </c>
      <c r="D35" s="9">
        <v>250000</v>
      </c>
      <c r="E35" s="9">
        <f t="shared" si="1"/>
        <v>3000000</v>
      </c>
      <c r="F35" s="10">
        <f t="shared" si="2"/>
        <v>5.8599999999999999E-2</v>
      </c>
      <c r="G35" s="23">
        <f>E34*F35*92/365</f>
        <v>48003.835616438359</v>
      </c>
    </row>
    <row r="36" spans="1:7" ht="13.5" customHeight="1">
      <c r="A36" s="6">
        <f t="shared" si="0"/>
        <v>29</v>
      </c>
      <c r="B36" s="13"/>
      <c r="C36" s="11" t="s">
        <v>28</v>
      </c>
      <c r="D36" s="9">
        <v>250000</v>
      </c>
      <c r="E36" s="9">
        <f t="shared" si="1"/>
        <v>2750000</v>
      </c>
      <c r="F36" s="10">
        <f t="shared" si="2"/>
        <v>5.8599999999999999E-2</v>
      </c>
      <c r="G36" s="23">
        <f>E35*F36*90/365</f>
        <v>43347.945205479453</v>
      </c>
    </row>
    <row r="37" spans="1:7" ht="13.5" customHeight="1">
      <c r="A37" s="6">
        <f t="shared" si="0"/>
        <v>30</v>
      </c>
      <c r="B37" s="13"/>
      <c r="C37" s="11" t="s">
        <v>29</v>
      </c>
      <c r="D37" s="9">
        <v>250000</v>
      </c>
      <c r="E37" s="9">
        <f t="shared" si="1"/>
        <v>2500000</v>
      </c>
      <c r="F37" s="10">
        <f t="shared" si="2"/>
        <v>5.8599999999999999E-2</v>
      </c>
      <c r="G37" s="23">
        <f>E36*F37*91/365</f>
        <v>40177.123287671231</v>
      </c>
    </row>
    <row r="38" spans="1:7" ht="13.5" customHeight="1">
      <c r="A38" s="6">
        <f t="shared" si="0"/>
        <v>31</v>
      </c>
      <c r="B38" s="13"/>
      <c r="C38" s="11" t="s">
        <v>30</v>
      </c>
      <c r="D38" s="9">
        <v>250000</v>
      </c>
      <c r="E38" s="9">
        <f t="shared" si="1"/>
        <v>2250000</v>
      </c>
      <c r="F38" s="10">
        <f t="shared" si="2"/>
        <v>5.8599999999999999E-2</v>
      </c>
      <c r="G38" s="23">
        <f>E37*F38*92/365</f>
        <v>36926.027397260274</v>
      </c>
    </row>
    <row r="39" spans="1:7" ht="13.5" customHeight="1">
      <c r="A39" s="6">
        <f t="shared" si="0"/>
        <v>32</v>
      </c>
      <c r="B39" s="13"/>
      <c r="C39" s="11" t="s">
        <v>31</v>
      </c>
      <c r="D39" s="9">
        <v>250000</v>
      </c>
      <c r="E39" s="9">
        <f t="shared" si="1"/>
        <v>2000000</v>
      </c>
      <c r="F39" s="10">
        <f t="shared" si="2"/>
        <v>5.8599999999999999E-2</v>
      </c>
      <c r="G39" s="23">
        <f>E38*F39*92/365</f>
        <v>33233.424657534248</v>
      </c>
    </row>
    <row r="40" spans="1:7" ht="13.5" customHeight="1">
      <c r="A40" s="6">
        <f t="shared" si="0"/>
        <v>33</v>
      </c>
      <c r="B40" s="13"/>
      <c r="C40" s="11" t="s">
        <v>43</v>
      </c>
      <c r="D40" s="9">
        <v>250000</v>
      </c>
      <c r="E40" s="9">
        <f t="shared" si="1"/>
        <v>1750000</v>
      </c>
      <c r="F40" s="10">
        <f t="shared" si="2"/>
        <v>5.8599999999999999E-2</v>
      </c>
      <c r="G40" s="23">
        <f>E39*F40*90/365</f>
        <v>28898.630136986303</v>
      </c>
    </row>
    <row r="41" spans="1:7" ht="13.5" customHeight="1">
      <c r="A41" s="6">
        <f t="shared" si="0"/>
        <v>34</v>
      </c>
      <c r="B41" s="13"/>
      <c r="C41" s="11" t="s">
        <v>44</v>
      </c>
      <c r="D41" s="9">
        <v>250000</v>
      </c>
      <c r="E41" s="9">
        <f t="shared" si="1"/>
        <v>1500000</v>
      </c>
      <c r="F41" s="10">
        <f t="shared" si="2"/>
        <v>5.8599999999999999E-2</v>
      </c>
      <c r="G41" s="23">
        <f>E40*F41*91/365</f>
        <v>25567.260273972603</v>
      </c>
    </row>
    <row r="42" spans="1:7" ht="13.5" customHeight="1">
      <c r="A42" s="6">
        <f t="shared" si="0"/>
        <v>35</v>
      </c>
      <c r="B42" s="13"/>
      <c r="C42" s="11" t="s">
        <v>45</v>
      </c>
      <c r="D42" s="9">
        <v>250000</v>
      </c>
      <c r="E42" s="9">
        <f t="shared" si="1"/>
        <v>1250000</v>
      </c>
      <c r="F42" s="10">
        <f t="shared" si="2"/>
        <v>5.8599999999999999E-2</v>
      </c>
      <c r="G42" s="23">
        <f>E41*F42*92/365</f>
        <v>22155.616438356163</v>
      </c>
    </row>
    <row r="43" spans="1:7" ht="13.5" customHeight="1">
      <c r="A43" s="6">
        <f t="shared" si="0"/>
        <v>36</v>
      </c>
      <c r="B43" s="13"/>
      <c r="C43" s="11" t="s">
        <v>46</v>
      </c>
      <c r="D43" s="9">
        <v>250000</v>
      </c>
      <c r="E43" s="9">
        <f t="shared" si="1"/>
        <v>1000000</v>
      </c>
      <c r="F43" s="10">
        <f t="shared" si="2"/>
        <v>5.8599999999999999E-2</v>
      </c>
      <c r="G43" s="23">
        <f>E42*F43*92/365</f>
        <v>18463.013698630137</v>
      </c>
    </row>
    <row r="44" spans="1:7" ht="13.5" customHeight="1">
      <c r="A44" s="6">
        <f>A43+1</f>
        <v>37</v>
      </c>
      <c r="B44" s="13"/>
      <c r="C44" s="11" t="s">
        <v>47</v>
      </c>
      <c r="D44" s="9">
        <v>250000</v>
      </c>
      <c r="E44" s="9">
        <f>E43-D44</f>
        <v>750000</v>
      </c>
      <c r="F44" s="10">
        <f>F43</f>
        <v>5.8599999999999999E-2</v>
      </c>
      <c r="G44" s="23">
        <f>E43*F44*90/365</f>
        <v>14449.315068493152</v>
      </c>
    </row>
    <row r="45" spans="1:7" ht="13.5" customHeight="1">
      <c r="A45" s="6">
        <f>A44+1</f>
        <v>38</v>
      </c>
      <c r="B45" s="13"/>
      <c r="C45" s="11" t="s">
        <v>48</v>
      </c>
      <c r="D45" s="9">
        <v>250000</v>
      </c>
      <c r="E45" s="9">
        <f>E44-D45</f>
        <v>500000</v>
      </c>
      <c r="F45" s="10">
        <f>F44</f>
        <v>5.8599999999999999E-2</v>
      </c>
      <c r="G45" s="23">
        <f>E44*F45*91/365</f>
        <v>10957.397260273972</v>
      </c>
    </row>
    <row r="46" spans="1:7" ht="13.5" customHeight="1">
      <c r="A46" s="6">
        <f>A45+1</f>
        <v>39</v>
      </c>
      <c r="B46" s="13"/>
      <c r="C46" s="11" t="s">
        <v>49</v>
      </c>
      <c r="D46" s="9">
        <v>250000</v>
      </c>
      <c r="E46" s="9">
        <f>E45-D46</f>
        <v>250000</v>
      </c>
      <c r="F46" s="10">
        <f>F45</f>
        <v>5.8599999999999999E-2</v>
      </c>
      <c r="G46" s="23">
        <f>E45*F46*92/365</f>
        <v>7385.2054794520545</v>
      </c>
    </row>
    <row r="47" spans="1:7" ht="13.5" customHeight="1">
      <c r="A47" s="16">
        <f>A46+1</f>
        <v>40</v>
      </c>
      <c r="B47" s="9"/>
      <c r="C47" s="11" t="s">
        <v>50</v>
      </c>
      <c r="D47" s="9">
        <v>250000</v>
      </c>
      <c r="E47" s="9">
        <f>E46-D47</f>
        <v>0</v>
      </c>
      <c r="F47" s="10">
        <f>F46</f>
        <v>5.8599999999999999E-2</v>
      </c>
      <c r="G47" s="23">
        <f>E46*F47*92/365</f>
        <v>3692.6027397260273</v>
      </c>
    </row>
    <row r="48" spans="1:7" ht="12" customHeight="1">
      <c r="A48" s="8"/>
      <c r="B48" s="8"/>
      <c r="C48" s="9" t="s">
        <v>34</v>
      </c>
      <c r="D48" s="9">
        <f>SUM(D8:D47)</f>
        <v>9000000</v>
      </c>
      <c r="E48" s="17"/>
      <c r="F48" s="18"/>
      <c r="G48" s="24">
        <f>SUM(G7:G47)</f>
        <v>3112342.3287671227</v>
      </c>
    </row>
    <row r="49" spans="1:7" ht="12.75">
      <c r="A49" s="31" t="s">
        <v>42</v>
      </c>
      <c r="B49" s="32"/>
      <c r="C49" s="32"/>
      <c r="D49" s="32"/>
      <c r="E49" s="32"/>
      <c r="F49" s="32"/>
      <c r="G49" s="40">
        <v>0</v>
      </c>
    </row>
    <row r="50" spans="1:7" ht="12.75">
      <c r="A50" s="33" t="s">
        <v>41</v>
      </c>
      <c r="B50" s="34"/>
      <c r="C50" s="34"/>
      <c r="D50" s="34"/>
      <c r="E50" s="34"/>
      <c r="F50" s="34"/>
      <c r="G50" s="22">
        <f>G48+G49</f>
        <v>3112342.3287671227</v>
      </c>
    </row>
  </sheetData>
  <sheetProtection algorithmName="SHA-512" hashValue="J1kXyx4xbm/MKFyGPGJ+ZWKCDNKrfAvXdDbVlRkfb9px5PUhf5z6rQeIhCuj3X6c7VxTjdWP8pAmjby0XY8TQw==" saltValue="BF3OA5karBAK/5Fi75Mcwg==" spinCount="100000" sheet="1"/>
  <mergeCells count="6">
    <mergeCell ref="A4:F4"/>
    <mergeCell ref="A5:F5"/>
    <mergeCell ref="A49:F49"/>
    <mergeCell ref="A50:F50"/>
    <mergeCell ref="A2:G2"/>
    <mergeCell ref="A6:F6"/>
  </mergeCells>
  <phoneticPr fontId="7" type="noConversion"/>
  <pageMargins left="0.43307086614173229" right="0.35433070866141736" top="0.98425196850393704" bottom="0.4724409448818898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 kredytu</vt:lpstr>
      <vt:lpstr>'Koszt kredytu'!Obszar_wydruku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PatrySz</dc:creator>
  <cp:lastModifiedBy>Stanisław Śpica</cp:lastModifiedBy>
  <cp:lastPrinted>2021-06-30T12:33:57Z</cp:lastPrinted>
  <dcterms:created xsi:type="dcterms:W3CDTF">2009-06-22T10:53:14Z</dcterms:created>
  <dcterms:modified xsi:type="dcterms:W3CDTF">2024-05-09T09:57:59Z</dcterms:modified>
</cp:coreProperties>
</file>