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170" windowHeight="6590" activeTab="1"/>
  </bookViews>
  <sheets>
    <sheet name="Wykres1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'Arkusz1'!$A$1:$G$384</definedName>
  </definedNames>
  <calcPr fullCalcOnLoad="1"/>
</workbook>
</file>

<file path=xl/sharedStrings.xml><?xml version="1.0" encoding="utf-8"?>
<sst xmlns="http://schemas.openxmlformats.org/spreadsheetml/2006/main" count="469" uniqueCount="379">
  <si>
    <t>L.p.</t>
  </si>
  <si>
    <t>Numer specyfikacji</t>
  </si>
  <si>
    <t>Wyszczególnienie elementów rozliczeniowych</t>
  </si>
  <si>
    <t>Jedn.</t>
  </si>
  <si>
    <t>Ilość</t>
  </si>
  <si>
    <t>ROBOTY MOSTOWE</t>
  </si>
  <si>
    <t>ROBOTY DROGOWE</t>
  </si>
  <si>
    <t>ROBOTY ZIEMNE</t>
  </si>
  <si>
    <t>m3</t>
  </si>
  <si>
    <t>m2</t>
  </si>
  <si>
    <t>URZADZENIA BEZPIECZEŃSTWA RUCHU</t>
  </si>
  <si>
    <t>mb</t>
  </si>
  <si>
    <t>ZBROJENIE</t>
  </si>
  <si>
    <t>BETON</t>
  </si>
  <si>
    <t>IZOLACJE</t>
  </si>
  <si>
    <t>Izolacja cienka</t>
  </si>
  <si>
    <t>INNE ROBOTY MOSTOWE</t>
  </si>
  <si>
    <t>M.20.00.00</t>
  </si>
  <si>
    <t>D.02.00.00</t>
  </si>
  <si>
    <t>ROBOTY PRZYGOTOWAWCZE</t>
  </si>
  <si>
    <t>Roboty różne</t>
  </si>
  <si>
    <t>Odtworzenie trasy w terenie</t>
  </si>
  <si>
    <t>Odtworzenie trasy i punktów wysokościowych</t>
  </si>
  <si>
    <t>NAWIERZCHNIE</t>
  </si>
  <si>
    <t>ELEMENTY ULIC</t>
  </si>
  <si>
    <t>Deskowanie:</t>
  </si>
  <si>
    <t>Betonowanie:</t>
  </si>
  <si>
    <t>KONSTRUKCJE STALOWE</t>
  </si>
  <si>
    <t>Roboty dodatkowe</t>
  </si>
  <si>
    <t>M.19.00.00.</t>
  </si>
  <si>
    <t>ELEMENTY ZABEZPIECZAJĄCE</t>
  </si>
  <si>
    <t>M.20.01.00.</t>
  </si>
  <si>
    <t xml:space="preserve">   </t>
  </si>
  <si>
    <t>Powierzchniowe zabezpieczenie betonu</t>
  </si>
  <si>
    <t>M.20.02.00.</t>
  </si>
  <si>
    <t xml:space="preserve">Wywiezienie i koszt utylizacji materiałów izolacyjnych z rozbiórki </t>
  </si>
  <si>
    <t>Zabezpieczenie antykorozyjne elementów stalowych</t>
  </si>
  <si>
    <t xml:space="preserve">Powierzchniowe zabezpieczenie antykorozyjne powierzchni: </t>
  </si>
  <si>
    <t>Wywiezienie i koszt utylizacji materiałów podbudowy</t>
  </si>
  <si>
    <t>Wywiezienie i koszt utylizacji materiałów betonowych z rozbiórki</t>
  </si>
  <si>
    <t>2 szt</t>
  </si>
  <si>
    <t>(kostak z polbruku ułożona na mieszaninie piskowo-cemntowej)</t>
  </si>
  <si>
    <t>Przygotowanie powierzchni:</t>
  </si>
  <si>
    <t xml:space="preserve"> WYMAGANIA OGÓLNE</t>
  </si>
  <si>
    <t>Roboty przygotowawcze - rozbiórka elemntów dróg</t>
  </si>
  <si>
    <t>D.01.03.00</t>
  </si>
  <si>
    <t>Organizacja ruchu</t>
  </si>
  <si>
    <t>PODBUDOWA</t>
  </si>
  <si>
    <t>zwłaszcza na końcach przewieszeń płyty</t>
  </si>
  <si>
    <t>Zbezpieczenie urządzeń obcych</t>
  </si>
  <si>
    <t>Oczyszczanie i skrapianie warstw konstrukcyjnych (podbudowy)</t>
  </si>
  <si>
    <t>Stal zbrojeniowa</t>
  </si>
  <si>
    <r>
      <t xml:space="preserve">naprawy stąd stosowanie np. wg systemu </t>
    </r>
    <r>
      <rPr>
        <b/>
        <sz val="10"/>
        <rFont val="Arial"/>
        <family val="2"/>
      </rPr>
      <t>Zentrifix F-95</t>
    </r>
    <r>
      <rPr>
        <sz val="10"/>
        <rFont val="Arial"/>
        <family val="2"/>
      </rPr>
      <t>)</t>
    </r>
  </si>
  <si>
    <t>M.20.02.01.</t>
  </si>
  <si>
    <t>M.15.02.01.</t>
  </si>
  <si>
    <t>M.15.02.00.</t>
  </si>
  <si>
    <t>M.15.01.00.</t>
  </si>
  <si>
    <t>M.15.01.01.</t>
  </si>
  <si>
    <t>M.15.00.00.</t>
  </si>
  <si>
    <t>M.13.02.01.</t>
  </si>
  <si>
    <t>M.13.02.00.</t>
  </si>
  <si>
    <t>M.14.02.01.</t>
  </si>
  <si>
    <t>M.14.02.00.</t>
  </si>
  <si>
    <t>M.14.00.00.</t>
  </si>
  <si>
    <t>M.13.01.01.</t>
  </si>
  <si>
    <t>M.13.01.00.</t>
  </si>
  <si>
    <t>M.13.00.00.</t>
  </si>
  <si>
    <t>M.12.01.00.</t>
  </si>
  <si>
    <t>M.12.00.00.</t>
  </si>
  <si>
    <t>D.08.00.00.</t>
  </si>
  <si>
    <t>D.07.00.00.</t>
  </si>
  <si>
    <t>D.05.00.00.</t>
  </si>
  <si>
    <t>D.04.01.01.</t>
  </si>
  <si>
    <t>D.04.00.00.</t>
  </si>
  <si>
    <t>D.02.01.01.</t>
  </si>
  <si>
    <t>D.01.03.01.</t>
  </si>
  <si>
    <t>D.01.02.01.</t>
  </si>
  <si>
    <t>D.01.02.00.</t>
  </si>
  <si>
    <t>D.01.01.01.</t>
  </si>
  <si>
    <t>D.01.01.00.</t>
  </si>
  <si>
    <t>D.01.00.00.</t>
  </si>
  <si>
    <t>D-M.00.00.00.</t>
  </si>
  <si>
    <t>Wartość netto</t>
  </si>
  <si>
    <t>Zbrojenie betonu stalą klasy AIII  ( B500B)</t>
  </si>
  <si>
    <t xml:space="preserve">Powłoka ochronna zasypywanych (stykających się z gruntem) </t>
  </si>
  <si>
    <t>elementów betonowych (łacznie z wcześniejszym oczyszczeniem)</t>
  </si>
  <si>
    <t>kg</t>
  </si>
  <si>
    <t>M.15.03.00.</t>
  </si>
  <si>
    <t>M.15.03.01.</t>
  </si>
  <si>
    <t xml:space="preserve">Izolacja konstrukcji </t>
  </si>
  <si>
    <t>M.20.01.01.</t>
  </si>
  <si>
    <t>szt</t>
  </si>
  <si>
    <t>M.20.02.02.</t>
  </si>
  <si>
    <t>M.20.02.03.</t>
  </si>
  <si>
    <t>Nawierzchnio izolacje zabezpieczająca - epoksydowe</t>
  </si>
  <si>
    <t>M.20.02.06.</t>
  </si>
  <si>
    <t>kpl</t>
  </si>
  <si>
    <t>Rusztowanie</t>
  </si>
  <si>
    <t>rusztowanie przestawne do wysokości 2,5m</t>
  </si>
  <si>
    <t xml:space="preserve">1 komplet </t>
  </si>
  <si>
    <t>D.05.01.01.</t>
  </si>
  <si>
    <t xml:space="preserve">Zabezpieczenie i ułożenie odsłoniętych kabli energetycznych </t>
  </si>
  <si>
    <t>oświetlenia</t>
  </si>
  <si>
    <t>BRANŻA  DORGOWO - MOSTOWA</t>
  </si>
  <si>
    <t>t</t>
  </si>
  <si>
    <t>D.06.00.00.</t>
  </si>
  <si>
    <t>NAWIERZCHNIE Z ELEMNTÓW PREFABRYKOWNYCH</t>
  </si>
  <si>
    <t>D.06.01.00.</t>
  </si>
  <si>
    <t xml:space="preserve">Nawierzchnia z elemntów drobnowymiarowych </t>
  </si>
  <si>
    <t>D.06.01.01.</t>
  </si>
  <si>
    <t>D.04.01.00.</t>
  </si>
  <si>
    <t>Podbudowa drogowa</t>
  </si>
  <si>
    <t>D.04.01.02.</t>
  </si>
  <si>
    <t>D.04.01.03.</t>
  </si>
  <si>
    <t>D.04.01.04.</t>
  </si>
  <si>
    <t>D.05.01.00.</t>
  </si>
  <si>
    <t>Nawierzchnia typu polbruk</t>
  </si>
  <si>
    <t xml:space="preserve">Beton niekonstrukcyjny </t>
  </si>
  <si>
    <t>D.02.01.00</t>
  </si>
  <si>
    <t>Wykopy</t>
  </si>
  <si>
    <t>D.02.02.01.</t>
  </si>
  <si>
    <t>D.02.02.00</t>
  </si>
  <si>
    <t xml:space="preserve">Nasypy </t>
  </si>
  <si>
    <t xml:space="preserve">Przeprowadznie pomiarów powykonawczych </t>
  </si>
  <si>
    <t>Beton C45/55 - płyt przejściowe, beton do reprofilacji przęsła</t>
  </si>
  <si>
    <t>folia kubełkowa</t>
  </si>
  <si>
    <t>Bariery ochronne</t>
  </si>
  <si>
    <t>Roboty rozbiórkowe przepustu</t>
  </si>
  <si>
    <t>przepust</t>
  </si>
  <si>
    <t>Betonowanie sciana oporowa</t>
  </si>
  <si>
    <t>przepustu</t>
  </si>
  <si>
    <t>deskowanie pomostu obsługi</t>
  </si>
  <si>
    <t>Piaskowanie częsci B</t>
  </si>
  <si>
    <t>Przygotowanie i montaż zbrojenia</t>
  </si>
  <si>
    <t xml:space="preserve"> grubość 0,6m</t>
  </si>
  <si>
    <t>Rozebranie podbudowy drogowej o grubosci ok 60cm</t>
  </si>
  <si>
    <t>wykonanie wykopu do odtowrzenia przepustu</t>
  </si>
  <si>
    <t>1100 m3</t>
  </si>
  <si>
    <t xml:space="preserve">300 m2 x 0,6m = </t>
  </si>
  <si>
    <t>w strefie skarpy (zagęszczenie Is&gt;0.98</t>
  </si>
  <si>
    <t>Koryto wraz z profilowaniem i zagęszczaniem</t>
  </si>
  <si>
    <t>380 m2</t>
  </si>
  <si>
    <t>3 x 380 m2 = 1140 m2</t>
  </si>
  <si>
    <t>Podbudowa z kruszywa łamanego stabilizowanego mech.</t>
  </si>
  <si>
    <t>warstwa o grubosci 0,3 m</t>
  </si>
  <si>
    <t>Oznakowanie pionowe</t>
  </si>
  <si>
    <t>przy chodnikach oraz pomiędzy jednią a pasem postojwym</t>
  </si>
  <si>
    <t>36,5 m + 37,7 m</t>
  </si>
  <si>
    <t>Krawężniki betonowe drogowe 15 x 30 x 100 cm</t>
  </si>
  <si>
    <t xml:space="preserve">26,4 m + 2 x 10m </t>
  </si>
  <si>
    <t xml:space="preserve">nawierzchnia pasa postojwego </t>
  </si>
  <si>
    <t xml:space="preserve">Montaż barier energochłonnych </t>
  </si>
  <si>
    <t>15,2 mb</t>
  </si>
  <si>
    <t>w strefie przpustu  typ H1-W2-A ( z poręczą)</t>
  </si>
  <si>
    <t>w strefie nasypów typ N1-W2</t>
  </si>
  <si>
    <t>46,5 mb</t>
  </si>
  <si>
    <t>95,2 m2</t>
  </si>
  <si>
    <t>nawierzchnia chodnika</t>
  </si>
  <si>
    <t>przepustu, sciany czołowej, sciany oporowej, pomostu obsługi</t>
  </si>
  <si>
    <t>24,7 m2</t>
  </si>
  <si>
    <t>10853,5 kg + 1059,7 kg + 2175,2 kg</t>
  </si>
  <si>
    <t>Beton konstrukcyjny</t>
  </si>
  <si>
    <t>150 m2</t>
  </si>
  <si>
    <t>scina czołowa</t>
  </si>
  <si>
    <t>2 x 27 m2 + 6 m2  = 60 m2</t>
  </si>
  <si>
    <t>mur oporowy</t>
  </si>
  <si>
    <t>75 m2</t>
  </si>
  <si>
    <t>20 m2</t>
  </si>
  <si>
    <t>Piaskowanie w strefie konstrukcji wlotowej  (naprawa)</t>
  </si>
  <si>
    <t xml:space="preserve"> 23,5 m3</t>
  </si>
  <si>
    <t>ścina czołowa</t>
  </si>
  <si>
    <t>5,7m3</t>
  </si>
  <si>
    <t>pomost obsługi + schody</t>
  </si>
  <si>
    <t>12,5 m3</t>
  </si>
  <si>
    <t>52 m3</t>
  </si>
  <si>
    <t>Beton podkładowy C12/15 bez deskowania</t>
  </si>
  <si>
    <t>15,5 m3</t>
  </si>
  <si>
    <t>przpeustu i sciany czołowej</t>
  </si>
  <si>
    <t>sciany oporowej oraz fundamentów pomostu obsługi</t>
  </si>
  <si>
    <t>9m3</t>
  </si>
  <si>
    <t>pod krawężniki jezdni i chodników</t>
  </si>
  <si>
    <t>11,5 mb</t>
  </si>
  <si>
    <t>M.14.01.00.</t>
  </si>
  <si>
    <t>Konstrukcja stalowa</t>
  </si>
  <si>
    <t>Wykonanie kraty wlotowej</t>
  </si>
  <si>
    <t>Zmiana istniejacej kraty</t>
  </si>
  <si>
    <t>5 m2</t>
  </si>
  <si>
    <t xml:space="preserve">pręcze </t>
  </si>
  <si>
    <t xml:space="preserve">Zabezpieczenie antykorozyjne </t>
  </si>
  <si>
    <t xml:space="preserve"> kraty wlotowej</t>
  </si>
  <si>
    <t>powłoka ochronna pomostu schodów i fundamentów</t>
  </si>
  <si>
    <t>Wykonanie bajpasu wodnego</t>
  </si>
  <si>
    <t>80 m2</t>
  </si>
  <si>
    <t>murków schodów, wlotu:</t>
  </si>
  <si>
    <t>90m2 + 15 m2</t>
  </si>
  <si>
    <t>Grodzice stalowe</t>
  </si>
  <si>
    <t xml:space="preserve">Wykonaie grodzic pod przepust i sciany czołowe </t>
  </si>
  <si>
    <t>90m2 GU-8N poztaje w konstrukcji . 15m2 do odcięcia (montażowe)</t>
  </si>
  <si>
    <t xml:space="preserve">szt. </t>
  </si>
  <si>
    <t>`</t>
  </si>
  <si>
    <t xml:space="preserve">1) Wiercenie otworów Ø 22mm l=250 mm w murze kamiennym </t>
  </si>
  <si>
    <t xml:space="preserve">2) dostarczenie i osadzenie kotew na żywicę z prętów   </t>
  </si>
  <si>
    <t xml:space="preserve">   wklejanie prętów na długości 17cm</t>
  </si>
  <si>
    <t xml:space="preserve">   okrągłych żebrowanych Ø=16 mm, l=400mm,</t>
  </si>
  <si>
    <t>3) wykonanie wyrównującej warstwy pod materace gabionowe</t>
  </si>
  <si>
    <t xml:space="preserve">    w postacie podsypki piaskow-żwirowej o grubości 10-15cm</t>
  </si>
  <si>
    <t xml:space="preserve">   2*(3,5m*5,5m)</t>
  </si>
  <si>
    <t>4) wykonanie ułożenia geowłókniny pod całą powierzchnią</t>
  </si>
  <si>
    <r>
      <t xml:space="preserve">    z materacy gabionowych wykonanych z drutu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2,7/3,7mm</t>
    </r>
  </si>
  <si>
    <t xml:space="preserve">    ZnA + PCW, materace o gr. 23cm  (łacznie z wypełnieniem)</t>
  </si>
  <si>
    <t>Umocnienie koryta rzeki.</t>
  </si>
  <si>
    <t>1) wykonanie palisady palików okrągłych z drewna sosnowego</t>
  </si>
  <si>
    <t xml:space="preserve">    o śrdnicy Ø = 12-15cm i długości 1,3m wzdłuż brzegów</t>
  </si>
  <si>
    <t>6) wykonanie narzutu kamiennego wewnątrz przepustu gr  ok 8-10 cm</t>
  </si>
  <si>
    <t xml:space="preserve">Umocnienie brzegów rzeki schodnią gabionową </t>
  </si>
  <si>
    <t>D.06.02.00.</t>
  </si>
  <si>
    <t>D.06.02.01.</t>
  </si>
  <si>
    <t>D.06.02.02.</t>
  </si>
  <si>
    <t>Umacnianie i profilowanie skarp.</t>
  </si>
  <si>
    <t>D.06.02.03.</t>
  </si>
  <si>
    <t xml:space="preserve">    (1,00m+15,50m+1,00m)*3,30m+28,0m2+29,5m2=115,25m2</t>
  </si>
  <si>
    <t>2) Ręczne plantowanie powierzchni skarpy:</t>
  </si>
  <si>
    <t>2) wykonanie zasypki z gruntu stabilizowanego cementem</t>
  </si>
  <si>
    <t>obrębie dojadów ok.10cm</t>
  </si>
  <si>
    <t>225m2</t>
  </si>
  <si>
    <t>10 m2 + 8 m2</t>
  </si>
  <si>
    <t>rozebranie pas postojwoego (poza zapadliskiem)</t>
  </si>
  <si>
    <t>30 m2 + 15 m2</t>
  </si>
  <si>
    <t>(225+18+45)m2 * 0,15m</t>
  </si>
  <si>
    <t>12,5+7+7,5+14</t>
  </si>
  <si>
    <t>12,5+8</t>
  </si>
  <si>
    <t>12,5+10</t>
  </si>
  <si>
    <t>maty gabionowe (grubosći około 20 cm)</t>
  </si>
  <si>
    <t>51m2 + 40m2</t>
  </si>
  <si>
    <t>rozebranie umocnienia skarpy elemntów betonowych (gr 0,12m)</t>
  </si>
  <si>
    <t>Nawierzchnie bitumiczne drogowe</t>
  </si>
  <si>
    <t>2,5 + 4,5 +1,5 +3,2+ 3</t>
  </si>
  <si>
    <t xml:space="preserve">   ułożenia koszy gabionowych oraz  pod materacami koryta rzeki</t>
  </si>
  <si>
    <t xml:space="preserve">   40m2*0,23m = 9,20m3</t>
  </si>
  <si>
    <t>5) wykonanie umocnienia koryta rzeki przed przepustem</t>
  </si>
  <si>
    <t xml:space="preserve"> wykonanie umocnienia koryta rzeki  przed przepustem</t>
  </si>
  <si>
    <r>
      <t xml:space="preserve">  kosze gabionowe gabiony 0,5x0,6 wykonane z drutu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2,7/3,7mm</t>
    </r>
  </si>
  <si>
    <t xml:space="preserve">  ZnA + PCW, materace o gr. 23cm  (łacznie z wypełnieniem)</t>
  </si>
  <si>
    <t xml:space="preserve">Umocnienie koryta </t>
  </si>
  <si>
    <t xml:space="preserve">    90  m2 +  120 m2</t>
  </si>
  <si>
    <t xml:space="preserve">   21 m3</t>
  </si>
  <si>
    <t xml:space="preserve">3) Humusowanie skarp - obsianie trawą </t>
  </si>
  <si>
    <t xml:space="preserve">    150 m2</t>
  </si>
  <si>
    <t>D.06.02.04.</t>
  </si>
  <si>
    <t xml:space="preserve">    30 m2+38m2</t>
  </si>
  <si>
    <t xml:space="preserve">     grubości 10cm</t>
  </si>
  <si>
    <t>3) wykonanie zasypki  filtrujacej z kamienia żwirowego frakcji</t>
  </si>
  <si>
    <t xml:space="preserve">     do 3cm o grubości 10cm</t>
  </si>
  <si>
    <t>1) Profilowanie skarp przed przepustem</t>
  </si>
  <si>
    <t xml:space="preserve">nawierzchnia z elemntów drobnowymiarowych </t>
  </si>
  <si>
    <t>68 m2</t>
  </si>
  <si>
    <t>mur opoorowy  18m3</t>
  </si>
  <si>
    <t xml:space="preserve"> przepust  45 m3</t>
  </si>
  <si>
    <t>beton podkładowy</t>
  </si>
  <si>
    <t>21 m3</t>
  </si>
  <si>
    <t>45m3 + 8m3 +18m3 = 71m3</t>
  </si>
  <si>
    <t>10m2</t>
  </si>
  <si>
    <t xml:space="preserve"> ułozenie rur fi 1000 x 2, wykonanie ram mocowania rur</t>
  </si>
  <si>
    <t>1 komplet</t>
  </si>
  <si>
    <t>Drenaż sciany oporowej i sciany czołowej</t>
  </si>
  <si>
    <t>12 szt</t>
  </si>
  <si>
    <t>wykoannie rurek drenarskich fi 25 l=40cm/50cm  12 szt  co ok 3 m</t>
  </si>
  <si>
    <t>Naprawa betonu zaprawą polimerową typu PCC</t>
  </si>
  <si>
    <t>w. szczepna + szpachlowanie  (założono powierzchnie wilgotne</t>
  </si>
  <si>
    <t>wykonanie szeclnego wlotu i spiętrzeia rzeki Chylonki przed obiektem</t>
  </si>
  <si>
    <t>rozebranie chodników  (poza zapadliskiem)</t>
  </si>
  <si>
    <t>rozebranie nawierzchni asfaltowej nad obiektem oraz  frezowanie 1m</t>
  </si>
  <si>
    <t>rozebranie krawężników betonowych (poza zapadliskiem)</t>
  </si>
  <si>
    <t>wywiezienie i koszt utylizacji materiałów asfaltowych z rozbiórki</t>
  </si>
  <si>
    <t>rozebranie obrzeży betonowych (poza zapadliskiem)</t>
  </si>
  <si>
    <t>rozebranie umocnienia skarpy i koryta rzeki  (poza zapadliskiem)</t>
  </si>
  <si>
    <t>wywiezienie i koszt utylizacji materiałów metalowych z rozbiórki</t>
  </si>
  <si>
    <t>demontaż poręczą stalowych pomostu obsługi</t>
  </si>
  <si>
    <t>D.02.02.02.</t>
  </si>
  <si>
    <t>Wykonanie wzmocnienia nasypów geosiatkami anty erozyjnymi</t>
  </si>
  <si>
    <t>Ułożenie geowłókniny w korpusie drogowym</t>
  </si>
  <si>
    <t xml:space="preserve">wrstwa ścieralna 4 cm, </t>
  </si>
  <si>
    <t xml:space="preserve">warstwa wiążąca 8 cm, </t>
  </si>
  <si>
    <t>wasrtwa podudowy z betonu asfaltowego 10 cm</t>
  </si>
  <si>
    <t>koszt zmiana dostosowanie do 1,2m wysokosci</t>
  </si>
  <si>
    <t>Zespolenie betonu części A* z A</t>
  </si>
  <si>
    <t>M.20.01.02.</t>
  </si>
  <si>
    <t>M.20.01.03.</t>
  </si>
  <si>
    <t>M.20.01.04.</t>
  </si>
  <si>
    <t>M.20.02.04.</t>
  </si>
  <si>
    <t>M.20.02.05.</t>
  </si>
  <si>
    <t>M.20.01.05.</t>
  </si>
  <si>
    <t>Wykonanie uszczelnienia - dylatacja</t>
  </si>
  <si>
    <t>M.19.01.01.</t>
  </si>
  <si>
    <t>D.08.01.01.</t>
  </si>
  <si>
    <t>D.08.01.02.</t>
  </si>
  <si>
    <t>D.08.01.00.</t>
  </si>
  <si>
    <t>Kraweżniki betonowe</t>
  </si>
  <si>
    <t>D.07.01.01.</t>
  </si>
  <si>
    <t>D.07.01.02.</t>
  </si>
  <si>
    <t>D.07.01.03.</t>
  </si>
  <si>
    <t>M.12.01.01.</t>
  </si>
  <si>
    <t>M.14.01.01.</t>
  </si>
  <si>
    <t>Balustrady, poręcze.</t>
  </si>
  <si>
    <t>Poręcz obsługi.</t>
  </si>
  <si>
    <t>M.19.01.00.</t>
  </si>
  <si>
    <t>Nawierzchnia z mieszanki mineralno-bitumicznej wytwarzanej</t>
  </si>
  <si>
    <t xml:space="preserve"> i wbudowan na gorąco (dla drogi o nośności 115kN - klasy KR5)</t>
  </si>
  <si>
    <t>oznaczenia prac tymczasowych</t>
  </si>
  <si>
    <t>D.01.03.02.</t>
  </si>
  <si>
    <t>Demontaż elemntów stalowych</t>
  </si>
  <si>
    <t>Rozbiórka elementów nawierzchni oraz elem. Betonowych drogi.</t>
  </si>
  <si>
    <t>D.04.01.06.</t>
  </si>
  <si>
    <t xml:space="preserve">Warstwa odsączająca </t>
  </si>
  <si>
    <t>warstwa odsączająca skarpy grubosci 10cm z piasku średniego</t>
  </si>
  <si>
    <t xml:space="preserve">1 kpl </t>
  </si>
  <si>
    <t>demontaż barier energochłonnych przy skarpie</t>
  </si>
  <si>
    <t>Izolacja powierzchniowa</t>
  </si>
  <si>
    <t xml:space="preserve">Powłoki podgruntowa </t>
  </si>
  <si>
    <t>130 m2  + 95 m2</t>
  </si>
  <si>
    <t>Izolacja natryskowa</t>
  </si>
  <si>
    <t>izolacja wewnątrz konstrukcji oraz na stropier oraz ścianach bocznych</t>
  </si>
  <si>
    <t>powłoka ochronna zasypywanych części przepustu również na izloację natryskowa</t>
  </si>
  <si>
    <t>zabezpieczenie i stabilizacja masztów oświetleniowych</t>
  </si>
  <si>
    <t>Obrzeża betonowe</t>
  </si>
  <si>
    <t>Obrzeża betonowe 8 x 30 x 100w stefie chodnika i skarpie</t>
  </si>
  <si>
    <t>Oznakowanie pionowe - odtworzenie</t>
  </si>
  <si>
    <t>Oznakowanie poziome  - odtworzenie</t>
  </si>
  <si>
    <t>warstwowe oczyszczanie i skrapianie  podbudowy</t>
  </si>
  <si>
    <t>Profilowanie koryta pod podbudowę drogową.</t>
  </si>
  <si>
    <t>ułożenie warstw geosiatkami anty erozyjnymi co 30-40 cm wg rys.</t>
  </si>
  <si>
    <t xml:space="preserve">Nasypy -  zasypanie i stabilizacha gruntu </t>
  </si>
  <si>
    <t xml:space="preserve">zasypanie przepustu zapadlisak i skarp, w strefie przepustu oraz </t>
  </si>
  <si>
    <t xml:space="preserve">wykonanie podbudowy o gr. 0,24m  w strefie jezdni oraz 0,15 m </t>
  </si>
  <si>
    <t>255m2 (0,24m)  125m2 (0,15m)</t>
  </si>
  <si>
    <t>w strefie pas postojwego  (średnia grubosć 0,21 m)</t>
  </si>
  <si>
    <t>Umacnianie skarp przy wlocie do przepustu</t>
  </si>
  <si>
    <t>15 m2</t>
  </si>
  <si>
    <t>szt.</t>
  </si>
  <si>
    <t>kpl.</t>
  </si>
  <si>
    <t>16 stopni w dwóch kolumnach po 8 stopni co 25-27 cm</t>
  </si>
  <si>
    <t>Otwór rewizyjny,</t>
  </si>
  <si>
    <t>wykonanie sytemowego otworu rewizyjnego fi 600mm  z włazem</t>
  </si>
  <si>
    <t xml:space="preserve">wykoanie stopni złazowych w ścianie przepustu typu (klamry) </t>
  </si>
  <si>
    <t>16 szt.</t>
  </si>
  <si>
    <t>1 szt.</t>
  </si>
  <si>
    <t>kanałowym klasy B 125 wg PN-EN 124:200</t>
  </si>
  <si>
    <t>DIN 1212E zabepieczone tworzywem przed poślizgiem</t>
  </si>
  <si>
    <t>szczelina pmiędzy częścią A i B przepustu</t>
  </si>
  <si>
    <t>powłoka epoksydowa na pomoście obsługi oraz na murze oprowym</t>
  </si>
  <si>
    <t>poręcz obsługi pomostu wejścia na niego (łancuch)</t>
  </si>
  <si>
    <t>pomost obsługi oraz  schody</t>
  </si>
  <si>
    <t>wywiezienie i koszt utylizacji materiałów betonowych z rozbiórki 3,57</t>
  </si>
  <si>
    <t>Podbudowa zsadnicz z mieszanki związanej spoiwem hydraul.</t>
  </si>
  <si>
    <t>200m2</t>
  </si>
  <si>
    <t>Wartość jedno. Bez VAT</t>
  </si>
  <si>
    <t>M.20.02.07.</t>
  </si>
  <si>
    <t>960m2</t>
  </si>
  <si>
    <r>
      <t xml:space="preserve">   3m * 28,1m * 0,10m  + 2 m3 = </t>
    </r>
    <r>
      <rPr>
        <sz val="10"/>
        <color indexed="30"/>
        <rFont val="Arial"/>
        <family val="2"/>
      </rPr>
      <t>10,43 m3</t>
    </r>
  </si>
  <si>
    <r>
      <t xml:space="preserve">   15m * 3 * (0,5m*0,6m) = </t>
    </r>
    <r>
      <rPr>
        <sz val="10"/>
        <color indexed="30"/>
        <rFont val="Arial"/>
        <family val="2"/>
      </rPr>
      <t>13,50m3</t>
    </r>
  </si>
  <si>
    <r>
      <t xml:space="preserve">75 </t>
    </r>
    <r>
      <rPr>
        <sz val="10"/>
        <color indexed="30"/>
        <rFont val="Arial"/>
        <family val="2"/>
      </rPr>
      <t>m2</t>
    </r>
  </si>
  <si>
    <r>
      <t xml:space="preserve">140 </t>
    </r>
    <r>
      <rPr>
        <sz val="10"/>
        <color indexed="30"/>
        <rFont val="Arial"/>
        <family val="2"/>
      </rPr>
      <t>m2</t>
    </r>
  </si>
  <si>
    <r>
      <t>165</t>
    </r>
    <r>
      <rPr>
        <sz val="10"/>
        <color indexed="30"/>
        <rFont val="Arial"/>
        <family val="2"/>
      </rPr>
      <t xml:space="preserve"> m2</t>
    </r>
  </si>
  <si>
    <t>D.04.01.05.</t>
  </si>
  <si>
    <t xml:space="preserve">  12,5+ 18 + 40 + 10m2 </t>
  </si>
  <si>
    <t>pod jezdnią i pasem postojowym</t>
  </si>
  <si>
    <t xml:space="preserve">geowłóknina o gramaturze min. 300g                                380 m2 </t>
  </si>
  <si>
    <t>ZAŁĄCZNIK C</t>
  </si>
  <si>
    <t>TABELA  ELEMNTÓW  SCALONYCH</t>
  </si>
  <si>
    <t>Nazwa elementu</t>
  </si>
  <si>
    <t>Wartość netto PLN</t>
  </si>
  <si>
    <t xml:space="preserve"> ROBOTY DROGOWE</t>
  </si>
  <si>
    <t xml:space="preserve"> ROBOTY MOSTOWE</t>
  </si>
  <si>
    <t>ROBOTY ELEKTROENERGETYCZNE</t>
  </si>
  <si>
    <t>RAZEM  WARTOŚĆ  KOSZTORYSU  NETTO</t>
  </si>
  <si>
    <t>podatek VAT 23%</t>
  </si>
  <si>
    <t>RAZEM  WARTOŚĆ  KOSZTORYSU  BRUTTO</t>
  </si>
  <si>
    <t>ZAŁĄCZNIK 1a</t>
  </si>
  <si>
    <t>PRZEDMIAR  ROBÓT - zmiana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</si>
</sst>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#,##0.0"/>
    <numFmt numFmtId="172" formatCode="0.000"/>
    <numFmt numFmtId="173" formatCode="#,##0.0000"/>
    <numFmt numFmtId="174" formatCode="0.0"/>
    <numFmt numFmtId="175" formatCode="[$-415]d\ mmmm\ yyyy"/>
  </numFmts>
  <fonts count="7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0"/>
      <color indexed="3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8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4" fontId="0" fillId="0" borderId="10" xfId="0" applyNumberFormat="1" applyFont="1" applyFill="1" applyBorder="1" applyAlignment="1" quotePrefix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4" fontId="0" fillId="0" borderId="16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 quotePrefix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64" fillId="0" borderId="19" xfId="0" applyFont="1" applyFill="1" applyBorder="1" applyAlignment="1" quotePrefix="1">
      <alignment horizontal="left" vertical="center" wrapText="1"/>
    </xf>
    <xf numFmtId="0" fontId="64" fillId="0" borderId="13" xfId="0" applyFont="1" applyFill="1" applyBorder="1" applyAlignment="1">
      <alignment horizontal="center" vertical="center"/>
    </xf>
    <xf numFmtId="4" fontId="64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174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4" fontId="64" fillId="0" borderId="13" xfId="0" applyNumberFormat="1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left" vertical="center"/>
    </xf>
    <xf numFmtId="0" fontId="65" fillId="0" borderId="25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center" vertical="center"/>
    </xf>
    <xf numFmtId="0" fontId="65" fillId="4" borderId="14" xfId="0" applyFont="1" applyFill="1" applyBorder="1" applyAlignment="1">
      <alignment horizontal="left" vertical="center"/>
    </xf>
    <xf numFmtId="0" fontId="64" fillId="4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64" fillId="4" borderId="1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left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4" fontId="64" fillId="0" borderId="1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left" vertical="center"/>
    </xf>
    <xf numFmtId="0" fontId="64" fillId="0" borderId="14" xfId="0" applyFont="1" applyFill="1" applyBorder="1" applyAlignment="1" quotePrefix="1">
      <alignment horizontal="left" vertical="center" wrapText="1"/>
    </xf>
    <xf numFmtId="0" fontId="64" fillId="0" borderId="11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4" fontId="64" fillId="0" borderId="15" xfId="0" applyNumberFormat="1" applyFont="1" applyFill="1" applyBorder="1" applyAlignment="1" quotePrefix="1">
      <alignment horizontal="left" vertical="center"/>
    </xf>
    <xf numFmtId="0" fontId="64" fillId="0" borderId="0" xfId="0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left" vertical="center"/>
    </xf>
    <xf numFmtId="3" fontId="0" fillId="0" borderId="14" xfId="0" applyNumberFormat="1" applyFont="1" applyFill="1" applyBorder="1" applyAlignment="1" quotePrefix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vertical="center"/>
    </xf>
    <xf numFmtId="0" fontId="1" fillId="0" borderId="13" xfId="0" applyFont="1" applyFill="1" applyBorder="1" applyAlignment="1">
      <alignment horizontal="left" vertical="center"/>
    </xf>
    <xf numFmtId="2" fontId="1" fillId="4" borderId="15" xfId="0" applyNumberFormat="1" applyFont="1" applyFill="1" applyBorder="1" applyAlignment="1">
      <alignment horizontal="left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64" fillId="0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0" fillId="0" borderId="17" xfId="0" applyFont="1" applyFill="1" applyBorder="1" applyAlignment="1" quotePrefix="1">
      <alignment vertical="center"/>
    </xf>
    <xf numFmtId="4" fontId="3" fillId="0" borderId="17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 quotePrefix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 quotePrefix="1">
      <alignment horizontal="left" vertical="center" wrapText="1"/>
    </xf>
    <xf numFmtId="4" fontId="14" fillId="0" borderId="19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2" fontId="1" fillId="4" borderId="16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 quotePrefix="1">
      <alignment vertical="center" wrapText="1"/>
    </xf>
    <xf numFmtId="0" fontId="0" fillId="0" borderId="14" xfId="0" applyFont="1" applyFill="1" applyBorder="1" applyAlignment="1" quotePrefix="1">
      <alignment vertical="center" wrapText="1"/>
    </xf>
    <xf numFmtId="0" fontId="0" fillId="0" borderId="14" xfId="0" applyFont="1" applyFill="1" applyBorder="1" applyAlignment="1" quotePrefix="1">
      <alignment vertical="center"/>
    </xf>
    <xf numFmtId="0" fontId="0" fillId="0" borderId="13" xfId="0" applyFont="1" applyFill="1" applyBorder="1" applyAlignment="1" quotePrefix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 quotePrefix="1">
      <alignment vertical="center"/>
    </xf>
    <xf numFmtId="4" fontId="3" fillId="0" borderId="10" xfId="0" applyNumberFormat="1" applyFont="1" applyBorder="1" applyAlignment="1">
      <alignment horizontal="center" vertical="center"/>
    </xf>
    <xf numFmtId="3" fontId="0" fillId="0" borderId="18" xfId="0" applyNumberFormat="1" applyFont="1" applyFill="1" applyBorder="1" applyAlignment="1" quotePrefix="1">
      <alignment horizontal="left" vertical="center" wrapText="1"/>
    </xf>
    <xf numFmtId="0" fontId="0" fillId="10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left" vertical="center"/>
    </xf>
    <xf numFmtId="2" fontId="0" fillId="10" borderId="16" xfId="0" applyNumberFormat="1" applyFont="1" applyFill="1" applyBorder="1" applyAlignment="1">
      <alignment horizontal="center" vertical="center"/>
    </xf>
    <xf numFmtId="4" fontId="0" fillId="10" borderId="16" xfId="0" applyNumberFormat="1" applyFont="1" applyFill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left" vertical="center" wrapText="1"/>
    </xf>
    <xf numFmtId="4" fontId="64" fillId="10" borderId="16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left" vertical="center"/>
    </xf>
    <xf numFmtId="0" fontId="0" fillId="10" borderId="19" xfId="0" applyFont="1" applyFill="1" applyBorder="1" applyAlignment="1">
      <alignment horizontal="center" vertical="center"/>
    </xf>
    <xf numFmtId="2" fontId="0" fillId="10" borderId="19" xfId="0" applyNumberFormat="1" applyFont="1" applyFill="1" applyBorder="1" applyAlignment="1">
      <alignment horizontal="center" vertical="center"/>
    </xf>
    <xf numFmtId="4" fontId="64" fillId="10" borderId="19" xfId="0" applyNumberFormat="1" applyFont="1" applyFill="1" applyBorder="1" applyAlignment="1">
      <alignment horizontal="center" vertical="center"/>
    </xf>
    <xf numFmtId="4" fontId="0" fillId="10" borderId="2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left" vertical="center"/>
    </xf>
    <xf numFmtId="2" fontId="3" fillId="10" borderId="16" xfId="0" applyNumberFormat="1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2" fontId="7" fillId="10" borderId="19" xfId="0" applyNumberFormat="1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left" vertical="center"/>
    </xf>
    <xf numFmtId="0" fontId="1" fillId="10" borderId="28" xfId="0" applyFont="1" applyFill="1" applyBorder="1" applyAlignment="1">
      <alignment horizontal="left" vertical="center" wrapText="1"/>
    </xf>
    <xf numFmtId="0" fontId="64" fillId="10" borderId="2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 wrapText="1"/>
    </xf>
    <xf numFmtId="0" fontId="0" fillId="10" borderId="2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4" fontId="0" fillId="10" borderId="19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left" vertical="center" wrapText="1"/>
    </xf>
    <xf numFmtId="0" fontId="1" fillId="1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quotePrefix="1">
      <alignment vertical="center"/>
    </xf>
    <xf numFmtId="0" fontId="1" fillId="0" borderId="16" xfId="0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center"/>
    </xf>
    <xf numFmtId="0" fontId="65" fillId="0" borderId="19" xfId="0" applyFont="1" applyFill="1" applyBorder="1" applyAlignment="1">
      <alignment horizontal="left" vertical="center"/>
    </xf>
    <xf numFmtId="4" fontId="0" fillId="4" borderId="14" xfId="0" applyNumberFormat="1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center" vertical="center"/>
    </xf>
    <xf numFmtId="2" fontId="0" fillId="4" borderId="19" xfId="0" applyNumberFormat="1" applyFont="1" applyFill="1" applyBorder="1" applyAlignment="1">
      <alignment horizontal="center" vertical="center"/>
    </xf>
    <xf numFmtId="4" fontId="0" fillId="4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172" fontId="3" fillId="0" borderId="2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2" xfId="0" applyFont="1" applyFill="1" applyBorder="1" applyAlignment="1" quotePrefix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7" fillId="10" borderId="30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2" fontId="7" fillId="10" borderId="3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4" fontId="0" fillId="0" borderId="12" xfId="0" applyNumberFormat="1" applyFont="1" applyFill="1" applyBorder="1" applyAlignment="1" quotePrefix="1">
      <alignment horizontal="center" vertical="center"/>
    </xf>
    <xf numFmtId="4" fontId="0" fillId="0" borderId="16" xfId="0" applyNumberFormat="1" applyFont="1" applyFill="1" applyBorder="1" applyAlignment="1" quotePrefix="1">
      <alignment horizontal="center" vertical="center"/>
    </xf>
    <xf numFmtId="4" fontId="0" fillId="0" borderId="11" xfId="0" applyNumberFormat="1" applyFont="1" applyFill="1" applyBorder="1" applyAlignment="1" quotePrefix="1">
      <alignment horizontal="center" vertical="center"/>
    </xf>
    <xf numFmtId="4" fontId="0" fillId="33" borderId="21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left" vertical="center" wrapText="1"/>
    </xf>
    <xf numFmtId="0" fontId="1" fillId="4" borderId="32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center" vertical="center"/>
    </xf>
    <xf numFmtId="2" fontId="0" fillId="4" borderId="3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21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 quotePrefix="1">
      <alignment horizontal="center" vertical="center"/>
    </xf>
    <xf numFmtId="0" fontId="14" fillId="34" borderId="1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7" xfId="0" applyFont="1" applyFill="1" applyBorder="1" applyAlignment="1" quotePrefix="1">
      <alignment horizontal="center" vertical="center"/>
    </xf>
    <xf numFmtId="0" fontId="14" fillId="33" borderId="11" xfId="0" applyFont="1" applyFill="1" applyBorder="1" applyAlignment="1" quotePrefix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34" borderId="12" xfId="0" applyFont="1" applyFill="1" applyBorder="1" applyAlignment="1" quotePrefix="1">
      <alignment horizontal="center" vertical="center"/>
    </xf>
    <xf numFmtId="0" fontId="14" fillId="33" borderId="12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33" borderId="16" xfId="0" applyFont="1" applyFill="1" applyBorder="1" applyAlignment="1" quotePrefix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7" fillId="10" borderId="19" xfId="0" applyNumberFormat="1" applyFont="1" applyFill="1" applyBorder="1" applyAlignment="1">
      <alignment horizontal="center" vertical="center"/>
    </xf>
    <xf numFmtId="4" fontId="0" fillId="4" borderId="16" xfId="0" applyNumberFormat="1" applyFont="1" applyFill="1" applyBorder="1" applyAlignment="1">
      <alignment horizontal="center" vertical="center"/>
    </xf>
    <xf numFmtId="4" fontId="0" fillId="10" borderId="28" xfId="0" applyNumberFormat="1" applyFont="1" applyFill="1" applyBorder="1" applyAlignment="1">
      <alignment horizontal="center" vertical="center"/>
    </xf>
    <xf numFmtId="4" fontId="0" fillId="4" borderId="39" xfId="0" applyNumberFormat="1" applyFont="1" applyFill="1" applyBorder="1" applyAlignment="1">
      <alignment horizontal="center" vertical="center"/>
    </xf>
    <xf numFmtId="4" fontId="7" fillId="10" borderId="31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left" vertical="center"/>
    </xf>
    <xf numFmtId="2" fontId="0" fillId="10" borderId="28" xfId="0" applyNumberFormat="1" applyFont="1" applyFill="1" applyBorder="1" applyAlignment="1">
      <alignment horizontal="center" vertical="center"/>
    </xf>
    <xf numFmtId="0" fontId="0" fillId="10" borderId="40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64" fillId="0" borderId="15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2" fontId="68" fillId="0" borderId="13" xfId="0" applyNumberFormat="1" applyFont="1" applyFill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center" vertical="center"/>
    </xf>
    <xf numFmtId="2" fontId="68" fillId="0" borderId="15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 wrapText="1"/>
    </xf>
    <xf numFmtId="4" fontId="68" fillId="0" borderId="14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14" fillId="35" borderId="16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44" xfId="0" applyFont="1" applyFill="1" applyBorder="1" applyAlignment="1">
      <alignment horizontal="right" vertical="center"/>
    </xf>
    <xf numFmtId="0" fontId="22" fillId="0" borderId="45" xfId="0" applyFont="1" applyFill="1" applyBorder="1" applyAlignment="1">
      <alignment horizontal="right" vertical="center"/>
    </xf>
    <xf numFmtId="4" fontId="22" fillId="0" borderId="44" xfId="0" applyNumberFormat="1" applyFont="1" applyFill="1" applyBorder="1" applyAlignment="1">
      <alignment horizontal="center" vertical="center"/>
    </xf>
    <xf numFmtId="4" fontId="22" fillId="0" borderId="45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right" vertical="center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45" xfId="0" applyNumberFormat="1" applyFont="1" applyFill="1" applyBorder="1" applyAlignment="1">
      <alignment horizontal="center" vertical="center"/>
    </xf>
    <xf numFmtId="4" fontId="22" fillId="0" borderId="44" xfId="0" applyNumberFormat="1" applyFont="1" applyFill="1" applyBorder="1" applyAlignment="1">
      <alignment horizontal="right" vertical="center"/>
    </xf>
    <xf numFmtId="4" fontId="22" fillId="0" borderId="45" xfId="0" applyNumberFormat="1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4" fontId="22" fillId="0" borderId="28" xfId="0" applyNumberFormat="1" applyFont="1" applyFill="1" applyBorder="1" applyAlignment="1">
      <alignment horizontal="right" vertical="center"/>
    </xf>
    <xf numFmtId="4" fontId="22" fillId="0" borderId="52" xfId="0" applyNumberFormat="1" applyFont="1" applyFill="1" applyBorder="1" applyAlignment="1">
      <alignment horizontal="right" vertical="center"/>
    </xf>
    <xf numFmtId="0" fontId="21" fillId="0" borderId="5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54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4" fontId="22" fillId="0" borderId="41" xfId="0" applyNumberFormat="1" applyFont="1" applyFill="1" applyBorder="1" applyAlignment="1">
      <alignment horizontal="center" vertical="center" wrapText="1"/>
    </xf>
    <xf numFmtId="4" fontId="22" fillId="0" borderId="5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75"/>
          <c:w val="0.634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Arkusz1!$B$201:$B$203</c:f>
              <c:strCache>
                <c:ptCount val="1"/>
                <c:pt idx="0">
                  <c:v>M.12.00.00. M.12.01.00. M.12.01.01.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Arkusz1!$A$204:$A$208</c:f>
              <c:numCache>
                <c:ptCount val="5"/>
                <c:pt idx="0">
                  <c:v>51</c:v>
                </c:pt>
              </c:numCache>
            </c:numRef>
          </c:cat>
          <c:val>
            <c:numRef>
              <c:f>Arkusz1!$B$204:$B$208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Arkusz1!$C$201:$C$203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Arkusz1!$A$204:$A$208</c:f>
              <c:numCache>
                <c:ptCount val="5"/>
                <c:pt idx="0">
                  <c:v>51</c:v>
                </c:pt>
              </c:numCache>
            </c:numRef>
          </c:cat>
          <c:val>
            <c:numRef>
              <c:f>Arkusz1!$C$204:$C$208</c:f>
              <c:numCach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Arkusz1!$D$201:$D$203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Arkusz1!$A$204:$A$208</c:f>
              <c:numCache>
                <c:ptCount val="5"/>
                <c:pt idx="0">
                  <c:v>51</c:v>
                </c:pt>
              </c:numCache>
            </c:numRef>
          </c:cat>
          <c:val>
            <c:numRef>
              <c:f>Arkusz1!$D$204:$D$208</c:f>
              <c:numCache>
                <c:ptCount val="5"/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Arkusz1!$E$201:$E$203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Arkusz1!$A$204:$A$208</c:f>
              <c:numCache>
                <c:ptCount val="5"/>
                <c:pt idx="0">
                  <c:v>51</c:v>
                </c:pt>
              </c:numCache>
            </c:numRef>
          </c:cat>
          <c:val>
            <c:numRef>
              <c:f>Arkusz1!$E$204:$E$208</c:f>
              <c:numCache>
                <c:ptCount val="5"/>
                <c:pt idx="3">
                  <c:v>14088.400000000001</c:v>
                </c:pt>
              </c:numCache>
            </c:numRef>
          </c:val>
        </c:ser>
        <c:ser>
          <c:idx val="4"/>
          <c:order val="4"/>
          <c:tx>
            <c:strRef>
              <c:f>Arkusz1!$F$201:$F$203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Arkusz1!$A$204:$A$208</c:f>
              <c:numCache>
                <c:ptCount val="5"/>
                <c:pt idx="0">
                  <c:v>51</c:v>
                </c:pt>
              </c:numCache>
            </c:numRef>
          </c:cat>
          <c:val>
            <c:numRef>
              <c:f>Arkusz1!$F$204:$F$208</c:f>
              <c:numCache>
                <c:ptCount val="5"/>
              </c:numCache>
            </c:numRef>
          </c:val>
        </c:ser>
        <c:ser>
          <c:idx val="5"/>
          <c:order val="5"/>
          <c:tx>
            <c:strRef>
              <c:f>Arkusz1!$G$201:$G$203</c:f>
              <c:strCache>
                <c:ptCount val="1"/>
                <c:pt idx="0">
                  <c:v>ZBROJENIE Stal zbrojeniowa Zbrojenie betonu stalą klasy AIII  ( B500B)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Arkusz1!$A$204:$A$208</c:f>
              <c:numCache>
                <c:ptCount val="5"/>
                <c:pt idx="0">
                  <c:v>51</c:v>
                </c:pt>
              </c:numCache>
            </c:numRef>
          </c:cat>
          <c:val>
            <c:numRef>
              <c:f>Arkusz1!$G$204:$G$208</c:f>
              <c:numCache>
                <c:ptCount val="5"/>
              </c:numCache>
            </c:numRef>
          </c:val>
        </c:ser>
        <c:overlap val="-27"/>
        <c:gapWidth val="219"/>
        <c:axId val="36564999"/>
        <c:axId val="60649536"/>
      </c:bar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649536"/>
        <c:crosses val="autoZero"/>
        <c:auto val="1"/>
        <c:lblOffset val="100"/>
        <c:tickLblSkip val="1"/>
        <c:noMultiLvlLbl val="0"/>
      </c:catAx>
      <c:valAx>
        <c:axId val="60649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564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25"/>
          <c:y val="0.88625"/>
          <c:w val="0.728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zoomScale="150" zoomScaleNormal="150" zoomScalePageLayoutView="145" workbookViewId="0" topLeftCell="A343">
      <selection activeCell="A364" sqref="A364:IV364"/>
    </sheetView>
  </sheetViews>
  <sheetFormatPr defaultColWidth="9.140625" defaultRowHeight="12.75"/>
  <cols>
    <col min="1" max="1" width="3.00390625" style="296" customWidth="1"/>
    <col min="2" max="2" width="10.140625" style="77" customWidth="1"/>
    <col min="3" max="3" width="54.140625" style="77" customWidth="1"/>
    <col min="4" max="4" width="5.00390625" style="76" customWidth="1"/>
    <col min="5" max="5" width="8.00390625" style="133" customWidth="1"/>
    <col min="6" max="6" width="9.421875" style="353" customWidth="1"/>
    <col min="7" max="7" width="10.421875" style="75" customWidth="1"/>
    <col min="8" max="16384" width="9.140625" style="17" customWidth="1"/>
  </cols>
  <sheetData>
    <row r="1" spans="2:7" ht="12">
      <c r="B1" s="132"/>
      <c r="C1" s="132"/>
      <c r="D1" s="75"/>
      <c r="F1" s="430" t="s">
        <v>367</v>
      </c>
      <c r="G1" s="430"/>
    </row>
    <row r="2" spans="2:4" ht="12">
      <c r="B2" s="132"/>
      <c r="C2" s="132"/>
      <c r="D2" s="75"/>
    </row>
    <row r="3" spans="2:4" ht="12">
      <c r="B3" s="132"/>
      <c r="C3" s="132"/>
      <c r="D3" s="75"/>
    </row>
    <row r="4" spans="1:7" ht="22.5">
      <c r="A4" s="438" t="s">
        <v>378</v>
      </c>
      <c r="B4" s="438"/>
      <c r="C4" s="438"/>
      <c r="D4" s="438"/>
      <c r="E4" s="438"/>
      <c r="F4" s="438"/>
      <c r="G4" s="438"/>
    </row>
    <row r="5" spans="1:5" ht="12.75">
      <c r="A5" s="297"/>
      <c r="B5" s="135"/>
      <c r="C5" s="135"/>
      <c r="D5" s="131"/>
      <c r="E5" s="149"/>
    </row>
    <row r="6" spans="1:7" s="34" customFormat="1" ht="12.75">
      <c r="A6" s="298"/>
      <c r="B6" s="137"/>
      <c r="C6" s="138"/>
      <c r="D6" s="136"/>
      <c r="E6" s="139"/>
      <c r="F6" s="354"/>
      <c r="G6" s="136"/>
    </row>
    <row r="7" spans="1:7" s="19" customFormat="1" ht="12.75">
      <c r="A7" s="298"/>
      <c r="B7" s="78"/>
      <c r="C7" s="80"/>
      <c r="D7" s="79"/>
      <c r="E7" s="139"/>
      <c r="F7" s="354"/>
      <c r="G7" s="136"/>
    </row>
    <row r="8" spans="1:7" s="19" customFormat="1" ht="24.75">
      <c r="A8" s="439" t="s">
        <v>103</v>
      </c>
      <c r="B8" s="439"/>
      <c r="C8" s="439"/>
      <c r="D8" s="439"/>
      <c r="E8" s="439"/>
      <c r="F8" s="439"/>
      <c r="G8" s="439"/>
    </row>
    <row r="9" spans="1:7" s="19" customFormat="1" ht="12">
      <c r="A9" s="298"/>
      <c r="B9" s="78"/>
      <c r="C9" s="78"/>
      <c r="D9" s="79"/>
      <c r="E9" s="139"/>
      <c r="F9" s="354"/>
      <c r="G9" s="136"/>
    </row>
    <row r="10" spans="1:7" s="34" customFormat="1" ht="42.75" customHeight="1">
      <c r="A10" s="299" t="s">
        <v>0</v>
      </c>
      <c r="B10" s="44" t="s">
        <v>1</v>
      </c>
      <c r="C10" s="58" t="s">
        <v>2</v>
      </c>
      <c r="D10" s="38" t="s">
        <v>3</v>
      </c>
      <c r="E10" s="110" t="s">
        <v>4</v>
      </c>
      <c r="F10" s="217" t="s">
        <v>355</v>
      </c>
      <c r="G10" s="217" t="s">
        <v>82</v>
      </c>
    </row>
    <row r="11" spans="1:7" s="34" customFormat="1" ht="12">
      <c r="A11" s="388">
        <v>1</v>
      </c>
      <c r="B11" s="389">
        <v>2</v>
      </c>
      <c r="C11" s="389">
        <v>3</v>
      </c>
      <c r="D11" s="389">
        <v>4</v>
      </c>
      <c r="E11" s="390">
        <v>5</v>
      </c>
      <c r="F11" s="391">
        <v>6</v>
      </c>
      <c r="G11" s="391">
        <v>7</v>
      </c>
    </row>
    <row r="12" spans="1:7" s="34" customFormat="1" ht="12">
      <c r="A12" s="299"/>
      <c r="B12" s="58"/>
      <c r="C12" s="58"/>
      <c r="D12" s="38"/>
      <c r="E12" s="110"/>
      <c r="F12" s="36"/>
      <c r="G12" s="36"/>
    </row>
    <row r="13" spans="1:7" s="34" customFormat="1" ht="12.75">
      <c r="A13" s="300"/>
      <c r="B13" s="218" t="s">
        <v>81</v>
      </c>
      <c r="C13" s="204" t="s">
        <v>43</v>
      </c>
      <c r="D13" s="203"/>
      <c r="E13" s="219"/>
      <c r="F13" s="206"/>
      <c r="G13" s="206"/>
    </row>
    <row r="14" spans="1:7" s="34" customFormat="1" ht="12">
      <c r="A14" s="301"/>
      <c r="B14" s="140"/>
      <c r="C14" s="141"/>
      <c r="D14" s="119"/>
      <c r="E14" s="142"/>
      <c r="F14" s="31"/>
      <c r="G14" s="31"/>
    </row>
    <row r="15" spans="1:7" s="34" customFormat="1" ht="12">
      <c r="A15" s="301"/>
      <c r="B15" s="140"/>
      <c r="C15" s="141"/>
      <c r="D15" s="119"/>
      <c r="E15" s="142"/>
      <c r="F15" s="31"/>
      <c r="G15" s="31"/>
    </row>
    <row r="16" spans="1:7" s="34" customFormat="1" ht="18">
      <c r="A16" s="302"/>
      <c r="B16" s="220"/>
      <c r="C16" s="221" t="s">
        <v>6</v>
      </c>
      <c r="D16" s="220"/>
      <c r="E16" s="222"/>
      <c r="F16" s="355"/>
      <c r="G16" s="216"/>
    </row>
    <row r="17" spans="1:7" s="34" customFormat="1" ht="12.75">
      <c r="A17" s="301"/>
      <c r="B17" s="23"/>
      <c r="C17" s="59"/>
      <c r="D17" s="5"/>
      <c r="E17" s="6"/>
      <c r="F17" s="2"/>
      <c r="G17" s="31"/>
    </row>
    <row r="18" spans="1:7" s="34" customFormat="1" ht="12.75">
      <c r="A18" s="301"/>
      <c r="B18" s="23"/>
      <c r="C18" s="59"/>
      <c r="D18" s="5"/>
      <c r="E18" s="6"/>
      <c r="F18" s="2"/>
      <c r="G18" s="31"/>
    </row>
    <row r="19" spans="1:7" s="34" customFormat="1" ht="12.75">
      <c r="A19" s="303"/>
      <c r="B19" s="204" t="s">
        <v>80</v>
      </c>
      <c r="C19" s="212" t="s">
        <v>19</v>
      </c>
      <c r="D19" s="213"/>
      <c r="E19" s="214"/>
      <c r="F19" s="236"/>
      <c r="G19" s="216"/>
    </row>
    <row r="20" spans="1:7" s="34" customFormat="1" ht="12.75">
      <c r="A20" s="304"/>
      <c r="B20" s="143" t="s">
        <v>79</v>
      </c>
      <c r="C20" s="144" t="s">
        <v>21</v>
      </c>
      <c r="D20" s="145"/>
      <c r="E20" s="146"/>
      <c r="F20" s="147"/>
      <c r="G20" s="145"/>
    </row>
    <row r="21" spans="1:7" s="34" customFormat="1" ht="12">
      <c r="A21" s="305">
        <v>1</v>
      </c>
      <c r="B21" s="20" t="s">
        <v>78</v>
      </c>
      <c r="C21" s="21" t="s">
        <v>22</v>
      </c>
      <c r="D21" s="11" t="s">
        <v>96</v>
      </c>
      <c r="E21" s="110">
        <v>1</v>
      </c>
      <c r="F21" s="185"/>
      <c r="G21" s="36"/>
    </row>
    <row r="22" spans="1:7" s="34" customFormat="1" ht="12">
      <c r="A22" s="306">
        <v>2</v>
      </c>
      <c r="B22" s="20"/>
      <c r="C22" s="21" t="s">
        <v>123</v>
      </c>
      <c r="D22" s="11" t="s">
        <v>96</v>
      </c>
      <c r="E22" s="110">
        <v>1</v>
      </c>
      <c r="F22" s="185"/>
      <c r="G22" s="36"/>
    </row>
    <row r="23" spans="1:7" s="34" customFormat="1" ht="12">
      <c r="A23" s="304"/>
      <c r="B23" s="20"/>
      <c r="C23" s="21"/>
      <c r="D23" s="11"/>
      <c r="E23" s="10"/>
      <c r="F23" s="186"/>
      <c r="G23" s="13"/>
    </row>
    <row r="24" spans="1:7" s="18" customFormat="1" ht="12.75">
      <c r="A24" s="307"/>
      <c r="B24" s="190" t="s">
        <v>77</v>
      </c>
      <c r="C24" s="150" t="s">
        <v>46</v>
      </c>
      <c r="D24" s="151"/>
      <c r="E24" s="152"/>
      <c r="F24" s="187"/>
      <c r="G24" s="208"/>
    </row>
    <row r="25" spans="1:7" s="18" customFormat="1" ht="12">
      <c r="A25" s="304"/>
      <c r="B25" s="22" t="s">
        <v>76</v>
      </c>
      <c r="C25" s="58" t="s">
        <v>46</v>
      </c>
      <c r="D25" s="74"/>
      <c r="E25" s="110"/>
      <c r="F25" s="284"/>
      <c r="G25" s="38"/>
    </row>
    <row r="26" spans="1:7" s="18" customFormat="1" ht="12">
      <c r="A26" s="308">
        <v>3</v>
      </c>
      <c r="B26" s="23"/>
      <c r="C26" s="23" t="s">
        <v>308</v>
      </c>
      <c r="D26" s="24"/>
      <c r="E26" s="7"/>
      <c r="F26" s="31"/>
      <c r="G26" s="5"/>
    </row>
    <row r="27" spans="1:7" s="18" customFormat="1" ht="12">
      <c r="A27" s="301"/>
      <c r="B27" s="20"/>
      <c r="C27" s="20" t="s">
        <v>315</v>
      </c>
      <c r="D27" s="25" t="s">
        <v>96</v>
      </c>
      <c r="E27" s="10">
        <v>1</v>
      </c>
      <c r="F27" s="188"/>
      <c r="G27" s="8"/>
    </row>
    <row r="28" spans="1:7" s="18" customFormat="1" ht="12">
      <c r="A28" s="301"/>
      <c r="B28" s="81"/>
      <c r="C28" s="82"/>
      <c r="D28" s="54"/>
      <c r="E28" s="6"/>
      <c r="F28" s="2"/>
      <c r="G28" s="5"/>
    </row>
    <row r="29" spans="1:7" s="18" customFormat="1" ht="12.75">
      <c r="A29" s="304"/>
      <c r="B29" s="190" t="s">
        <v>45</v>
      </c>
      <c r="C29" s="191" t="s">
        <v>44</v>
      </c>
      <c r="D29" s="191"/>
      <c r="E29" s="192"/>
      <c r="F29" s="189"/>
      <c r="G29" s="208"/>
    </row>
    <row r="30" spans="1:7" s="18" customFormat="1" ht="12">
      <c r="A30" s="304"/>
      <c r="B30" s="22" t="s">
        <v>75</v>
      </c>
      <c r="C30" s="42" t="s">
        <v>310</v>
      </c>
      <c r="D30" s="38"/>
      <c r="E30" s="37"/>
      <c r="F30" s="4"/>
      <c r="G30" s="38"/>
    </row>
    <row r="31" spans="1:7" s="18" customFormat="1" ht="12">
      <c r="A31" s="308">
        <v>4</v>
      </c>
      <c r="B31" s="23"/>
      <c r="C31" s="42" t="s">
        <v>316</v>
      </c>
      <c r="D31" s="5"/>
      <c r="E31" s="6"/>
      <c r="F31" s="2"/>
      <c r="G31" s="5"/>
    </row>
    <row r="32" spans="1:7" s="18" customFormat="1" ht="12">
      <c r="A32" s="237"/>
      <c r="B32" s="81"/>
      <c r="C32" s="43">
        <v>24</v>
      </c>
      <c r="D32" s="11" t="s">
        <v>11</v>
      </c>
      <c r="E32" s="9">
        <v>24</v>
      </c>
      <c r="F32" s="3"/>
      <c r="G32" s="31"/>
    </row>
    <row r="33" spans="1:7" s="27" customFormat="1" ht="12">
      <c r="A33" s="308">
        <v>5</v>
      </c>
      <c r="B33" s="81"/>
      <c r="C33" s="26" t="s">
        <v>277</v>
      </c>
      <c r="D33" s="5"/>
      <c r="E33" s="6"/>
      <c r="F33" s="2"/>
      <c r="G33" s="13"/>
    </row>
    <row r="34" spans="1:7" s="27" customFormat="1" ht="12">
      <c r="A34" s="301"/>
      <c r="B34" s="81"/>
      <c r="C34" s="112">
        <v>10</v>
      </c>
      <c r="D34" s="31" t="s">
        <v>11</v>
      </c>
      <c r="E34" s="9">
        <v>10</v>
      </c>
      <c r="F34" s="2"/>
      <c r="G34" s="31"/>
    </row>
    <row r="35" spans="1:7" s="27" customFormat="1" ht="12">
      <c r="A35" s="309">
        <v>6</v>
      </c>
      <c r="B35" s="89"/>
      <c r="C35" s="29" t="s">
        <v>276</v>
      </c>
      <c r="D35" s="13" t="s">
        <v>104</v>
      </c>
      <c r="E35" s="14">
        <v>0.3</v>
      </c>
      <c r="F35" s="111"/>
      <c r="G35" s="30"/>
    </row>
    <row r="36" spans="1:7" s="27" customFormat="1" ht="12">
      <c r="A36" s="310"/>
      <c r="B36" s="97"/>
      <c r="C36" s="97"/>
      <c r="D36" s="12"/>
      <c r="E36" s="110"/>
      <c r="F36" s="279"/>
      <c r="G36" s="38"/>
    </row>
    <row r="37" spans="1:7" s="27" customFormat="1" ht="12">
      <c r="A37" s="307"/>
      <c r="B37" s="22" t="s">
        <v>309</v>
      </c>
      <c r="C37" s="153" t="s">
        <v>311</v>
      </c>
      <c r="D37" s="36"/>
      <c r="E37" s="37"/>
      <c r="F37" s="4"/>
      <c r="G37" s="38"/>
    </row>
    <row r="38" spans="1:7" s="27" customFormat="1" ht="12">
      <c r="A38" s="308">
        <v>7</v>
      </c>
      <c r="B38" s="81"/>
      <c r="C38" s="28" t="s">
        <v>271</v>
      </c>
      <c r="D38" s="31"/>
      <c r="E38" s="6"/>
      <c r="F38" s="2"/>
      <c r="G38" s="5"/>
    </row>
    <row r="39" spans="1:7" s="27" customFormat="1" ht="12">
      <c r="A39" s="301"/>
      <c r="B39" s="81"/>
      <c r="C39" s="28" t="s">
        <v>223</v>
      </c>
      <c r="D39" s="31"/>
      <c r="E39" s="6"/>
      <c r="F39" s="2"/>
      <c r="G39" s="5"/>
    </row>
    <row r="40" spans="1:7" s="27" customFormat="1" ht="12">
      <c r="A40" s="304"/>
      <c r="B40" s="81"/>
      <c r="C40" s="21" t="s">
        <v>224</v>
      </c>
      <c r="D40" s="8" t="s">
        <v>9</v>
      </c>
      <c r="E40" s="9">
        <v>225</v>
      </c>
      <c r="F40" s="3"/>
      <c r="G40" s="31"/>
    </row>
    <row r="41" spans="1:7" s="27" customFormat="1" ht="12">
      <c r="A41" s="311">
        <v>8</v>
      </c>
      <c r="B41" s="81"/>
      <c r="C41" s="28" t="s">
        <v>270</v>
      </c>
      <c r="D41" s="31"/>
      <c r="E41" s="6"/>
      <c r="F41" s="2"/>
      <c r="G41" s="13"/>
    </row>
    <row r="42" spans="1:7" s="27" customFormat="1" ht="12">
      <c r="A42" s="312"/>
      <c r="B42" s="81"/>
      <c r="C42" s="21" t="s">
        <v>225</v>
      </c>
      <c r="D42" s="8" t="s">
        <v>9</v>
      </c>
      <c r="E42" s="9">
        <v>18</v>
      </c>
      <c r="F42" s="3"/>
      <c r="G42" s="31"/>
    </row>
    <row r="43" spans="1:7" s="27" customFormat="1" ht="12">
      <c r="A43" s="311">
        <v>9</v>
      </c>
      <c r="B43" s="81"/>
      <c r="C43" s="28" t="s">
        <v>226</v>
      </c>
      <c r="D43" s="31"/>
      <c r="E43" s="6"/>
      <c r="F43" s="2"/>
      <c r="G43" s="13"/>
    </row>
    <row r="44" spans="1:7" s="27" customFormat="1" ht="12">
      <c r="A44" s="312"/>
      <c r="B44" s="81"/>
      <c r="C44" s="21" t="s">
        <v>227</v>
      </c>
      <c r="D44" s="8" t="s">
        <v>9</v>
      </c>
      <c r="E44" s="9">
        <v>45</v>
      </c>
      <c r="F44" s="3"/>
      <c r="G44" s="31"/>
    </row>
    <row r="45" spans="1:7" s="27" customFormat="1" ht="12">
      <c r="A45" s="309">
        <v>10</v>
      </c>
      <c r="B45" s="81"/>
      <c r="C45" s="29" t="s">
        <v>273</v>
      </c>
      <c r="D45" s="13"/>
      <c r="E45" s="14"/>
      <c r="F45" s="246"/>
      <c r="G45" s="30"/>
    </row>
    <row r="46" spans="1:7" s="27" customFormat="1" ht="12">
      <c r="A46" s="307"/>
      <c r="B46" s="81"/>
      <c r="C46" s="21" t="s">
        <v>228</v>
      </c>
      <c r="D46" s="11" t="s">
        <v>8</v>
      </c>
      <c r="E46" s="9">
        <f>(E44+E42+E40)*0.15</f>
        <v>43.199999999999996</v>
      </c>
      <c r="F46" s="11"/>
      <c r="G46" s="8"/>
    </row>
    <row r="47" spans="1:7" s="27" customFormat="1" ht="12">
      <c r="A47" s="313"/>
      <c r="B47" s="81"/>
      <c r="C47" s="28"/>
      <c r="D47" s="31"/>
      <c r="E47" s="6"/>
      <c r="F47" s="278"/>
      <c r="G47" s="5"/>
    </row>
    <row r="48" spans="1:7" s="27" customFormat="1" ht="12">
      <c r="A48" s="309">
        <v>11</v>
      </c>
      <c r="B48" s="81"/>
      <c r="C48" s="29" t="s">
        <v>272</v>
      </c>
      <c r="D48" s="30"/>
      <c r="E48" s="14"/>
      <c r="F48" s="111"/>
      <c r="G48" s="13"/>
    </row>
    <row r="49" spans="1:7" s="27" customFormat="1" ht="12">
      <c r="A49" s="304"/>
      <c r="B49" s="81"/>
      <c r="C49" s="112" t="s">
        <v>229</v>
      </c>
      <c r="D49" s="8" t="s">
        <v>11</v>
      </c>
      <c r="E49" s="9">
        <f>12.5+7+7.5+14</f>
        <v>41</v>
      </c>
      <c r="F49" s="3"/>
      <c r="G49" s="31"/>
    </row>
    <row r="50" spans="1:7" s="27" customFormat="1" ht="12">
      <c r="A50" s="314">
        <v>12</v>
      </c>
      <c r="B50" s="81"/>
      <c r="C50" s="29" t="s">
        <v>274</v>
      </c>
      <c r="D50" s="30"/>
      <c r="E50" s="14"/>
      <c r="F50" s="1"/>
      <c r="G50" s="13"/>
    </row>
    <row r="51" spans="1:7" s="27" customFormat="1" ht="12">
      <c r="A51" s="301"/>
      <c r="B51" s="81"/>
      <c r="C51" s="112" t="s">
        <v>230</v>
      </c>
      <c r="D51" s="8" t="s">
        <v>11</v>
      </c>
      <c r="E51" s="9">
        <f>12.5+8</f>
        <v>20.5</v>
      </c>
      <c r="F51" s="3"/>
      <c r="G51" s="31"/>
    </row>
    <row r="52" spans="1:7" s="27" customFormat="1" ht="12">
      <c r="A52" s="315">
        <v>13</v>
      </c>
      <c r="B52" s="81"/>
      <c r="C52" s="61" t="s">
        <v>352</v>
      </c>
      <c r="D52" s="38" t="s">
        <v>8</v>
      </c>
      <c r="E52" s="37">
        <f>E49*0.3*0.25+E51*0.3*0.08</f>
        <v>3.5669999999999997</v>
      </c>
      <c r="F52" s="278"/>
      <c r="G52" s="30"/>
    </row>
    <row r="53" spans="1:7" s="27" customFormat="1" ht="12">
      <c r="A53" s="316"/>
      <c r="B53" s="81"/>
      <c r="C53" s="97"/>
      <c r="D53" s="12"/>
      <c r="E53" s="37"/>
      <c r="F53" s="278"/>
      <c r="G53" s="30"/>
    </row>
    <row r="54" spans="1:7" s="27" customFormat="1" ht="12">
      <c r="A54" s="317"/>
      <c r="B54" s="81"/>
      <c r="C54" s="58" t="s">
        <v>275</v>
      </c>
      <c r="D54" s="12"/>
      <c r="E54" s="110"/>
      <c r="F54" s="279"/>
      <c r="G54" s="38"/>
    </row>
    <row r="55" spans="1:7" s="27" customFormat="1" ht="12">
      <c r="A55" s="308">
        <v>14</v>
      </c>
      <c r="B55" s="81"/>
      <c r="C55" s="28" t="s">
        <v>232</v>
      </c>
      <c r="D55" s="5"/>
      <c r="E55" s="6"/>
      <c r="F55" s="1"/>
      <c r="G55" s="5"/>
    </row>
    <row r="56" spans="1:7" s="27" customFormat="1" ht="12">
      <c r="A56" s="312"/>
      <c r="B56" s="81"/>
      <c r="C56" s="21" t="s">
        <v>231</v>
      </c>
      <c r="D56" s="8" t="s">
        <v>9</v>
      </c>
      <c r="E56" s="9">
        <v>22.5</v>
      </c>
      <c r="F56" s="280"/>
      <c r="G56" s="8"/>
    </row>
    <row r="57" spans="1:7" s="27" customFormat="1" ht="12">
      <c r="A57" s="227">
        <v>15</v>
      </c>
      <c r="B57" s="81"/>
      <c r="C57" s="28" t="s">
        <v>234</v>
      </c>
      <c r="D57" s="93"/>
      <c r="E57" s="14"/>
      <c r="F57" s="246"/>
      <c r="G57" s="30"/>
    </row>
    <row r="58" spans="1:7" s="27" customFormat="1" ht="12">
      <c r="A58" s="318"/>
      <c r="B58" s="81"/>
      <c r="C58" s="21" t="s">
        <v>233</v>
      </c>
      <c r="D58" s="8" t="s">
        <v>9</v>
      </c>
      <c r="E58" s="9">
        <f>51+40</f>
        <v>91</v>
      </c>
      <c r="F58" s="280"/>
      <c r="G58" s="8"/>
    </row>
    <row r="59" spans="1:7" s="27" customFormat="1" ht="12">
      <c r="A59" s="319"/>
      <c r="B59" s="81"/>
      <c r="C59" s="98"/>
      <c r="D59" s="95"/>
      <c r="E59" s="9"/>
      <c r="F59" s="10"/>
      <c r="G59" s="10"/>
    </row>
    <row r="60" spans="1:7" s="27" customFormat="1" ht="12">
      <c r="A60" s="314">
        <v>16</v>
      </c>
      <c r="B60" s="54"/>
      <c r="C60" s="61" t="s">
        <v>39</v>
      </c>
      <c r="D60" s="13" t="s">
        <v>8</v>
      </c>
      <c r="E60" s="14">
        <f>E56*0.2+E58*0.12</f>
        <v>15.42</v>
      </c>
      <c r="F60" s="1"/>
      <c r="G60" s="31"/>
    </row>
    <row r="61" spans="1:7" s="27" customFormat="1" ht="12">
      <c r="A61" s="299"/>
      <c r="B61" s="97"/>
      <c r="C61" s="97"/>
      <c r="D61" s="12"/>
      <c r="E61" s="110"/>
      <c r="F61" s="36"/>
      <c r="G61" s="38"/>
    </row>
    <row r="62" spans="1:7" s="34" customFormat="1" ht="12.75">
      <c r="A62" s="300"/>
      <c r="B62" s="204" t="s">
        <v>18</v>
      </c>
      <c r="C62" s="204" t="s">
        <v>7</v>
      </c>
      <c r="D62" s="203"/>
      <c r="E62" s="205"/>
      <c r="F62" s="206"/>
      <c r="G62" s="203"/>
    </row>
    <row r="63" spans="1:7" s="34" customFormat="1" ht="12.75">
      <c r="A63" s="299"/>
      <c r="B63" s="191" t="s">
        <v>118</v>
      </c>
      <c r="C63" s="191" t="s">
        <v>119</v>
      </c>
      <c r="D63" s="191"/>
      <c r="E63" s="192"/>
      <c r="F63" s="207"/>
      <c r="G63" s="208"/>
    </row>
    <row r="64" spans="1:7" s="34" customFormat="1" ht="12">
      <c r="A64" s="304"/>
      <c r="B64" s="23" t="s">
        <v>74</v>
      </c>
      <c r="C64" s="35" t="s">
        <v>119</v>
      </c>
      <c r="D64" s="36"/>
      <c r="E64" s="37"/>
      <c r="F64" s="4"/>
      <c r="G64" s="38"/>
    </row>
    <row r="65" spans="1:7" s="27" customFormat="1" ht="12">
      <c r="A65" s="308">
        <v>17</v>
      </c>
      <c r="B65" s="81"/>
      <c r="C65" s="28" t="s">
        <v>136</v>
      </c>
      <c r="D65" s="31"/>
      <c r="E65" s="6"/>
      <c r="F65" s="277"/>
      <c r="G65" s="5"/>
    </row>
    <row r="66" spans="1:7" s="27" customFormat="1" ht="12">
      <c r="A66" s="301"/>
      <c r="B66" s="81"/>
      <c r="C66" s="21" t="s">
        <v>137</v>
      </c>
      <c r="D66" s="8" t="s">
        <v>8</v>
      </c>
      <c r="E66" s="9">
        <v>1100</v>
      </c>
      <c r="F66" s="3"/>
      <c r="G66" s="31"/>
    </row>
    <row r="67" spans="1:7" s="27" customFormat="1" ht="12">
      <c r="A67" s="314">
        <v>18</v>
      </c>
      <c r="B67" s="81"/>
      <c r="C67" s="29" t="s">
        <v>135</v>
      </c>
      <c r="D67" s="30"/>
      <c r="E67" s="14"/>
      <c r="F67" s="111"/>
      <c r="G67" s="13"/>
    </row>
    <row r="68" spans="1:7" s="27" customFormat="1" ht="12">
      <c r="A68" s="320"/>
      <c r="B68" s="81"/>
      <c r="C68" s="28" t="s">
        <v>134</v>
      </c>
      <c r="D68" s="31"/>
      <c r="E68" s="6"/>
      <c r="F68" s="277"/>
      <c r="G68" s="5"/>
    </row>
    <row r="69" spans="1:7" s="27" customFormat="1" ht="12">
      <c r="A69" s="304"/>
      <c r="B69" s="81"/>
      <c r="C69" s="21" t="s">
        <v>138</v>
      </c>
      <c r="D69" s="8" t="s">
        <v>8</v>
      </c>
      <c r="E69" s="9">
        <v>180</v>
      </c>
      <c r="F69" s="3"/>
      <c r="G69" s="8"/>
    </row>
    <row r="70" spans="1:7" s="34" customFormat="1" ht="12">
      <c r="A70" s="301"/>
      <c r="B70" s="81"/>
      <c r="C70" s="82"/>
      <c r="D70" s="83"/>
      <c r="E70" s="6"/>
      <c r="F70" s="2"/>
      <c r="G70" s="31"/>
    </row>
    <row r="71" spans="1:7" s="34" customFormat="1" ht="12">
      <c r="A71" s="321">
        <v>19</v>
      </c>
      <c r="B71" s="89"/>
      <c r="C71" s="29" t="s">
        <v>38</v>
      </c>
      <c r="D71" s="38" t="s">
        <v>8</v>
      </c>
      <c r="E71" s="37">
        <f>E66+E69</f>
        <v>1280</v>
      </c>
      <c r="F71" s="278"/>
      <c r="G71" s="36"/>
    </row>
    <row r="72" spans="1:7" s="34" customFormat="1" ht="12">
      <c r="A72" s="322"/>
      <c r="B72" s="100"/>
      <c r="C72" s="100"/>
      <c r="D72" s="12"/>
      <c r="E72" s="37"/>
      <c r="F72" s="278"/>
      <c r="G72" s="36"/>
    </row>
    <row r="73" spans="1:7" s="34" customFormat="1" ht="12.75">
      <c r="A73" s="304"/>
      <c r="B73" s="143" t="s">
        <v>121</v>
      </c>
      <c r="C73" s="143" t="s">
        <v>122</v>
      </c>
      <c r="D73" s="87"/>
      <c r="E73" s="365"/>
      <c r="F73" s="158"/>
      <c r="G73" s="145"/>
    </row>
    <row r="74" spans="1:7" s="34" customFormat="1" ht="12">
      <c r="A74" s="304"/>
      <c r="B74" s="72" t="s">
        <v>120</v>
      </c>
      <c r="C74" s="58" t="s">
        <v>331</v>
      </c>
      <c r="D74" s="293"/>
      <c r="E74" s="37"/>
      <c r="F74" s="278"/>
      <c r="G74" s="38"/>
    </row>
    <row r="75" spans="1:7" s="34" customFormat="1" ht="12">
      <c r="A75" s="301"/>
      <c r="B75" s="39"/>
      <c r="C75" s="23" t="s">
        <v>332</v>
      </c>
      <c r="D75" s="41"/>
      <c r="E75" s="6"/>
      <c r="F75" s="1"/>
      <c r="G75" s="5"/>
    </row>
    <row r="76" spans="1:7" s="34" customFormat="1" ht="12">
      <c r="A76" s="308">
        <v>20</v>
      </c>
      <c r="B76" s="101"/>
      <c r="C76" s="40" t="s">
        <v>139</v>
      </c>
      <c r="D76" s="41"/>
      <c r="E76" s="6"/>
      <c r="F76" s="2"/>
      <c r="G76" s="5"/>
    </row>
    <row r="77" spans="1:7" s="34" customFormat="1" ht="12" customHeight="1">
      <c r="A77" s="237"/>
      <c r="B77" s="89"/>
      <c r="C77" s="62" t="s">
        <v>137</v>
      </c>
      <c r="D77" s="8" t="s">
        <v>8</v>
      </c>
      <c r="E77" s="9">
        <v>1100</v>
      </c>
      <c r="F77" s="3"/>
      <c r="G77" s="8"/>
    </row>
    <row r="78" spans="1:7" s="34" customFormat="1" ht="12" customHeight="1">
      <c r="A78" s="237"/>
      <c r="B78" s="89"/>
      <c r="C78" s="21"/>
      <c r="D78" s="8"/>
      <c r="E78" s="9"/>
      <c r="F78" s="3"/>
      <c r="G78" s="31"/>
    </row>
    <row r="79" spans="1:7" s="34" customFormat="1" ht="12" customHeight="1">
      <c r="A79" s="304"/>
      <c r="B79" s="72" t="s">
        <v>278</v>
      </c>
      <c r="C79" s="58" t="s">
        <v>279</v>
      </c>
      <c r="D79" s="293"/>
      <c r="E79" s="37"/>
      <c r="F79" s="278"/>
      <c r="G79" s="38"/>
    </row>
    <row r="80" spans="1:7" s="34" customFormat="1" ht="12" customHeight="1">
      <c r="A80" s="308">
        <v>21</v>
      </c>
      <c r="B80" s="39"/>
      <c r="C80" s="60" t="s">
        <v>330</v>
      </c>
      <c r="D80" s="41"/>
      <c r="E80" s="6"/>
      <c r="F80" s="1"/>
      <c r="G80" s="5"/>
    </row>
    <row r="81" spans="1:7" s="34" customFormat="1" ht="12" customHeight="1">
      <c r="A81" s="301"/>
      <c r="B81" s="89"/>
      <c r="C81" s="386" t="s">
        <v>357</v>
      </c>
      <c r="D81" s="385" t="s">
        <v>9</v>
      </c>
      <c r="E81" s="383">
        <v>960</v>
      </c>
      <c r="F81" s="3"/>
      <c r="G81" s="8"/>
    </row>
    <row r="82" spans="1:7" s="27" customFormat="1" ht="12">
      <c r="A82" s="299"/>
      <c r="B82" s="97"/>
      <c r="C82" s="97"/>
      <c r="D82" s="12"/>
      <c r="E82" s="110"/>
      <c r="F82" s="36"/>
      <c r="G82" s="38"/>
    </row>
    <row r="83" spans="1:7" s="34" customFormat="1" ht="12" customHeight="1">
      <c r="A83" s="300"/>
      <c r="B83" s="204" t="s">
        <v>73</v>
      </c>
      <c r="C83" s="209" t="s">
        <v>47</v>
      </c>
      <c r="D83" s="203"/>
      <c r="E83" s="205"/>
      <c r="F83" s="206"/>
      <c r="G83" s="203"/>
    </row>
    <row r="84" spans="1:7" s="34" customFormat="1" ht="12.75">
      <c r="A84" s="299"/>
      <c r="B84" s="191" t="s">
        <v>110</v>
      </c>
      <c r="C84" s="191" t="s">
        <v>111</v>
      </c>
      <c r="D84" s="208"/>
      <c r="E84" s="211"/>
      <c r="F84" s="356"/>
      <c r="G84" s="208"/>
    </row>
    <row r="85" spans="1:7" s="18" customFormat="1" ht="12">
      <c r="A85" s="304"/>
      <c r="B85" s="22" t="s">
        <v>72</v>
      </c>
      <c r="C85" s="47" t="s">
        <v>140</v>
      </c>
      <c r="D85" s="38"/>
      <c r="E85" s="37"/>
      <c r="F85" s="278"/>
      <c r="G85" s="38"/>
    </row>
    <row r="86" spans="1:7" s="18" customFormat="1" ht="12">
      <c r="A86" s="308">
        <v>22</v>
      </c>
      <c r="B86" s="23"/>
      <c r="C86" s="26" t="s">
        <v>329</v>
      </c>
      <c r="D86" s="5"/>
      <c r="E86" s="6"/>
      <c r="F86" s="1"/>
      <c r="G86" s="5"/>
    </row>
    <row r="87" spans="1:7" s="18" customFormat="1" ht="12">
      <c r="A87" s="301"/>
      <c r="B87" s="89"/>
      <c r="C87" s="43" t="s">
        <v>141</v>
      </c>
      <c r="D87" s="11" t="s">
        <v>9</v>
      </c>
      <c r="E87" s="9">
        <v>380</v>
      </c>
      <c r="F87" s="3"/>
      <c r="G87" s="8"/>
    </row>
    <row r="88" spans="1:7" s="18" customFormat="1" ht="12">
      <c r="A88" s="307"/>
      <c r="B88" s="100"/>
      <c r="C88" s="44"/>
      <c r="D88" s="38"/>
      <c r="E88" s="37"/>
      <c r="F88" s="284"/>
      <c r="G88" s="36"/>
    </row>
    <row r="89" spans="1:7" s="18" customFormat="1" ht="12.75" customHeight="1">
      <c r="A89" s="304"/>
      <c r="B89" s="39" t="s">
        <v>112</v>
      </c>
      <c r="C89" s="47" t="s">
        <v>50</v>
      </c>
      <c r="D89" s="38"/>
      <c r="E89" s="37"/>
      <c r="F89" s="4"/>
      <c r="G89" s="38"/>
    </row>
    <row r="90" spans="1:7" s="18" customFormat="1" ht="12.75" customHeight="1">
      <c r="A90" s="308">
        <v>23</v>
      </c>
      <c r="B90" s="39"/>
      <c r="C90" s="45" t="s">
        <v>328</v>
      </c>
      <c r="D90" s="5"/>
      <c r="E90" s="6"/>
      <c r="F90" s="2"/>
      <c r="G90" s="5"/>
    </row>
    <row r="91" spans="1:7" s="18" customFormat="1" ht="12">
      <c r="A91" s="301"/>
      <c r="B91" s="99"/>
      <c r="C91" s="46" t="s">
        <v>142</v>
      </c>
      <c r="D91" s="11" t="s">
        <v>9</v>
      </c>
      <c r="E91" s="9">
        <f>3*380</f>
        <v>1140</v>
      </c>
      <c r="F91" s="3"/>
      <c r="G91" s="8"/>
    </row>
    <row r="92" spans="1:7" s="18" customFormat="1" ht="12">
      <c r="A92" s="304"/>
      <c r="B92" s="99"/>
      <c r="C92" s="46"/>
      <c r="D92" s="11"/>
      <c r="E92" s="9"/>
      <c r="F92" s="3"/>
      <c r="G92" s="8"/>
    </row>
    <row r="93" spans="1:7" s="18" customFormat="1" ht="12">
      <c r="A93" s="307"/>
      <c r="B93" s="39" t="s">
        <v>113</v>
      </c>
      <c r="C93" s="47" t="s">
        <v>280</v>
      </c>
      <c r="D93" s="38"/>
      <c r="E93" s="37"/>
      <c r="F93" s="4"/>
      <c r="G93" s="38"/>
    </row>
    <row r="94" spans="1:7" s="18" customFormat="1" ht="12">
      <c r="A94" s="308">
        <v>24</v>
      </c>
      <c r="B94" s="39"/>
      <c r="C94" s="45" t="s">
        <v>365</v>
      </c>
      <c r="D94" s="5"/>
      <c r="E94" s="6"/>
      <c r="F94" s="2"/>
      <c r="G94" s="5"/>
    </row>
    <row r="95" spans="1:7" s="18" customFormat="1" ht="12">
      <c r="A95" s="304"/>
      <c r="B95" s="99"/>
      <c r="C95" s="384" t="s">
        <v>366</v>
      </c>
      <c r="D95" s="382" t="s">
        <v>9</v>
      </c>
      <c r="E95" s="383">
        <v>380</v>
      </c>
      <c r="F95" s="3"/>
      <c r="G95" s="8"/>
    </row>
    <row r="96" spans="1:7" s="18" customFormat="1" ht="7.5" customHeight="1">
      <c r="A96" s="323"/>
      <c r="B96" s="92"/>
      <c r="C96" s="49"/>
      <c r="D96" s="13"/>
      <c r="E96" s="14"/>
      <c r="F96" s="111"/>
      <c r="G96" s="30"/>
    </row>
    <row r="97" spans="1:7" s="18" customFormat="1" ht="6.75" customHeight="1">
      <c r="A97" s="304"/>
      <c r="B97" s="101"/>
      <c r="C97" s="45"/>
      <c r="D97" s="5"/>
      <c r="E97" s="6"/>
      <c r="F97" s="2"/>
      <c r="G97" s="31"/>
    </row>
    <row r="98" spans="1:7" s="18" customFormat="1" ht="6.75" customHeight="1">
      <c r="A98" s="304"/>
      <c r="B98" s="99"/>
      <c r="C98" s="46"/>
      <c r="D98" s="11"/>
      <c r="E98" s="9"/>
      <c r="F98" s="3"/>
      <c r="G98" s="8"/>
    </row>
    <row r="99" spans="1:7" s="48" customFormat="1" ht="12.75" customHeight="1">
      <c r="A99" s="323"/>
      <c r="B99" s="22" t="s">
        <v>114</v>
      </c>
      <c r="C99" s="49" t="s">
        <v>353</v>
      </c>
      <c r="D99" s="13"/>
      <c r="E99" s="14"/>
      <c r="F99" s="246"/>
      <c r="G99" s="13"/>
    </row>
    <row r="100" spans="1:7" s="48" customFormat="1" ht="12.75" customHeight="1">
      <c r="A100" s="304"/>
      <c r="B100" s="99"/>
      <c r="C100" s="46" t="s">
        <v>333</v>
      </c>
      <c r="D100" s="11"/>
      <c r="E100" s="9"/>
      <c r="F100" s="3"/>
      <c r="G100" s="11"/>
    </row>
    <row r="101" spans="1:7" s="48" customFormat="1" ht="12.75" customHeight="1">
      <c r="A101" s="314">
        <v>25</v>
      </c>
      <c r="B101" s="160"/>
      <c r="C101" s="49" t="s">
        <v>335</v>
      </c>
      <c r="D101" s="11" t="s">
        <v>9</v>
      </c>
      <c r="E101" s="352">
        <v>255</v>
      </c>
      <c r="F101" s="4"/>
      <c r="G101" s="38"/>
    </row>
    <row r="102" spans="1:7" s="48" customFormat="1" ht="12">
      <c r="A102" s="304"/>
      <c r="B102" s="99"/>
      <c r="C102" s="46" t="s">
        <v>334</v>
      </c>
      <c r="D102" s="11" t="s">
        <v>9</v>
      </c>
      <c r="E102" s="9">
        <v>125</v>
      </c>
      <c r="F102" s="3"/>
      <c r="G102" s="8"/>
    </row>
    <row r="103" spans="1:7" s="48" customFormat="1" ht="12">
      <c r="A103" s="307"/>
      <c r="B103" s="100"/>
      <c r="C103" s="47"/>
      <c r="D103" s="38"/>
      <c r="E103" s="37"/>
      <c r="F103" s="4"/>
      <c r="G103" s="38"/>
    </row>
    <row r="104" spans="1:7" s="48" customFormat="1" ht="12">
      <c r="A104" s="304"/>
      <c r="B104" s="22" t="s">
        <v>363</v>
      </c>
      <c r="C104" s="47" t="s">
        <v>143</v>
      </c>
      <c r="D104" s="38"/>
      <c r="E104" s="110"/>
      <c r="F104" s="278"/>
      <c r="G104" s="38"/>
    </row>
    <row r="105" spans="1:7" s="48" customFormat="1" ht="12">
      <c r="A105" s="308">
        <v>26</v>
      </c>
      <c r="B105" s="81"/>
      <c r="C105" s="45" t="s">
        <v>144</v>
      </c>
      <c r="D105" s="5"/>
      <c r="E105" s="7"/>
      <c r="F105" s="2"/>
      <c r="G105" s="5"/>
    </row>
    <row r="106" spans="1:7" s="48" customFormat="1" ht="12">
      <c r="A106" s="301"/>
      <c r="B106" s="81"/>
      <c r="C106" s="381" t="s">
        <v>141</v>
      </c>
      <c r="D106" s="5" t="str">
        <f>D102</f>
        <v>m2</v>
      </c>
      <c r="E106" s="6">
        <v>380</v>
      </c>
      <c r="F106" s="2"/>
      <c r="G106" s="31"/>
    </row>
    <row r="107" spans="1:7" s="48" customFormat="1" ht="12">
      <c r="A107" s="307"/>
      <c r="B107" s="100"/>
      <c r="C107" s="47"/>
      <c r="D107" s="38"/>
      <c r="E107" s="37"/>
      <c r="F107" s="4"/>
      <c r="G107" s="38"/>
    </row>
    <row r="108" spans="1:7" s="48" customFormat="1" ht="12">
      <c r="A108" s="324"/>
      <c r="B108" s="23" t="s">
        <v>312</v>
      </c>
      <c r="C108" s="47" t="s">
        <v>313</v>
      </c>
      <c r="D108" s="38"/>
      <c r="E108" s="37"/>
      <c r="F108" s="4"/>
      <c r="G108" s="36"/>
    </row>
    <row r="109" spans="1:7" s="48" customFormat="1" ht="12.75" customHeight="1">
      <c r="A109" s="308">
        <v>27</v>
      </c>
      <c r="B109" s="23"/>
      <c r="C109" s="45" t="s">
        <v>314</v>
      </c>
      <c r="D109" s="5"/>
      <c r="E109" s="6"/>
      <c r="F109" s="2"/>
      <c r="G109" s="31"/>
    </row>
    <row r="110" spans="1:7" s="48" customFormat="1" ht="12.75" customHeight="1">
      <c r="A110" s="325"/>
      <c r="B110" s="23"/>
      <c r="C110" s="45" t="s">
        <v>354</v>
      </c>
      <c r="D110" s="5" t="s">
        <v>9</v>
      </c>
      <c r="E110" s="6">
        <v>200</v>
      </c>
      <c r="F110" s="2"/>
      <c r="G110" s="31"/>
    </row>
    <row r="111" spans="1:7" s="27" customFormat="1" ht="12">
      <c r="A111" s="307"/>
      <c r="B111" s="97"/>
      <c r="C111" s="97"/>
      <c r="D111" s="97"/>
      <c r="E111" s="366"/>
      <c r="F111" s="4"/>
      <c r="G111" s="38"/>
    </row>
    <row r="112" spans="1:7" s="34" customFormat="1" ht="12.75">
      <c r="A112" s="300"/>
      <c r="B112" s="204" t="s">
        <v>71</v>
      </c>
      <c r="C112" s="233" t="s">
        <v>23</v>
      </c>
      <c r="D112" s="213"/>
      <c r="E112" s="214"/>
      <c r="F112" s="236"/>
      <c r="G112" s="234"/>
    </row>
    <row r="113" spans="1:7" s="18" customFormat="1" ht="12.75">
      <c r="A113" s="304"/>
      <c r="B113" s="143" t="s">
        <v>115</v>
      </c>
      <c r="C113" s="144" t="s">
        <v>235</v>
      </c>
      <c r="D113" s="88"/>
      <c r="E113" s="146"/>
      <c r="F113" s="147"/>
      <c r="G113" s="145"/>
    </row>
    <row r="114" spans="1:7" s="18" customFormat="1" ht="12">
      <c r="A114" s="323"/>
      <c r="B114" s="23" t="s">
        <v>100</v>
      </c>
      <c r="C114" s="50" t="s">
        <v>306</v>
      </c>
      <c r="D114" s="5"/>
      <c r="E114" s="7"/>
      <c r="F114" s="2"/>
      <c r="G114" s="5"/>
    </row>
    <row r="115" spans="1:7" s="18" customFormat="1" ht="12.75" customHeight="1">
      <c r="A115" s="304"/>
      <c r="B115" s="23"/>
      <c r="C115" s="51" t="s">
        <v>307</v>
      </c>
      <c r="D115" s="11"/>
      <c r="E115" s="10"/>
      <c r="F115" s="3"/>
      <c r="G115" s="11"/>
    </row>
    <row r="116" spans="1:7" s="18" customFormat="1" ht="12.75" customHeight="1">
      <c r="A116" s="314">
        <v>28</v>
      </c>
      <c r="B116" s="81"/>
      <c r="C116" s="50" t="s">
        <v>281</v>
      </c>
      <c r="D116" s="5" t="s">
        <v>9</v>
      </c>
      <c r="E116" s="7">
        <v>265</v>
      </c>
      <c r="F116" s="2"/>
      <c r="G116" s="31"/>
    </row>
    <row r="117" spans="1:7" s="18" customFormat="1" ht="12.75" customHeight="1">
      <c r="A117" s="314">
        <v>29</v>
      </c>
      <c r="B117" s="81"/>
      <c r="C117" s="50" t="s">
        <v>282</v>
      </c>
      <c r="D117" s="5" t="s">
        <v>9</v>
      </c>
      <c r="E117" s="7">
        <v>265</v>
      </c>
      <c r="F117" s="2"/>
      <c r="G117" s="31"/>
    </row>
    <row r="118" spans="1:7" s="18" customFormat="1" ht="12.75" customHeight="1">
      <c r="A118" s="314">
        <v>30</v>
      </c>
      <c r="B118" s="81"/>
      <c r="C118" s="50" t="s">
        <v>283</v>
      </c>
      <c r="D118" s="5" t="s">
        <v>9</v>
      </c>
      <c r="E118" s="7">
        <v>265</v>
      </c>
      <c r="F118" s="2"/>
      <c r="G118" s="31"/>
    </row>
    <row r="119" spans="1:7" s="34" customFormat="1" ht="12">
      <c r="A119" s="323"/>
      <c r="B119" s="22"/>
      <c r="C119" s="202"/>
      <c r="D119" s="13"/>
      <c r="E119" s="14"/>
      <c r="F119" s="111"/>
      <c r="G119" s="30"/>
    </row>
    <row r="120" spans="1:7" s="34" customFormat="1" ht="12.75">
      <c r="A120" s="300"/>
      <c r="B120" s="235" t="s">
        <v>105</v>
      </c>
      <c r="C120" s="209" t="s">
        <v>106</v>
      </c>
      <c r="D120" s="213"/>
      <c r="E120" s="214"/>
      <c r="F120" s="236"/>
      <c r="G120" s="234"/>
    </row>
    <row r="121" spans="1:7" s="34" customFormat="1" ht="12.75">
      <c r="A121" s="237"/>
      <c r="B121" s="143" t="s">
        <v>107</v>
      </c>
      <c r="C121" s="143" t="s">
        <v>108</v>
      </c>
      <c r="D121" s="145"/>
      <c r="E121" s="146"/>
      <c r="F121" s="147"/>
      <c r="G121" s="145"/>
    </row>
    <row r="122" spans="1:7" s="18" customFormat="1" ht="12">
      <c r="A122" s="301"/>
      <c r="B122" s="5" t="s">
        <v>109</v>
      </c>
      <c r="C122" s="51" t="s">
        <v>116</v>
      </c>
      <c r="D122" s="70"/>
      <c r="E122" s="110"/>
      <c r="F122" s="4"/>
      <c r="G122" s="38"/>
    </row>
    <row r="123" spans="1:7" s="18" customFormat="1" ht="12">
      <c r="A123" s="227">
        <v>31</v>
      </c>
      <c r="B123" s="81"/>
      <c r="C123" s="32" t="s">
        <v>150</v>
      </c>
      <c r="D123" s="24"/>
      <c r="E123" s="7"/>
      <c r="F123" s="2"/>
      <c r="G123" s="5"/>
    </row>
    <row r="124" spans="1:7" s="18" customFormat="1" ht="12.75" customHeight="1">
      <c r="A124" s="301"/>
      <c r="B124" s="81"/>
      <c r="C124" s="52" t="s">
        <v>41</v>
      </c>
      <c r="D124" s="24"/>
      <c r="E124" s="7"/>
      <c r="F124" s="2"/>
      <c r="G124" s="5"/>
    </row>
    <row r="125" spans="1:7" s="18" customFormat="1" ht="12">
      <c r="A125" s="301"/>
      <c r="B125" s="81"/>
      <c r="C125" s="51" t="s">
        <v>156</v>
      </c>
      <c r="D125" s="25" t="s">
        <v>9</v>
      </c>
      <c r="E125" s="10">
        <v>95.2</v>
      </c>
      <c r="F125" s="3"/>
      <c r="G125" s="8"/>
    </row>
    <row r="126" spans="1:7" s="18" customFormat="1" ht="12">
      <c r="A126" s="227">
        <v>32</v>
      </c>
      <c r="B126" s="23"/>
      <c r="C126" s="155" t="s">
        <v>157</v>
      </c>
      <c r="D126" s="5"/>
      <c r="E126" s="7"/>
      <c r="F126" s="2"/>
      <c r="G126" s="5"/>
    </row>
    <row r="127" spans="1:7" s="18" customFormat="1" ht="12">
      <c r="A127" s="304"/>
      <c r="B127" s="20"/>
      <c r="C127" s="113" t="s">
        <v>159</v>
      </c>
      <c r="D127" s="25" t="s">
        <v>9</v>
      </c>
      <c r="E127" s="10">
        <v>24.7</v>
      </c>
      <c r="F127" s="3"/>
      <c r="G127" s="8"/>
    </row>
    <row r="128" spans="1:7" s="18" customFormat="1" ht="12">
      <c r="A128" s="299"/>
      <c r="B128" s="58"/>
      <c r="C128" s="176"/>
      <c r="D128" s="38"/>
      <c r="E128" s="110"/>
      <c r="F128" s="36"/>
      <c r="G128" s="36"/>
    </row>
    <row r="129" spans="1:7" s="18" customFormat="1" ht="12.75">
      <c r="A129" s="299"/>
      <c r="B129" s="143" t="s">
        <v>215</v>
      </c>
      <c r="C129" s="143" t="s">
        <v>210</v>
      </c>
      <c r="D129" s="143"/>
      <c r="E129" s="143"/>
      <c r="F129" s="143"/>
      <c r="G129" s="143"/>
    </row>
    <row r="130" spans="1:7" s="18" customFormat="1" ht="13.5" customHeight="1">
      <c r="A130" s="226"/>
      <c r="B130" s="38" t="s">
        <v>216</v>
      </c>
      <c r="C130" s="198" t="s">
        <v>243</v>
      </c>
      <c r="D130" s="173"/>
      <c r="E130" s="110"/>
      <c r="F130" s="173"/>
      <c r="G130" s="173"/>
    </row>
    <row r="131" spans="1:7" s="18" customFormat="1" ht="12">
      <c r="A131" s="227">
        <v>33</v>
      </c>
      <c r="B131" s="5"/>
      <c r="C131" s="197" t="s">
        <v>211</v>
      </c>
      <c r="D131" s="175"/>
      <c r="E131" s="7"/>
      <c r="F131" s="175"/>
      <c r="G131" s="175"/>
    </row>
    <row r="132" spans="1:7" s="18" customFormat="1" ht="12">
      <c r="A132" s="226"/>
      <c r="B132" s="172"/>
      <c r="C132" s="199" t="s">
        <v>212</v>
      </c>
      <c r="D132" s="166"/>
      <c r="E132" s="7"/>
      <c r="F132" s="166"/>
      <c r="G132" s="166"/>
    </row>
    <row r="133" spans="1:7" s="18" customFormat="1" ht="12">
      <c r="A133" s="226"/>
      <c r="B133" s="172"/>
      <c r="C133" s="194" t="s">
        <v>236</v>
      </c>
      <c r="D133" s="168" t="s">
        <v>11</v>
      </c>
      <c r="E133" s="7">
        <f>2.5+4.5+1.5+3.2+3</f>
        <v>14.7</v>
      </c>
      <c r="F133" s="239"/>
      <c r="G133" s="239"/>
    </row>
    <row r="134" spans="1:7" s="18" customFormat="1" ht="12">
      <c r="A134" s="227">
        <v>34</v>
      </c>
      <c r="B134" s="172"/>
      <c r="C134" s="193" t="s">
        <v>204</v>
      </c>
      <c r="D134" s="175"/>
      <c r="E134" s="15"/>
      <c r="F134" s="240"/>
      <c r="G134" s="240"/>
    </row>
    <row r="135" spans="1:7" s="18" customFormat="1" ht="12">
      <c r="A135" s="226"/>
      <c r="B135" s="172"/>
      <c r="C135" s="196" t="s">
        <v>205</v>
      </c>
      <c r="D135" s="166"/>
      <c r="E135" s="7"/>
      <c r="F135" s="241"/>
      <c r="G135" s="241"/>
    </row>
    <row r="136" spans="1:7" s="18" customFormat="1" ht="12">
      <c r="A136" s="226"/>
      <c r="B136" s="172"/>
      <c r="C136" s="194" t="s">
        <v>206</v>
      </c>
      <c r="D136" s="168" t="s">
        <v>9</v>
      </c>
      <c r="E136" s="10">
        <f>2*(3.5*5.5)</f>
        <v>38.5</v>
      </c>
      <c r="F136" s="239"/>
      <c r="G136" s="239"/>
    </row>
    <row r="137" spans="1:7" s="18" customFormat="1" ht="12">
      <c r="A137" s="227">
        <v>35</v>
      </c>
      <c r="B137" s="172"/>
      <c r="C137" s="193" t="s">
        <v>207</v>
      </c>
      <c r="D137" s="175"/>
      <c r="E137" s="15"/>
      <c r="F137" s="240"/>
      <c r="G137" s="240"/>
    </row>
    <row r="138" spans="1:7" s="18" customFormat="1" ht="12.75" customHeight="1">
      <c r="A138" s="226"/>
      <c r="B138" s="172"/>
      <c r="C138" s="196" t="s">
        <v>237</v>
      </c>
      <c r="D138" s="166"/>
      <c r="E138" s="7"/>
      <c r="F138" s="241"/>
      <c r="G138" s="241"/>
    </row>
    <row r="139" spans="1:7" s="18" customFormat="1" ht="12">
      <c r="A139" s="226"/>
      <c r="B139" s="172"/>
      <c r="C139" s="194" t="s">
        <v>364</v>
      </c>
      <c r="D139" s="168" t="s">
        <v>9</v>
      </c>
      <c r="E139" s="10">
        <f>12.5+18+50</f>
        <v>80.5</v>
      </c>
      <c r="F139" s="239"/>
      <c r="G139" s="239"/>
    </row>
    <row r="140" spans="1:7" s="18" customFormat="1" ht="12">
      <c r="A140" s="227">
        <v>36</v>
      </c>
      <c r="B140" s="172"/>
      <c r="C140" s="193" t="s">
        <v>239</v>
      </c>
      <c r="D140" s="175"/>
      <c r="E140" s="15"/>
      <c r="F140" s="240"/>
      <c r="G140" s="240"/>
    </row>
    <row r="141" spans="1:7" s="18" customFormat="1" ht="12.75">
      <c r="A141" s="226"/>
      <c r="B141" s="172"/>
      <c r="C141" s="196" t="s">
        <v>208</v>
      </c>
      <c r="D141" s="166"/>
      <c r="E141" s="7"/>
      <c r="F141" s="241"/>
      <c r="G141" s="241"/>
    </row>
    <row r="142" spans="1:7" s="18" customFormat="1" ht="12.75" customHeight="1">
      <c r="A142" s="226"/>
      <c r="B142" s="172"/>
      <c r="C142" s="196" t="s">
        <v>209</v>
      </c>
      <c r="D142" s="166"/>
      <c r="E142" s="7"/>
      <c r="F142" s="241"/>
      <c r="G142" s="241"/>
    </row>
    <row r="143" spans="1:7" s="18" customFormat="1" ht="12">
      <c r="A143" s="228"/>
      <c r="B143" s="165"/>
      <c r="C143" s="195" t="s">
        <v>238</v>
      </c>
      <c r="D143" s="168" t="s">
        <v>8</v>
      </c>
      <c r="E143" s="10">
        <f>40*0.23</f>
        <v>9.200000000000001</v>
      </c>
      <c r="F143" s="239"/>
      <c r="G143" s="239"/>
    </row>
    <row r="144" spans="1:7" s="18" customFormat="1" ht="12">
      <c r="A144" s="229">
        <v>37</v>
      </c>
      <c r="B144" s="165"/>
      <c r="C144" s="174" t="s">
        <v>213</v>
      </c>
      <c r="D144" s="175"/>
      <c r="E144" s="7"/>
      <c r="F144" s="240"/>
      <c r="G144" s="240"/>
    </row>
    <row r="145" spans="1:7" s="18" customFormat="1" ht="12">
      <c r="A145" s="226"/>
      <c r="B145" s="165"/>
      <c r="C145" s="195" t="s">
        <v>358</v>
      </c>
      <c r="D145" s="380" t="s">
        <v>8</v>
      </c>
      <c r="E145" s="379">
        <v>10.43</v>
      </c>
      <c r="F145" s="239"/>
      <c r="G145" s="241"/>
    </row>
    <row r="146" spans="1:7" s="18" customFormat="1" ht="12">
      <c r="A146" s="299"/>
      <c r="B146" s="58"/>
      <c r="C146" s="176"/>
      <c r="D146" s="38"/>
      <c r="E146" s="110"/>
      <c r="F146" s="36"/>
      <c r="G146" s="36"/>
    </row>
    <row r="147" spans="1:7" s="18" customFormat="1" ht="12">
      <c r="A147" s="299"/>
      <c r="B147" s="125" t="s">
        <v>217</v>
      </c>
      <c r="C147" s="269" t="s">
        <v>214</v>
      </c>
      <c r="D147" s="38"/>
      <c r="E147" s="110"/>
      <c r="F147" s="36"/>
      <c r="G147" s="36"/>
    </row>
    <row r="148" spans="1:7" s="18" customFormat="1" ht="12">
      <c r="A148" s="227">
        <v>38</v>
      </c>
      <c r="B148" s="23"/>
      <c r="C148" s="193" t="s">
        <v>240</v>
      </c>
      <c r="D148" s="129"/>
      <c r="E148" s="15"/>
      <c r="F148" s="111"/>
      <c r="G148" s="30"/>
    </row>
    <row r="149" spans="1:7" s="18" customFormat="1" ht="12.75" customHeight="1">
      <c r="A149" s="301"/>
      <c r="B149" s="23"/>
      <c r="C149" s="196" t="s">
        <v>241</v>
      </c>
      <c r="D149" s="24"/>
      <c r="E149" s="7"/>
      <c r="F149" s="2"/>
      <c r="G149" s="31"/>
    </row>
    <row r="150" spans="1:7" s="18" customFormat="1" ht="12.75" customHeight="1">
      <c r="A150" s="301"/>
      <c r="B150" s="23"/>
      <c r="C150" s="196" t="s">
        <v>242</v>
      </c>
      <c r="D150" s="24"/>
      <c r="E150" s="7"/>
      <c r="F150" s="2"/>
      <c r="G150" s="31"/>
    </row>
    <row r="151" spans="1:7" s="18" customFormat="1" ht="12">
      <c r="A151" s="301"/>
      <c r="B151" s="23"/>
      <c r="C151" s="200" t="s">
        <v>359</v>
      </c>
      <c r="D151" s="201" t="s">
        <v>8</v>
      </c>
      <c r="E151" s="7">
        <f>15*3*(0.5*0.6)</f>
        <v>13.5</v>
      </c>
      <c r="F151" s="241"/>
      <c r="G151" s="241"/>
    </row>
    <row r="152" spans="1:7" s="18" customFormat="1" ht="12">
      <c r="A152" s="299"/>
      <c r="B152" s="58"/>
      <c r="C152" s="176"/>
      <c r="D152" s="38"/>
      <c r="E152" s="110"/>
      <c r="F152" s="36"/>
      <c r="G152" s="36"/>
    </row>
    <row r="153" spans="1:7" s="18" customFormat="1" ht="12">
      <c r="A153" s="307"/>
      <c r="B153" s="125" t="s">
        <v>219</v>
      </c>
      <c r="C153" s="270" t="s">
        <v>218</v>
      </c>
      <c r="D153" s="74"/>
      <c r="E153" s="110"/>
      <c r="F153" s="4"/>
      <c r="G153" s="36"/>
    </row>
    <row r="154" spans="1:7" s="18" customFormat="1" ht="12">
      <c r="A154" s="229">
        <v>39</v>
      </c>
      <c r="B154" s="119"/>
      <c r="C154" s="50" t="s">
        <v>253</v>
      </c>
      <c r="D154" s="179"/>
      <c r="E154" s="7"/>
      <c r="F154" s="31"/>
      <c r="G154" s="31"/>
    </row>
    <row r="155" spans="1:7" s="18" customFormat="1" ht="12">
      <c r="A155" s="226"/>
      <c r="B155" s="119"/>
      <c r="C155" s="32" t="s">
        <v>220</v>
      </c>
      <c r="D155" s="179"/>
      <c r="E155" s="7"/>
      <c r="F155" s="31"/>
      <c r="G155" s="31"/>
    </row>
    <row r="156" spans="1:7" s="18" customFormat="1" ht="12">
      <c r="A156" s="226"/>
      <c r="B156" s="119"/>
      <c r="C156" s="238" t="s">
        <v>244</v>
      </c>
      <c r="D156" s="180" t="s">
        <v>9</v>
      </c>
      <c r="E156" s="10">
        <v>210</v>
      </c>
      <c r="F156" s="8"/>
      <c r="G156" s="239"/>
    </row>
    <row r="157" spans="1:7" s="18" customFormat="1" ht="12">
      <c r="A157" s="294">
        <v>40</v>
      </c>
      <c r="B157" s="119"/>
      <c r="C157" s="50" t="s">
        <v>221</v>
      </c>
      <c r="D157" s="179"/>
      <c r="E157" s="15"/>
      <c r="F157" s="30"/>
      <c r="G157" s="240"/>
    </row>
    <row r="158" spans="1:7" s="18" customFormat="1" ht="12">
      <c r="A158" s="337"/>
      <c r="B158" s="247"/>
      <c r="C158" s="238" t="s">
        <v>245</v>
      </c>
      <c r="D158" s="180" t="s">
        <v>8</v>
      </c>
      <c r="E158" s="10">
        <f>E156/10</f>
        <v>21</v>
      </c>
      <c r="F158" s="8"/>
      <c r="G158" s="239"/>
    </row>
    <row r="159" spans="1:7" s="18" customFormat="1" ht="12">
      <c r="A159" s="337"/>
      <c r="B159" s="125"/>
      <c r="C159" s="269"/>
      <c r="D159" s="295"/>
      <c r="E159" s="110"/>
      <c r="F159" s="36"/>
      <c r="G159" s="378"/>
    </row>
    <row r="160" spans="1:7" s="18" customFormat="1" ht="12">
      <c r="A160" s="337"/>
      <c r="B160" s="247"/>
      <c r="C160" s="269"/>
      <c r="D160" s="180"/>
      <c r="E160" s="110"/>
      <c r="F160" s="8"/>
      <c r="G160" s="239"/>
    </row>
    <row r="161" spans="1:7" s="18" customFormat="1" ht="12">
      <c r="A161" s="227">
        <v>41</v>
      </c>
      <c r="B161" s="13"/>
      <c r="C161" s="178" t="s">
        <v>246</v>
      </c>
      <c r="D161" s="351"/>
      <c r="E161" s="15"/>
      <c r="F161" s="30"/>
      <c r="G161" s="30"/>
    </row>
    <row r="162" spans="1:7" s="18" customFormat="1" ht="12">
      <c r="A162" s="237"/>
      <c r="B162" s="11"/>
      <c r="C162" s="238" t="s">
        <v>247</v>
      </c>
      <c r="D162" s="182" t="s">
        <v>9</v>
      </c>
      <c r="E162" s="10">
        <v>150</v>
      </c>
      <c r="F162" s="3"/>
      <c r="G162" s="239"/>
    </row>
    <row r="163" spans="1:7" s="18" customFormat="1" ht="12">
      <c r="A163" s="307"/>
      <c r="B163" s="58"/>
      <c r="C163" s="154"/>
      <c r="D163" s="74"/>
      <c r="E163" s="110"/>
      <c r="F163" s="4"/>
      <c r="G163" s="36"/>
    </row>
    <row r="164" spans="1:7" s="18" customFormat="1" ht="12">
      <c r="A164" s="330"/>
      <c r="B164" s="117" t="s">
        <v>248</v>
      </c>
      <c r="C164" s="270" t="s">
        <v>336</v>
      </c>
      <c r="D164" s="292"/>
      <c r="E164" s="110"/>
      <c r="F164" s="284"/>
      <c r="G164" s="173"/>
    </row>
    <row r="165" spans="1:7" s="18" customFormat="1" ht="12">
      <c r="A165" s="227">
        <v>42</v>
      </c>
      <c r="B165" s="5"/>
      <c r="C165" s="183" t="s">
        <v>222</v>
      </c>
      <c r="D165" s="181"/>
      <c r="E165" s="7"/>
      <c r="F165" s="268"/>
      <c r="G165" s="166"/>
    </row>
    <row r="166" spans="1:7" s="18" customFormat="1" ht="12">
      <c r="A166" s="230"/>
      <c r="B166" s="5"/>
      <c r="C166" s="183" t="s">
        <v>250</v>
      </c>
      <c r="D166" s="181"/>
      <c r="E166" s="7"/>
      <c r="F166" s="268"/>
      <c r="G166" s="166"/>
    </row>
    <row r="167" spans="1:7" s="18" customFormat="1" ht="12">
      <c r="A167" s="230"/>
      <c r="B167" s="5" t="s">
        <v>199</v>
      </c>
      <c r="C167" s="184" t="s">
        <v>249</v>
      </c>
      <c r="D167" s="182" t="s">
        <v>9</v>
      </c>
      <c r="E167" s="7">
        <f>30+38</f>
        <v>68</v>
      </c>
      <c r="F167" s="186"/>
      <c r="G167" s="168"/>
    </row>
    <row r="168" spans="1:7" s="18" customFormat="1" ht="12">
      <c r="A168" s="227">
        <v>43</v>
      </c>
      <c r="B168" s="5"/>
      <c r="C168" s="183" t="s">
        <v>251</v>
      </c>
      <c r="D168" s="181"/>
      <c r="E168" s="15"/>
      <c r="F168" s="268"/>
      <c r="G168" s="166"/>
    </row>
    <row r="169" spans="1:7" s="18" customFormat="1" ht="12">
      <c r="A169" s="230"/>
      <c r="B169" s="5"/>
      <c r="C169" s="183" t="s">
        <v>252</v>
      </c>
      <c r="D169" s="181"/>
      <c r="E169" s="7"/>
      <c r="F169" s="268"/>
      <c r="G169" s="166"/>
    </row>
    <row r="170" spans="1:7" s="18" customFormat="1" ht="12">
      <c r="A170" s="230"/>
      <c r="B170" s="5"/>
      <c r="C170" s="242" t="s">
        <v>249</v>
      </c>
      <c r="D170" s="181" t="s">
        <v>9</v>
      </c>
      <c r="E170" s="7">
        <f>E167</f>
        <v>68</v>
      </c>
      <c r="F170" s="268"/>
      <c r="G170" s="166"/>
    </row>
    <row r="171" spans="1:7" s="18" customFormat="1" ht="12">
      <c r="A171" s="227">
        <v>44</v>
      </c>
      <c r="B171" s="22"/>
      <c r="C171" s="244" t="s">
        <v>254</v>
      </c>
      <c r="D171" s="13"/>
      <c r="E171" s="15"/>
      <c r="F171" s="111"/>
      <c r="G171" s="13"/>
    </row>
    <row r="172" spans="1:7" s="18" customFormat="1" ht="12">
      <c r="A172" s="304"/>
      <c r="B172" s="20"/>
      <c r="C172" s="113" t="s">
        <v>255</v>
      </c>
      <c r="D172" s="25" t="s">
        <v>9</v>
      </c>
      <c r="E172" s="10">
        <v>68</v>
      </c>
      <c r="F172" s="3"/>
      <c r="G172" s="8"/>
    </row>
    <row r="173" spans="1:7" s="18" customFormat="1" ht="12">
      <c r="A173" s="299"/>
      <c r="B173" s="58"/>
      <c r="C173" s="176"/>
      <c r="D173" s="38"/>
      <c r="E173" s="110"/>
      <c r="F173" s="36"/>
      <c r="G173" s="36"/>
    </row>
    <row r="174" spans="1:7" s="34" customFormat="1" ht="12.75">
      <c r="A174" s="303"/>
      <c r="B174" s="204" t="s">
        <v>70</v>
      </c>
      <c r="C174" s="243" t="s">
        <v>10</v>
      </c>
      <c r="D174" s="213"/>
      <c r="E174" s="214"/>
      <c r="F174" s="236"/>
      <c r="G174" s="234"/>
    </row>
    <row r="175" spans="1:7" s="18" customFormat="1" ht="12" customHeight="1">
      <c r="A175" s="230"/>
      <c r="B175" s="22" t="s">
        <v>298</v>
      </c>
      <c r="C175" s="178" t="s">
        <v>145</v>
      </c>
      <c r="D175" s="13"/>
      <c r="E175" s="14"/>
      <c r="F175" s="246"/>
      <c r="G175" s="13"/>
    </row>
    <row r="176" spans="1:7" s="18" customFormat="1" ht="12">
      <c r="A176" s="227">
        <v>45</v>
      </c>
      <c r="B176" s="89"/>
      <c r="C176" s="51" t="s">
        <v>326</v>
      </c>
      <c r="D176" s="11" t="s">
        <v>198</v>
      </c>
      <c r="E176" s="9">
        <v>4</v>
      </c>
      <c r="F176" s="280"/>
      <c r="G176" s="8"/>
    </row>
    <row r="177" spans="1:7" s="18" customFormat="1" ht="12">
      <c r="A177" s="326"/>
      <c r="B177" s="12"/>
      <c r="C177" s="285"/>
      <c r="D177" s="38"/>
      <c r="E177" s="37"/>
      <c r="F177" s="110"/>
      <c r="G177" s="128"/>
    </row>
    <row r="178" spans="1:7" s="18" customFormat="1" ht="12">
      <c r="A178" s="227">
        <v>46</v>
      </c>
      <c r="B178" s="22" t="s">
        <v>299</v>
      </c>
      <c r="C178" s="42" t="s">
        <v>327</v>
      </c>
      <c r="D178" s="13" t="s">
        <v>96</v>
      </c>
      <c r="E178" s="14">
        <v>1</v>
      </c>
      <c r="F178" s="246"/>
      <c r="G178" s="31"/>
    </row>
    <row r="179" spans="1:7" s="18" customFormat="1" ht="12">
      <c r="A179" s="326"/>
      <c r="B179" s="12"/>
      <c r="C179" s="285"/>
      <c r="D179" s="38"/>
      <c r="E179" s="37"/>
      <c r="F179" s="110"/>
      <c r="G179" s="128"/>
    </row>
    <row r="180" spans="1:7" s="27" customFormat="1" ht="12">
      <c r="A180" s="307"/>
      <c r="B180" s="22" t="s">
        <v>300</v>
      </c>
      <c r="C180" s="56" t="s">
        <v>126</v>
      </c>
      <c r="D180" s="38"/>
      <c r="E180" s="37"/>
      <c r="F180" s="4"/>
      <c r="G180" s="13"/>
    </row>
    <row r="181" spans="1:7" s="27" customFormat="1" ht="12">
      <c r="A181" s="327"/>
      <c r="B181" s="81"/>
      <c r="C181" s="47" t="s">
        <v>151</v>
      </c>
      <c r="D181" s="38"/>
      <c r="E181" s="37"/>
      <c r="F181" s="4"/>
      <c r="G181" s="38"/>
    </row>
    <row r="182" spans="1:7" s="27" customFormat="1" ht="12">
      <c r="A182" s="227">
        <v>47</v>
      </c>
      <c r="B182" s="81"/>
      <c r="C182" s="26" t="s">
        <v>153</v>
      </c>
      <c r="D182" s="5"/>
      <c r="E182" s="6"/>
      <c r="F182" s="2"/>
      <c r="G182" s="231"/>
    </row>
    <row r="183" spans="1:7" s="27" customFormat="1" ht="12">
      <c r="A183" s="301"/>
      <c r="B183" s="81"/>
      <c r="C183" s="46" t="s">
        <v>152</v>
      </c>
      <c r="D183" s="11" t="s">
        <v>11</v>
      </c>
      <c r="E183" s="9">
        <v>15.2</v>
      </c>
      <c r="F183" s="3"/>
      <c r="G183" s="8"/>
    </row>
    <row r="184" spans="1:7" s="27" customFormat="1" ht="12">
      <c r="A184" s="227">
        <v>48</v>
      </c>
      <c r="B184" s="81"/>
      <c r="C184" s="26" t="s">
        <v>154</v>
      </c>
      <c r="D184" s="5"/>
      <c r="E184" s="6"/>
      <c r="F184" s="2"/>
      <c r="G184" s="31"/>
    </row>
    <row r="185" spans="1:7" s="27" customFormat="1" ht="12">
      <c r="A185" s="307"/>
      <c r="B185" s="97"/>
      <c r="C185" s="56" t="s">
        <v>155</v>
      </c>
      <c r="D185" s="38" t="s">
        <v>11</v>
      </c>
      <c r="E185" s="37">
        <v>46.5</v>
      </c>
      <c r="F185" s="4"/>
      <c r="G185" s="36"/>
    </row>
    <row r="186" spans="1:7" s="27" customFormat="1" ht="12">
      <c r="A186" s="304"/>
      <c r="B186" s="89"/>
      <c r="C186" s="272"/>
      <c r="D186" s="90"/>
      <c r="E186" s="9"/>
      <c r="F186" s="3"/>
      <c r="G186" s="11"/>
    </row>
    <row r="187" spans="1:7" s="18" customFormat="1" ht="13.5" thickBot="1">
      <c r="A187" s="328"/>
      <c r="B187" s="223" t="s">
        <v>69</v>
      </c>
      <c r="C187" s="224" t="s">
        <v>24</v>
      </c>
      <c r="D187" s="225"/>
      <c r="E187" s="367"/>
      <c r="F187" s="357"/>
      <c r="G187" s="368"/>
    </row>
    <row r="188" spans="1:7" s="27" customFormat="1" ht="12.75">
      <c r="A188" s="307"/>
      <c r="B188" s="286" t="s">
        <v>296</v>
      </c>
      <c r="C188" s="287" t="s">
        <v>297</v>
      </c>
      <c r="D188" s="288"/>
      <c r="E188" s="289"/>
      <c r="F188" s="358"/>
      <c r="G188" s="288"/>
    </row>
    <row r="189" spans="1:7" s="18" customFormat="1" ht="14.25" customHeight="1">
      <c r="A189" s="227">
        <v>49</v>
      </c>
      <c r="B189" s="23" t="s">
        <v>294</v>
      </c>
      <c r="C189" s="26" t="s">
        <v>148</v>
      </c>
      <c r="D189" s="5"/>
      <c r="E189" s="114"/>
      <c r="F189" s="2"/>
      <c r="G189" s="5"/>
    </row>
    <row r="190" spans="1:7" s="18" customFormat="1" ht="14.25" customHeight="1">
      <c r="A190" s="230"/>
      <c r="B190" s="81"/>
      <c r="C190" s="26" t="s">
        <v>146</v>
      </c>
      <c r="D190" s="5"/>
      <c r="E190" s="114"/>
      <c r="F190" s="2"/>
      <c r="G190" s="5"/>
    </row>
    <row r="191" spans="1:7" s="18" customFormat="1" ht="12">
      <c r="A191" s="237"/>
      <c r="B191" s="89"/>
      <c r="C191" s="46" t="s">
        <v>147</v>
      </c>
      <c r="D191" s="11" t="s">
        <v>11</v>
      </c>
      <c r="E191" s="115">
        <f>36.5+37.7</f>
        <v>74.2</v>
      </c>
      <c r="F191" s="3"/>
      <c r="G191" s="8"/>
    </row>
    <row r="192" spans="1:7" s="18" customFormat="1" ht="12">
      <c r="A192" s="326"/>
      <c r="B192" s="12"/>
      <c r="C192" s="53"/>
      <c r="D192" s="12"/>
      <c r="E192" s="37"/>
      <c r="F192" s="110"/>
      <c r="G192" s="128"/>
    </row>
    <row r="193" spans="1:7" s="18" customFormat="1" ht="12">
      <c r="A193" s="227">
        <v>50</v>
      </c>
      <c r="B193" s="23" t="s">
        <v>295</v>
      </c>
      <c r="C193" s="47" t="s">
        <v>324</v>
      </c>
      <c r="D193" s="38"/>
      <c r="E193" s="128"/>
      <c r="F193" s="284"/>
      <c r="G193" s="36"/>
    </row>
    <row r="194" spans="1:7" s="18" customFormat="1" ht="12">
      <c r="A194" s="329"/>
      <c r="B194" s="81"/>
      <c r="C194" s="26" t="s">
        <v>325</v>
      </c>
      <c r="D194" s="5"/>
      <c r="E194" s="123"/>
      <c r="F194" s="268"/>
      <c r="G194" s="31"/>
    </row>
    <row r="195" spans="1:7" s="27" customFormat="1" ht="12">
      <c r="A195" s="237"/>
      <c r="B195" s="89"/>
      <c r="C195" s="51" t="s">
        <v>149</v>
      </c>
      <c r="D195" s="11" t="s">
        <v>11</v>
      </c>
      <c r="E195" s="115">
        <f>26.4+20</f>
        <v>46.4</v>
      </c>
      <c r="F195" s="3"/>
      <c r="G195" s="8"/>
    </row>
    <row r="196" spans="1:7" s="27" customFormat="1" ht="12">
      <c r="A196" s="330"/>
      <c r="B196" s="92"/>
      <c r="C196" s="178"/>
      <c r="D196" s="13"/>
      <c r="E196" s="122"/>
      <c r="F196" s="111"/>
      <c r="G196" s="30"/>
    </row>
    <row r="197" spans="1:7" s="27" customFormat="1" ht="12.75">
      <c r="A197" s="237"/>
      <c r="B197" s="89"/>
      <c r="C197" s="271"/>
      <c r="D197" s="11"/>
      <c r="E197" s="115"/>
      <c r="F197" s="3"/>
      <c r="G197" s="8"/>
    </row>
    <row r="198" spans="1:7" s="34" customFormat="1" ht="18" thickBot="1">
      <c r="A198" s="331"/>
      <c r="B198" s="273"/>
      <c r="C198" s="274" t="s">
        <v>5</v>
      </c>
      <c r="D198" s="275"/>
      <c r="E198" s="276"/>
      <c r="F198" s="359"/>
      <c r="G198" s="232"/>
    </row>
    <row r="199" spans="1:7" s="27" customFormat="1" ht="12.75">
      <c r="A199" s="332"/>
      <c r="B199" s="84"/>
      <c r="C199" s="85"/>
      <c r="D199" s="86"/>
      <c r="E199" s="369"/>
      <c r="F199" s="360"/>
      <c r="G199" s="370"/>
    </row>
    <row r="200" spans="1:7" s="27" customFormat="1" ht="12.75">
      <c r="A200" s="301"/>
      <c r="B200" s="81"/>
      <c r="C200" s="105"/>
      <c r="D200" s="54"/>
      <c r="E200" s="6"/>
      <c r="F200" s="2"/>
      <c r="G200" s="5"/>
    </row>
    <row r="201" spans="1:7" s="34" customFormat="1" ht="12.75">
      <c r="A201" s="303"/>
      <c r="B201" s="204" t="s">
        <v>68</v>
      </c>
      <c r="C201" s="251" t="s">
        <v>12</v>
      </c>
      <c r="D201" s="213"/>
      <c r="E201" s="214"/>
      <c r="F201" s="236"/>
      <c r="G201" s="234"/>
    </row>
    <row r="202" spans="1:7" s="34" customFormat="1" ht="12.75">
      <c r="A202" s="301"/>
      <c r="B202" s="148" t="s">
        <v>67</v>
      </c>
      <c r="C202" s="150" t="s">
        <v>51</v>
      </c>
      <c r="D202" s="151"/>
      <c r="E202" s="152"/>
      <c r="F202" s="187"/>
      <c r="G202" s="151"/>
    </row>
    <row r="203" spans="1:7" s="34" customFormat="1" ht="12">
      <c r="A203" s="307"/>
      <c r="B203" s="22" t="s">
        <v>301</v>
      </c>
      <c r="C203" s="153" t="s">
        <v>83</v>
      </c>
      <c r="D203" s="38"/>
      <c r="E203" s="37"/>
      <c r="F203" s="4"/>
      <c r="G203" s="13"/>
    </row>
    <row r="204" spans="1:7" s="18" customFormat="1" ht="12">
      <c r="A204" s="314">
        <v>51</v>
      </c>
      <c r="B204" s="81"/>
      <c r="C204" s="42" t="s">
        <v>133</v>
      </c>
      <c r="D204" s="13"/>
      <c r="E204" s="14"/>
      <c r="F204" s="111"/>
      <c r="G204" s="13"/>
    </row>
    <row r="205" spans="1:7" s="18" customFormat="1" ht="12">
      <c r="A205" s="301"/>
      <c r="B205" s="81"/>
      <c r="C205" s="26" t="s">
        <v>158</v>
      </c>
      <c r="D205" s="5"/>
      <c r="E205" s="6"/>
      <c r="F205" s="2"/>
      <c r="G205" s="5"/>
    </row>
    <row r="206" spans="1:7" s="18" customFormat="1" ht="12" customHeight="1">
      <c r="A206" s="301"/>
      <c r="B206" s="81"/>
      <c r="C206" s="26"/>
      <c r="D206" s="5"/>
      <c r="E206" s="6"/>
      <c r="F206" s="2"/>
      <c r="G206" s="5"/>
    </row>
    <row r="207" spans="1:7" s="18" customFormat="1" ht="12">
      <c r="A207" s="304"/>
      <c r="B207" s="89"/>
      <c r="C207" s="21" t="s">
        <v>160</v>
      </c>
      <c r="D207" s="11" t="s">
        <v>86</v>
      </c>
      <c r="E207" s="57">
        <f>10853.5+1059.7+2175.2</f>
        <v>14088.400000000001</v>
      </c>
      <c r="F207" s="280"/>
      <c r="G207" s="8"/>
    </row>
    <row r="208" spans="1:7" s="18" customFormat="1" ht="12">
      <c r="A208" s="323"/>
      <c r="B208" s="160"/>
      <c r="C208" s="92"/>
      <c r="D208" s="93"/>
      <c r="E208" s="371"/>
      <c r="F208" s="246"/>
      <c r="G208" s="30"/>
    </row>
    <row r="209" spans="1:7" s="27" customFormat="1" ht="12">
      <c r="A209" s="299"/>
      <c r="B209" s="100"/>
      <c r="C209" s="97"/>
      <c r="D209" s="104"/>
      <c r="E209" s="110"/>
      <c r="F209" s="284"/>
      <c r="G209" s="38"/>
    </row>
    <row r="210" spans="1:7" s="34" customFormat="1" ht="12.75">
      <c r="A210" s="303"/>
      <c r="B210" s="204" t="s">
        <v>66</v>
      </c>
      <c r="C210" s="212" t="s">
        <v>13</v>
      </c>
      <c r="D210" s="213"/>
      <c r="E210" s="214"/>
      <c r="F210" s="236"/>
      <c r="G210" s="234"/>
    </row>
    <row r="211" spans="1:7" s="18" customFormat="1" ht="12.75">
      <c r="A211" s="301"/>
      <c r="B211" s="148" t="s">
        <v>65</v>
      </c>
      <c r="C211" s="150" t="s">
        <v>161</v>
      </c>
      <c r="D211" s="91"/>
      <c r="E211" s="152"/>
      <c r="F211" s="187"/>
      <c r="G211" s="151"/>
    </row>
    <row r="212" spans="1:7" s="18" customFormat="1" ht="12">
      <c r="A212" s="323"/>
      <c r="B212" s="22" t="s">
        <v>64</v>
      </c>
      <c r="C212" s="42" t="s">
        <v>124</v>
      </c>
      <c r="D212" s="13"/>
      <c r="E212" s="15"/>
      <c r="F212" s="361"/>
      <c r="G212" s="13"/>
    </row>
    <row r="213" spans="1:7" s="18" customFormat="1" ht="12">
      <c r="A213" s="304"/>
      <c r="B213" s="81"/>
      <c r="C213" s="51" t="s">
        <v>48</v>
      </c>
      <c r="D213" s="11"/>
      <c r="E213" s="10"/>
      <c r="F213" s="186"/>
      <c r="G213" s="11"/>
    </row>
    <row r="214" spans="1:7" s="27" customFormat="1" ht="12.75">
      <c r="A214" s="301"/>
      <c r="B214" s="81"/>
      <c r="C214" s="290" t="s">
        <v>25</v>
      </c>
      <c r="D214" s="5"/>
      <c r="E214" s="6"/>
      <c r="F214" s="2"/>
      <c r="G214" s="5"/>
    </row>
    <row r="215" spans="1:7" s="27" customFormat="1" ht="12">
      <c r="A215" s="333">
        <v>52</v>
      </c>
      <c r="B215" s="97"/>
      <c r="C215" s="153" t="s">
        <v>130</v>
      </c>
      <c r="D215" s="38"/>
      <c r="E215" s="37"/>
      <c r="F215" s="4"/>
      <c r="G215" s="38"/>
    </row>
    <row r="216" spans="1:7" s="27" customFormat="1" ht="12">
      <c r="A216" s="304"/>
      <c r="B216" s="81"/>
      <c r="C216" s="20" t="s">
        <v>162</v>
      </c>
      <c r="D216" s="8" t="s">
        <v>9</v>
      </c>
      <c r="E216" s="9">
        <v>150</v>
      </c>
      <c r="F216" s="3"/>
      <c r="G216" s="8"/>
    </row>
    <row r="217" spans="1:7" s="27" customFormat="1" ht="12">
      <c r="A217" s="308">
        <v>53</v>
      </c>
      <c r="B217" s="81"/>
      <c r="C217" s="60" t="s">
        <v>163</v>
      </c>
      <c r="D217" s="31"/>
      <c r="E217" s="6"/>
      <c r="F217" s="2"/>
      <c r="G217" s="5"/>
    </row>
    <row r="218" spans="1:7" s="27" customFormat="1" ht="12">
      <c r="A218" s="304"/>
      <c r="B218" s="81"/>
      <c r="C218" s="21" t="s">
        <v>164</v>
      </c>
      <c r="D218" s="8" t="s">
        <v>9</v>
      </c>
      <c r="E218" s="63">
        <v>60</v>
      </c>
      <c r="F218" s="3"/>
      <c r="G218" s="8"/>
    </row>
    <row r="219" spans="1:7" s="27" customFormat="1" ht="12">
      <c r="A219" s="314">
        <v>54</v>
      </c>
      <c r="B219" s="81"/>
      <c r="C219" s="23" t="s">
        <v>165</v>
      </c>
      <c r="D219" s="30"/>
      <c r="E219" s="130"/>
      <c r="F219" s="111"/>
      <c r="G219" s="30"/>
    </row>
    <row r="220" spans="1:7" s="27" customFormat="1" ht="12">
      <c r="A220" s="304"/>
      <c r="B220" s="89"/>
      <c r="C220" s="20" t="s">
        <v>166</v>
      </c>
      <c r="D220" s="8" t="s">
        <v>9</v>
      </c>
      <c r="E220" s="10">
        <v>75</v>
      </c>
      <c r="F220" s="3"/>
      <c r="G220" s="8"/>
    </row>
    <row r="221" spans="1:7" s="27" customFormat="1" ht="12">
      <c r="A221" s="307"/>
      <c r="B221" s="97"/>
      <c r="C221" s="58"/>
      <c r="D221" s="36"/>
      <c r="E221" s="352"/>
      <c r="F221" s="4"/>
      <c r="G221" s="36"/>
    </row>
    <row r="222" spans="1:7" s="27" customFormat="1" ht="12">
      <c r="A222" s="314">
        <v>55</v>
      </c>
      <c r="B222" s="92"/>
      <c r="C222" s="22" t="s">
        <v>131</v>
      </c>
      <c r="D222" s="30"/>
      <c r="E222" s="130"/>
      <c r="F222" s="111"/>
      <c r="G222" s="30"/>
    </row>
    <row r="223" spans="1:7" s="27" customFormat="1" ht="12">
      <c r="A223" s="304"/>
      <c r="B223" s="81"/>
      <c r="C223" s="20" t="s">
        <v>167</v>
      </c>
      <c r="D223" s="8" t="s">
        <v>9</v>
      </c>
      <c r="E223" s="10">
        <v>20</v>
      </c>
      <c r="F223" s="3"/>
      <c r="G223" s="8"/>
    </row>
    <row r="224" spans="1:7" s="27" customFormat="1" ht="12">
      <c r="A224" s="304"/>
      <c r="B224" s="81"/>
      <c r="C224" s="20"/>
      <c r="D224" s="8"/>
      <c r="E224" s="9"/>
      <c r="F224" s="3"/>
      <c r="G224" s="8"/>
    </row>
    <row r="225" spans="1:7" s="27" customFormat="1" ht="12.75">
      <c r="A225" s="307"/>
      <c r="B225" s="81"/>
      <c r="C225" s="350" t="s">
        <v>42</v>
      </c>
      <c r="D225" s="36"/>
      <c r="E225" s="37"/>
      <c r="F225" s="4"/>
      <c r="G225" s="38"/>
    </row>
    <row r="226" spans="1:7" s="27" customFormat="1" ht="12">
      <c r="A226" s="308">
        <v>56</v>
      </c>
      <c r="B226" s="81"/>
      <c r="C226" s="61" t="s">
        <v>132</v>
      </c>
      <c r="D226" s="13"/>
      <c r="E226" s="6"/>
      <c r="F226" s="111"/>
      <c r="G226" s="5"/>
    </row>
    <row r="227" spans="1:7" s="27" customFormat="1" ht="12">
      <c r="A227" s="304"/>
      <c r="B227" s="81"/>
      <c r="C227" s="62">
        <v>10</v>
      </c>
      <c r="D227" s="11" t="s">
        <v>9</v>
      </c>
      <c r="E227" s="115">
        <v>10</v>
      </c>
      <c r="F227" s="3"/>
      <c r="G227" s="8"/>
    </row>
    <row r="228" spans="1:7" s="27" customFormat="1" ht="12">
      <c r="A228" s="314">
        <v>57</v>
      </c>
      <c r="B228" s="81"/>
      <c r="C228" s="29" t="s">
        <v>168</v>
      </c>
      <c r="D228" s="30"/>
      <c r="E228" s="14"/>
      <c r="F228" s="111"/>
      <c r="G228" s="5"/>
    </row>
    <row r="229" spans="1:7" s="27" customFormat="1" ht="12">
      <c r="A229" s="301"/>
      <c r="B229" s="81"/>
      <c r="C229" s="33">
        <v>20</v>
      </c>
      <c r="D229" s="8" t="s">
        <v>9</v>
      </c>
      <c r="E229" s="63">
        <v>20</v>
      </c>
      <c r="F229" s="3"/>
      <c r="G229" s="8"/>
    </row>
    <row r="230" spans="1:7" s="27" customFormat="1" ht="12.75">
      <c r="A230" s="307"/>
      <c r="B230" s="81"/>
      <c r="C230" s="64" t="s">
        <v>26</v>
      </c>
      <c r="D230" s="36"/>
      <c r="E230" s="14"/>
      <c r="F230" s="111"/>
      <c r="G230" s="5"/>
    </row>
    <row r="231" spans="1:7" s="27" customFormat="1" ht="12">
      <c r="A231" s="308">
        <v>58</v>
      </c>
      <c r="B231" s="81"/>
      <c r="C231" s="61" t="s">
        <v>128</v>
      </c>
      <c r="D231" s="5"/>
      <c r="E231" s="15"/>
      <c r="F231" s="111"/>
      <c r="G231" s="13"/>
    </row>
    <row r="232" spans="1:7" s="27" customFormat="1" ht="12">
      <c r="A232" s="304"/>
      <c r="B232" s="81"/>
      <c r="C232" s="62" t="s">
        <v>174</v>
      </c>
      <c r="D232" s="11" t="s">
        <v>8</v>
      </c>
      <c r="E232" s="115">
        <v>52</v>
      </c>
      <c r="F232" s="3"/>
      <c r="G232" s="8"/>
    </row>
    <row r="233" spans="1:7" s="27" customFormat="1" ht="12">
      <c r="A233" s="308">
        <v>59</v>
      </c>
      <c r="B233" s="81"/>
      <c r="C233" s="22" t="s">
        <v>172</v>
      </c>
      <c r="D233" s="5"/>
      <c r="E233" s="6"/>
      <c r="F233" s="2"/>
      <c r="G233" s="5"/>
    </row>
    <row r="234" spans="1:7" s="27" customFormat="1" ht="12">
      <c r="A234" s="304"/>
      <c r="B234" s="81"/>
      <c r="C234" s="20" t="s">
        <v>171</v>
      </c>
      <c r="D234" s="11" t="s">
        <v>8</v>
      </c>
      <c r="E234" s="10">
        <v>5.7</v>
      </c>
      <c r="F234" s="3"/>
      <c r="G234" s="8"/>
    </row>
    <row r="235" spans="1:7" s="27" customFormat="1" ht="12">
      <c r="A235" s="314">
        <v>60</v>
      </c>
      <c r="B235" s="81"/>
      <c r="C235" s="23" t="s">
        <v>170</v>
      </c>
      <c r="D235" s="5"/>
      <c r="E235" s="6"/>
      <c r="F235" s="2"/>
      <c r="G235" s="13"/>
    </row>
    <row r="236" spans="1:7" s="27" customFormat="1" ht="12">
      <c r="A236" s="301"/>
      <c r="B236" s="81"/>
      <c r="C236" s="23" t="s">
        <v>173</v>
      </c>
      <c r="D236" s="5" t="s">
        <v>8</v>
      </c>
      <c r="E236" s="7">
        <v>12.5</v>
      </c>
      <c r="F236" s="2"/>
      <c r="G236" s="31"/>
    </row>
    <row r="237" spans="1:7" s="27" customFormat="1" ht="12">
      <c r="A237" s="314">
        <v>61</v>
      </c>
      <c r="B237" s="81"/>
      <c r="C237" s="23" t="s">
        <v>129</v>
      </c>
      <c r="D237" s="5"/>
      <c r="E237" s="6"/>
      <c r="F237" s="2"/>
      <c r="G237" s="13"/>
    </row>
    <row r="238" spans="1:7" s="27" customFormat="1" ht="12">
      <c r="A238" s="301"/>
      <c r="B238" s="81"/>
      <c r="C238" s="23" t="s">
        <v>169</v>
      </c>
      <c r="D238" s="5" t="s">
        <v>8</v>
      </c>
      <c r="E238" s="7">
        <v>23.5</v>
      </c>
      <c r="F238" s="2"/>
      <c r="G238" s="31"/>
    </row>
    <row r="239" spans="1:7" s="27" customFormat="1" ht="12">
      <c r="A239" s="307"/>
      <c r="B239" s="97"/>
      <c r="C239" s="97"/>
      <c r="D239" s="55"/>
      <c r="E239" s="37"/>
      <c r="F239" s="4"/>
      <c r="G239" s="38"/>
    </row>
    <row r="240" spans="1:7" s="18" customFormat="1" ht="12.75">
      <c r="A240" s="304"/>
      <c r="B240" s="143" t="s">
        <v>60</v>
      </c>
      <c r="C240" s="144" t="s">
        <v>117</v>
      </c>
      <c r="D240" s="88"/>
      <c r="E240" s="146"/>
      <c r="F240" s="147"/>
      <c r="G240" s="145"/>
    </row>
    <row r="241" spans="1:7" s="18" customFormat="1" ht="12">
      <c r="A241" s="307"/>
      <c r="B241" s="22" t="s">
        <v>59</v>
      </c>
      <c r="C241" s="44" t="s">
        <v>175</v>
      </c>
      <c r="D241" s="38"/>
      <c r="E241" s="37"/>
      <c r="F241" s="4"/>
      <c r="G241" s="13"/>
    </row>
    <row r="242" spans="1:7" s="27" customFormat="1" ht="12">
      <c r="A242" s="314">
        <v>62</v>
      </c>
      <c r="B242" s="81"/>
      <c r="C242" s="65" t="s">
        <v>177</v>
      </c>
      <c r="D242" s="13"/>
      <c r="E242" s="14"/>
      <c r="F242" s="111"/>
      <c r="G242" s="13"/>
    </row>
    <row r="243" spans="1:7" s="27" customFormat="1" ht="12">
      <c r="A243" s="304"/>
      <c r="B243" s="81"/>
      <c r="C243" s="62" t="s">
        <v>176</v>
      </c>
      <c r="D243" s="8" t="s">
        <v>8</v>
      </c>
      <c r="E243" s="9">
        <v>15.5</v>
      </c>
      <c r="F243" s="280"/>
      <c r="G243" s="8"/>
    </row>
    <row r="244" spans="1:7" s="27" customFormat="1" ht="12.75" customHeight="1">
      <c r="A244" s="308">
        <v>63</v>
      </c>
      <c r="B244" s="81"/>
      <c r="C244" s="26" t="s">
        <v>178</v>
      </c>
      <c r="D244" s="31"/>
      <c r="E244" s="6"/>
      <c r="F244" s="2"/>
      <c r="G244" s="13"/>
    </row>
    <row r="245" spans="1:7" s="27" customFormat="1" ht="12">
      <c r="A245" s="304"/>
      <c r="B245" s="81"/>
      <c r="C245" s="60" t="s">
        <v>179</v>
      </c>
      <c r="D245" s="8" t="s">
        <v>8</v>
      </c>
      <c r="E245" s="9">
        <v>9</v>
      </c>
      <c r="F245" s="3"/>
      <c r="G245" s="8"/>
    </row>
    <row r="246" spans="1:7" s="27" customFormat="1" ht="12">
      <c r="A246" s="308">
        <v>64</v>
      </c>
      <c r="B246" s="81"/>
      <c r="C246" s="60" t="s">
        <v>180</v>
      </c>
      <c r="D246" s="31"/>
      <c r="E246" s="6"/>
      <c r="F246" s="2"/>
      <c r="G246" s="31"/>
    </row>
    <row r="247" spans="1:7" s="27" customFormat="1" ht="12">
      <c r="A247" s="304"/>
      <c r="B247" s="89"/>
      <c r="C247" s="62">
        <v>14.4</v>
      </c>
      <c r="D247" s="8" t="s">
        <v>8</v>
      </c>
      <c r="E247" s="9">
        <v>14.5</v>
      </c>
      <c r="F247" s="3"/>
      <c r="G247" s="8"/>
    </row>
    <row r="248" spans="1:7" s="27" customFormat="1" ht="12">
      <c r="A248" s="334"/>
      <c r="B248" s="81"/>
      <c r="C248" s="94"/>
      <c r="D248" s="83"/>
      <c r="E248" s="6"/>
      <c r="F248" s="2"/>
      <c r="G248" s="38"/>
    </row>
    <row r="249" spans="1:7" s="27" customFormat="1" ht="12.75">
      <c r="A249" s="300"/>
      <c r="B249" s="204" t="s">
        <v>63</v>
      </c>
      <c r="C249" s="204" t="s">
        <v>27</v>
      </c>
      <c r="D249" s="210"/>
      <c r="E249" s="205"/>
      <c r="F249" s="206"/>
      <c r="G249" s="203"/>
    </row>
    <row r="250" spans="1:7" s="27" customFormat="1" ht="12.75">
      <c r="A250" s="299"/>
      <c r="B250" s="191" t="s">
        <v>182</v>
      </c>
      <c r="C250" s="191" t="s">
        <v>183</v>
      </c>
      <c r="D250" s="191"/>
      <c r="E250" s="192"/>
      <c r="F250" s="207"/>
      <c r="G250" s="208"/>
    </row>
    <row r="251" spans="1:7" s="27" customFormat="1" ht="12">
      <c r="A251" s="227">
        <v>65</v>
      </c>
      <c r="B251" s="22" t="s">
        <v>302</v>
      </c>
      <c r="C251" s="35" t="s">
        <v>184</v>
      </c>
      <c r="D251" s="36"/>
      <c r="E251" s="37"/>
      <c r="F251" s="278"/>
      <c r="G251" s="38"/>
    </row>
    <row r="252" spans="1:7" s="27" customFormat="1" ht="12">
      <c r="A252" s="335"/>
      <c r="B252" s="23"/>
      <c r="C252" s="28" t="s">
        <v>185</v>
      </c>
      <c r="D252" s="31"/>
      <c r="E252" s="6"/>
      <c r="F252" s="1"/>
      <c r="G252" s="5"/>
    </row>
    <row r="253" spans="1:7" s="27" customFormat="1" ht="12.75">
      <c r="A253" s="301"/>
      <c r="B253" s="156"/>
      <c r="C253" s="26" t="s">
        <v>284</v>
      </c>
      <c r="D253" s="31" t="s">
        <v>96</v>
      </c>
      <c r="E253" s="6">
        <v>1</v>
      </c>
      <c r="F253" s="2"/>
      <c r="G253" s="31"/>
    </row>
    <row r="254" spans="1:7" s="27" customFormat="1" ht="12.75">
      <c r="A254" s="299"/>
      <c r="B254" s="245"/>
      <c r="C254" s="44"/>
      <c r="D254" s="36"/>
      <c r="E254" s="110"/>
      <c r="F254" s="36"/>
      <c r="G254" s="36"/>
    </row>
    <row r="255" spans="1:7" s="27" customFormat="1" ht="12.75">
      <c r="A255" s="299"/>
      <c r="B255" s="191" t="s">
        <v>62</v>
      </c>
      <c r="C255" s="191" t="s">
        <v>36</v>
      </c>
      <c r="D255" s="191"/>
      <c r="E255" s="192"/>
      <c r="F255" s="207"/>
      <c r="G255" s="208"/>
    </row>
    <row r="256" spans="1:7" s="27" customFormat="1" ht="12">
      <c r="A256" s="227">
        <v>66</v>
      </c>
      <c r="B256" s="23" t="s">
        <v>61</v>
      </c>
      <c r="C256" s="35" t="s">
        <v>188</v>
      </c>
      <c r="D256" s="36"/>
      <c r="E256" s="37"/>
      <c r="F256" s="278"/>
      <c r="G256" s="38"/>
    </row>
    <row r="257" spans="1:7" s="27" customFormat="1" ht="12">
      <c r="A257" s="335"/>
      <c r="B257" s="23"/>
      <c r="C257" s="28" t="s">
        <v>187</v>
      </c>
      <c r="D257" s="31"/>
      <c r="E257" s="6"/>
      <c r="F257" s="1"/>
      <c r="G257" s="5"/>
    </row>
    <row r="258" spans="1:7" s="27" customFormat="1" ht="12.75">
      <c r="A258" s="304"/>
      <c r="B258" s="106"/>
      <c r="C258" s="43" t="s">
        <v>186</v>
      </c>
      <c r="D258" s="8" t="s">
        <v>9</v>
      </c>
      <c r="E258" s="9">
        <v>5</v>
      </c>
      <c r="F258" s="3"/>
      <c r="G258" s="8"/>
    </row>
    <row r="259" spans="1:7" s="27" customFormat="1" ht="12.75">
      <c r="A259" s="227">
        <v>67</v>
      </c>
      <c r="B259" s="106"/>
      <c r="C259" s="26" t="s">
        <v>189</v>
      </c>
      <c r="D259" s="31"/>
      <c r="E259" s="6"/>
      <c r="F259" s="2"/>
      <c r="G259" s="5"/>
    </row>
    <row r="260" spans="1:7" s="27" customFormat="1" ht="12.75">
      <c r="A260" s="301"/>
      <c r="B260" s="106"/>
      <c r="C260" s="26" t="s">
        <v>186</v>
      </c>
      <c r="D260" s="31" t="s">
        <v>9</v>
      </c>
      <c r="E260" s="6">
        <v>5</v>
      </c>
      <c r="F260" s="2"/>
      <c r="G260" s="31"/>
    </row>
    <row r="261" spans="1:7" s="27" customFormat="1" ht="12.75">
      <c r="A261" s="307"/>
      <c r="B261" s="248"/>
      <c r="C261" s="249"/>
      <c r="D261" s="55"/>
      <c r="E261" s="37"/>
      <c r="F261" s="4"/>
      <c r="G261" s="38"/>
    </row>
    <row r="262" spans="1:7" s="34" customFormat="1" ht="12.75">
      <c r="A262" s="303"/>
      <c r="B262" s="204" t="s">
        <v>58</v>
      </c>
      <c r="C262" s="251" t="s">
        <v>14</v>
      </c>
      <c r="D262" s="236"/>
      <c r="E262" s="214"/>
      <c r="F262" s="236"/>
      <c r="G262" s="234"/>
    </row>
    <row r="263" spans="1:7" s="18" customFormat="1" ht="12.75">
      <c r="A263" s="304"/>
      <c r="B263" s="148" t="s">
        <v>56</v>
      </c>
      <c r="C263" s="144" t="s">
        <v>15</v>
      </c>
      <c r="D263" s="250"/>
      <c r="E263" s="146"/>
      <c r="F263" s="147"/>
      <c r="G263" s="151"/>
    </row>
    <row r="264" spans="1:7" s="18" customFormat="1" ht="12" customHeight="1">
      <c r="A264" s="323"/>
      <c r="B264" s="22" t="s">
        <v>57</v>
      </c>
      <c r="C264" s="42" t="s">
        <v>84</v>
      </c>
      <c r="D264" s="30"/>
      <c r="E264" s="14"/>
      <c r="F264" s="111"/>
      <c r="G264" s="13"/>
    </row>
    <row r="265" spans="1:7" s="18" customFormat="1" ht="12.75" customHeight="1">
      <c r="A265" s="301"/>
      <c r="B265" s="81"/>
      <c r="C265" s="51" t="s">
        <v>85</v>
      </c>
      <c r="D265" s="31"/>
      <c r="E265" s="6"/>
      <c r="F265" s="2"/>
      <c r="G265" s="5"/>
    </row>
    <row r="266" spans="1:7" s="18" customFormat="1" ht="12">
      <c r="A266" s="314">
        <v>68</v>
      </c>
      <c r="B266" s="81"/>
      <c r="C266" s="116" t="s">
        <v>322</v>
      </c>
      <c r="D266" s="117"/>
      <c r="E266" s="118"/>
      <c r="F266" s="111"/>
      <c r="G266" s="13"/>
    </row>
    <row r="267" spans="1:7" s="27" customFormat="1" ht="12">
      <c r="A267" s="304"/>
      <c r="B267" s="81"/>
      <c r="C267" s="21" t="s">
        <v>361</v>
      </c>
      <c r="D267" s="8" t="s">
        <v>9</v>
      </c>
      <c r="E267" s="9">
        <v>140</v>
      </c>
      <c r="F267" s="3"/>
      <c r="G267" s="8"/>
    </row>
    <row r="268" spans="1:7" s="18" customFormat="1" ht="12">
      <c r="A268" s="314">
        <v>69</v>
      </c>
      <c r="B268" s="81"/>
      <c r="C268" s="66" t="s">
        <v>165</v>
      </c>
      <c r="D268" s="119"/>
      <c r="E268" s="120"/>
      <c r="F268" s="2"/>
      <c r="G268" s="5"/>
    </row>
    <row r="269" spans="1:7" s="18" customFormat="1" ht="12">
      <c r="A269" s="237"/>
      <c r="B269" s="81"/>
      <c r="C269" s="43" t="s">
        <v>360</v>
      </c>
      <c r="D269" s="11" t="s">
        <v>9</v>
      </c>
      <c r="E269" s="9">
        <v>75</v>
      </c>
      <c r="F269" s="3"/>
      <c r="G269" s="8"/>
    </row>
    <row r="270" spans="1:7" s="18" customFormat="1" ht="12">
      <c r="A270" s="314">
        <v>70</v>
      </c>
      <c r="B270" s="81"/>
      <c r="C270" s="66" t="s">
        <v>190</v>
      </c>
      <c r="D270" s="119"/>
      <c r="E270" s="120"/>
      <c r="F270" s="2"/>
      <c r="G270" s="5"/>
    </row>
    <row r="271" spans="1:7" s="18" customFormat="1" ht="12">
      <c r="A271" s="304"/>
      <c r="B271" s="89"/>
      <c r="C271" s="387" t="s">
        <v>167</v>
      </c>
      <c r="D271" s="11" t="s">
        <v>9</v>
      </c>
      <c r="E271" s="9">
        <v>20</v>
      </c>
      <c r="F271" s="3"/>
      <c r="G271" s="8"/>
    </row>
    <row r="272" spans="1:7" s="18" customFormat="1" ht="12">
      <c r="A272" s="307"/>
      <c r="B272" s="58"/>
      <c r="C272" s="56"/>
      <c r="D272" s="38"/>
      <c r="E272" s="128"/>
      <c r="F272" s="4"/>
      <c r="G272" s="36"/>
    </row>
    <row r="273" spans="1:7" s="27" customFormat="1" ht="12.75">
      <c r="A273" s="228"/>
      <c r="B273" s="143" t="s">
        <v>55</v>
      </c>
      <c r="C273" s="144" t="s">
        <v>317</v>
      </c>
      <c r="D273" s="143"/>
      <c r="E273" s="157"/>
      <c r="F273" s="158"/>
      <c r="G273" s="145"/>
    </row>
    <row r="274" spans="1:7" s="27" customFormat="1" ht="12">
      <c r="A274" s="323"/>
      <c r="B274" s="22" t="s">
        <v>54</v>
      </c>
      <c r="C274" s="35" t="s">
        <v>318</v>
      </c>
      <c r="D274" s="36"/>
      <c r="E274" s="37"/>
      <c r="F274" s="127"/>
      <c r="G274" s="38"/>
    </row>
    <row r="275" spans="1:7" s="27" customFormat="1" ht="12">
      <c r="A275" s="314">
        <v>71</v>
      </c>
      <c r="B275" s="23"/>
      <c r="C275" s="28" t="s">
        <v>125</v>
      </c>
      <c r="D275" s="31"/>
      <c r="E275" s="6"/>
      <c r="F275" s="121"/>
      <c r="G275" s="5"/>
    </row>
    <row r="276" spans="1:7" s="27" customFormat="1" ht="12">
      <c r="A276" s="336"/>
      <c r="B276" s="20"/>
      <c r="C276" s="21" t="s">
        <v>362</v>
      </c>
      <c r="D276" s="11" t="s">
        <v>9</v>
      </c>
      <c r="E276" s="9">
        <v>165</v>
      </c>
      <c r="F276" s="124"/>
      <c r="G276" s="8"/>
    </row>
    <row r="277" spans="1:7" s="27" customFormat="1" ht="12">
      <c r="A277" s="337"/>
      <c r="B277" s="58"/>
      <c r="C277" s="58"/>
      <c r="D277" s="70"/>
      <c r="E277" s="110"/>
      <c r="F277" s="159"/>
      <c r="G277" s="38"/>
    </row>
    <row r="278" spans="1:7" s="27" customFormat="1" ht="12.75">
      <c r="A278" s="228"/>
      <c r="B278" s="143" t="s">
        <v>87</v>
      </c>
      <c r="C278" s="144" t="s">
        <v>89</v>
      </c>
      <c r="D278" s="87"/>
      <c r="E278" s="365"/>
      <c r="F278" s="362"/>
      <c r="G278" s="151"/>
    </row>
    <row r="279" spans="1:7" s="27" customFormat="1" ht="12">
      <c r="A279" s="307" t="s">
        <v>199</v>
      </c>
      <c r="B279" s="23" t="s">
        <v>88</v>
      </c>
      <c r="C279" s="58" t="s">
        <v>320</v>
      </c>
      <c r="D279" s="38"/>
      <c r="E279" s="37"/>
      <c r="F279" s="127"/>
      <c r="G279" s="38"/>
    </row>
    <row r="280" spans="1:7" s="27" customFormat="1" ht="12">
      <c r="A280" s="229">
        <v>72</v>
      </c>
      <c r="B280" s="23"/>
      <c r="C280" s="23" t="s">
        <v>321</v>
      </c>
      <c r="D280" s="5"/>
      <c r="E280" s="6"/>
      <c r="F280" s="121"/>
      <c r="G280" s="5"/>
    </row>
    <row r="281" spans="1:7" s="27" customFormat="1" ht="12">
      <c r="A281" s="336"/>
      <c r="B281" s="89"/>
      <c r="C281" s="20" t="s">
        <v>319</v>
      </c>
      <c r="D281" s="11" t="s">
        <v>9</v>
      </c>
      <c r="E281" s="63">
        <f>130+95</f>
        <v>225</v>
      </c>
      <c r="F281" s="124"/>
      <c r="G281" s="8"/>
    </row>
    <row r="282" spans="1:7" s="27" customFormat="1" ht="12">
      <c r="A282" s="376"/>
      <c r="B282" s="92"/>
      <c r="C282" s="29"/>
      <c r="D282" s="13"/>
      <c r="E282" s="14"/>
      <c r="F282" s="377"/>
      <c r="G282" s="30"/>
    </row>
    <row r="283" spans="1:7" s="67" customFormat="1" ht="14.25" customHeight="1">
      <c r="A283" s="228"/>
      <c r="B283" s="89"/>
      <c r="C283" s="373"/>
      <c r="D283" s="374"/>
      <c r="E283" s="375"/>
      <c r="F283" s="124"/>
      <c r="G283" s="247"/>
    </row>
    <row r="284" spans="1:7" s="134" customFormat="1" ht="12.75">
      <c r="A284" s="303"/>
      <c r="B284" s="204" t="s">
        <v>29</v>
      </c>
      <c r="C284" s="212" t="s">
        <v>30</v>
      </c>
      <c r="D284" s="213"/>
      <c r="E284" s="214"/>
      <c r="F284" s="236"/>
      <c r="G284" s="234"/>
    </row>
    <row r="285" spans="1:7" s="34" customFormat="1" ht="12.75">
      <c r="A285" s="339"/>
      <c r="B285" s="191" t="s">
        <v>305</v>
      </c>
      <c r="C285" s="191" t="s">
        <v>303</v>
      </c>
      <c r="D285" s="191"/>
      <c r="E285" s="191"/>
      <c r="F285" s="191"/>
      <c r="G285" s="191"/>
    </row>
    <row r="286" spans="1:7" s="34" customFormat="1" ht="12">
      <c r="A286" s="323"/>
      <c r="B286" s="58" t="s">
        <v>293</v>
      </c>
      <c r="C286" s="58" t="s">
        <v>304</v>
      </c>
      <c r="D286" s="58"/>
      <c r="E286" s="58"/>
      <c r="F286" s="58"/>
      <c r="G286" s="58"/>
    </row>
    <row r="287" spans="1:7" s="34" customFormat="1" ht="12.75" customHeight="1">
      <c r="A287" s="314">
        <v>73</v>
      </c>
      <c r="B287" s="23"/>
      <c r="C287" s="26" t="s">
        <v>350</v>
      </c>
      <c r="D287" s="5"/>
      <c r="E287" s="123"/>
      <c r="F287" s="2"/>
      <c r="G287" s="5"/>
    </row>
    <row r="288" spans="1:7" s="16" customFormat="1" ht="12">
      <c r="A288" s="336"/>
      <c r="B288" s="89"/>
      <c r="C288" s="252" t="s">
        <v>181</v>
      </c>
      <c r="D288" s="11" t="s">
        <v>11</v>
      </c>
      <c r="E288" s="115">
        <v>11.5</v>
      </c>
      <c r="F288" s="124"/>
      <c r="G288" s="8"/>
    </row>
    <row r="289" spans="1:7" s="16" customFormat="1" ht="12">
      <c r="A289" s="340"/>
      <c r="B289" s="97"/>
      <c r="C289" s="253"/>
      <c r="D289" s="12"/>
      <c r="E289" s="37"/>
      <c r="F289" s="127"/>
      <c r="G289" s="36"/>
    </row>
    <row r="290" spans="1:7" s="16" customFormat="1" ht="12.75">
      <c r="A290" s="303"/>
      <c r="B290" s="204" t="s">
        <v>17</v>
      </c>
      <c r="C290" s="251" t="s">
        <v>16</v>
      </c>
      <c r="D290" s="215"/>
      <c r="E290" s="214"/>
      <c r="F290" s="236"/>
      <c r="G290" s="234"/>
    </row>
    <row r="291" spans="1:7" s="134" customFormat="1" ht="12.75" customHeight="1">
      <c r="A291" s="340"/>
      <c r="B291" s="191" t="s">
        <v>31</v>
      </c>
      <c r="C291" s="254" t="s">
        <v>20</v>
      </c>
      <c r="D291" s="255" t="s">
        <v>32</v>
      </c>
      <c r="E291" s="256"/>
      <c r="F291" s="257"/>
      <c r="G291" s="208"/>
    </row>
    <row r="292" spans="1:7" s="16" customFormat="1" ht="12">
      <c r="A292" s="337"/>
      <c r="B292" s="22" t="s">
        <v>90</v>
      </c>
      <c r="C292" s="35" t="s">
        <v>127</v>
      </c>
      <c r="D292" s="125"/>
      <c r="E292" s="126"/>
      <c r="F292" s="127"/>
      <c r="G292" s="125"/>
    </row>
    <row r="293" spans="1:7" s="67" customFormat="1" ht="12">
      <c r="A293" s="227">
        <v>74</v>
      </c>
      <c r="B293" s="23"/>
      <c r="C293" s="60" t="s">
        <v>257</v>
      </c>
      <c r="D293" s="13"/>
      <c r="E293" s="122"/>
      <c r="F293" s="111"/>
      <c r="G293" s="13"/>
    </row>
    <row r="294" spans="1:7" s="67" customFormat="1" ht="12">
      <c r="A294" s="338"/>
      <c r="B294" s="23"/>
      <c r="C294" s="28" t="s">
        <v>351</v>
      </c>
      <c r="D294" s="5"/>
      <c r="E294" s="123"/>
      <c r="F294" s="2"/>
      <c r="G294" s="5"/>
    </row>
    <row r="295" spans="1:7" s="67" customFormat="1" ht="12">
      <c r="A295" s="338"/>
      <c r="B295" s="23"/>
      <c r="C295" s="39" t="s">
        <v>256</v>
      </c>
      <c r="D295" s="5"/>
      <c r="E295" s="123"/>
      <c r="F295" s="2"/>
      <c r="G295" s="31"/>
    </row>
    <row r="296" spans="1:7" s="67" customFormat="1" ht="12">
      <c r="A296" s="336"/>
      <c r="B296" s="20"/>
      <c r="C296" s="28" t="s">
        <v>260</v>
      </c>
      <c r="D296" s="5" t="s">
        <v>8</v>
      </c>
      <c r="E296" s="123">
        <f>45+8+18</f>
        <v>71</v>
      </c>
      <c r="F296" s="121"/>
      <c r="G296" s="31"/>
    </row>
    <row r="297" spans="1:7" s="67" customFormat="1" ht="12">
      <c r="A297" s="227">
        <v>75</v>
      </c>
      <c r="B297" s="22"/>
      <c r="C297" s="22" t="s">
        <v>258</v>
      </c>
      <c r="D297" s="30"/>
      <c r="E297" s="15"/>
      <c r="F297" s="30"/>
      <c r="G297" s="30"/>
    </row>
    <row r="298" spans="1:7" s="67" customFormat="1" ht="12">
      <c r="A298" s="336"/>
      <c r="B298" s="20"/>
      <c r="C298" s="21" t="s">
        <v>259</v>
      </c>
      <c r="D298" s="11" t="s">
        <v>8</v>
      </c>
      <c r="E298" s="115">
        <v>21</v>
      </c>
      <c r="F298" s="124"/>
      <c r="G298" s="8"/>
    </row>
    <row r="299" spans="1:7" s="67" customFormat="1" ht="12">
      <c r="A299" s="341">
        <v>76</v>
      </c>
      <c r="B299" s="23"/>
      <c r="C299" s="28" t="s">
        <v>35</v>
      </c>
      <c r="D299" s="5" t="s">
        <v>8</v>
      </c>
      <c r="E299" s="123">
        <f>45+8+18+21</f>
        <v>92</v>
      </c>
      <c r="F299" s="121"/>
      <c r="G299" s="31"/>
    </row>
    <row r="300" spans="1:7" s="67" customFormat="1" ht="12">
      <c r="A300" s="342"/>
      <c r="B300" s="92"/>
      <c r="C300" s="160"/>
      <c r="D300" s="30"/>
      <c r="E300" s="122"/>
      <c r="F300" s="111"/>
      <c r="G300" s="30"/>
    </row>
    <row r="301" spans="1:7" s="67" customFormat="1" ht="12">
      <c r="A301" s="337"/>
      <c r="B301" s="58" t="s">
        <v>286</v>
      </c>
      <c r="C301" s="58" t="s">
        <v>285</v>
      </c>
      <c r="D301" s="58"/>
      <c r="E301" s="58"/>
      <c r="F301" s="58"/>
      <c r="G301" s="58"/>
    </row>
    <row r="302" spans="1:7" s="67" customFormat="1" ht="12.75" customHeight="1">
      <c r="A302" s="227">
        <v>77</v>
      </c>
      <c r="B302" s="177"/>
      <c r="C302" s="262" t="s">
        <v>200</v>
      </c>
      <c r="D302" s="175"/>
      <c r="E302" s="263"/>
      <c r="F302" s="175"/>
      <c r="G302" s="175"/>
    </row>
    <row r="303" spans="1:7" s="67" customFormat="1" ht="12">
      <c r="A303" s="228"/>
      <c r="B303" s="165"/>
      <c r="C303" s="167">
        <v>105</v>
      </c>
      <c r="D303" s="168" t="s">
        <v>338</v>
      </c>
      <c r="E303" s="115">
        <v>105</v>
      </c>
      <c r="F303" s="239"/>
      <c r="G303" s="168"/>
    </row>
    <row r="304" spans="1:7" s="67" customFormat="1" ht="12">
      <c r="A304" s="229">
        <v>78</v>
      </c>
      <c r="B304" s="5"/>
      <c r="C304" s="169" t="s">
        <v>201</v>
      </c>
      <c r="D304" s="166"/>
      <c r="E304" s="260"/>
      <c r="F304" s="166"/>
      <c r="G304" s="166"/>
    </row>
    <row r="305" spans="1:7" s="67" customFormat="1" ht="12">
      <c r="A305" s="226"/>
      <c r="B305" s="5"/>
      <c r="C305" s="169" t="s">
        <v>203</v>
      </c>
      <c r="D305" s="166"/>
      <c r="E305" s="260"/>
      <c r="F305" s="166"/>
      <c r="G305" s="166"/>
    </row>
    <row r="306" spans="1:7" s="67" customFormat="1" ht="12">
      <c r="A306" s="226"/>
      <c r="B306" s="165"/>
      <c r="C306" s="170" t="s">
        <v>202</v>
      </c>
      <c r="D306" s="171"/>
      <c r="E306" s="261"/>
      <c r="F306" s="166"/>
      <c r="G306" s="258"/>
    </row>
    <row r="307" spans="1:7" s="67" customFormat="1" ht="12">
      <c r="A307" s="228"/>
      <c r="B307" s="11"/>
      <c r="C307" s="167">
        <v>105</v>
      </c>
      <c r="D307" s="168" t="s">
        <v>338</v>
      </c>
      <c r="E307" s="115">
        <v>105</v>
      </c>
      <c r="F307" s="124"/>
      <c r="G307" s="259"/>
    </row>
    <row r="308" spans="1:7" s="67" customFormat="1" ht="12">
      <c r="A308" s="336"/>
      <c r="B308" s="81"/>
      <c r="C308" s="108"/>
      <c r="D308" s="90"/>
      <c r="E308" s="9"/>
      <c r="F308" s="3"/>
      <c r="G308" s="8"/>
    </row>
    <row r="309" spans="1:7" s="134" customFormat="1" ht="12">
      <c r="A309" s="340"/>
      <c r="B309" s="22" t="s">
        <v>287</v>
      </c>
      <c r="C309" s="153" t="s">
        <v>33</v>
      </c>
      <c r="D309" s="38"/>
      <c r="E309" s="37"/>
      <c r="F309" s="127"/>
      <c r="G309" s="125"/>
    </row>
    <row r="310" spans="1:7" s="67" customFormat="1" ht="12">
      <c r="A310" s="307"/>
      <c r="B310" s="81"/>
      <c r="C310" s="66" t="s">
        <v>37</v>
      </c>
      <c r="D310" s="5"/>
      <c r="E310" s="15"/>
      <c r="F310" s="121"/>
      <c r="G310" s="119"/>
    </row>
    <row r="311" spans="1:7" s="67" customFormat="1" ht="12">
      <c r="A311" s="308">
        <v>79</v>
      </c>
      <c r="B311" s="81"/>
      <c r="C311" s="68" t="s">
        <v>193</v>
      </c>
      <c r="D311" s="5"/>
      <c r="E311" s="7"/>
      <c r="F311" s="121"/>
      <c r="G311" s="119"/>
    </row>
    <row r="312" spans="1:7" s="67" customFormat="1" ht="12">
      <c r="A312" s="228"/>
      <c r="B312" s="81"/>
      <c r="C312" s="33" t="s">
        <v>192</v>
      </c>
      <c r="D312" s="11" t="s">
        <v>9</v>
      </c>
      <c r="E312" s="10">
        <v>80</v>
      </c>
      <c r="F312" s="124"/>
      <c r="G312" s="8"/>
    </row>
    <row r="313" spans="1:7" s="67" customFormat="1" ht="12">
      <c r="A313" s="337"/>
      <c r="B313" s="81"/>
      <c r="C313" s="35"/>
      <c r="D313" s="38"/>
      <c r="E313" s="110"/>
      <c r="F313" s="127"/>
      <c r="G313" s="36"/>
    </row>
    <row r="314" spans="1:7" s="67" customFormat="1" ht="12">
      <c r="A314" s="299"/>
      <c r="B314" s="266" t="s">
        <v>288</v>
      </c>
      <c r="C314" s="267" t="s">
        <v>267</v>
      </c>
      <c r="D314" s="36"/>
      <c r="E314" s="37"/>
      <c r="F314" s="4"/>
      <c r="G314" s="125"/>
    </row>
    <row r="315" spans="1:7" s="67" customFormat="1" ht="12.75" customHeight="1">
      <c r="A315" s="299"/>
      <c r="B315" s="96"/>
      <c r="C315" s="291" t="s">
        <v>268</v>
      </c>
      <c r="D315" s="30"/>
      <c r="E315" s="122"/>
      <c r="F315" s="111"/>
      <c r="G315" s="117"/>
    </row>
    <row r="316" spans="1:7" s="67" customFormat="1" ht="12" customHeight="1">
      <c r="A316" s="229">
        <v>80</v>
      </c>
      <c r="B316" s="96"/>
      <c r="C316" s="69" t="s">
        <v>52</v>
      </c>
      <c r="D316" s="31"/>
      <c r="E316" s="123"/>
      <c r="F316" s="2"/>
      <c r="G316" s="119"/>
    </row>
    <row r="317" spans="1:7" s="67" customFormat="1" ht="12">
      <c r="A317" s="237"/>
      <c r="B317" s="81"/>
      <c r="C317" s="20" t="s">
        <v>261</v>
      </c>
      <c r="D317" s="11" t="s">
        <v>9</v>
      </c>
      <c r="E317" s="10">
        <v>10</v>
      </c>
      <c r="F317" s="124"/>
      <c r="G317" s="8"/>
    </row>
    <row r="318" spans="1:7" s="67" customFormat="1" ht="12">
      <c r="A318" s="230"/>
      <c r="B318" s="81"/>
      <c r="C318" s="39"/>
      <c r="D318" s="71"/>
      <c r="E318" s="7"/>
      <c r="F318" s="121"/>
      <c r="G318" s="36"/>
    </row>
    <row r="319" spans="1:7" s="67" customFormat="1" ht="12">
      <c r="A319" s="343"/>
      <c r="B319" s="22" t="s">
        <v>291</v>
      </c>
      <c r="C319" s="47" t="s">
        <v>292</v>
      </c>
      <c r="D319" s="70"/>
      <c r="E319" s="110"/>
      <c r="F319" s="127"/>
      <c r="G319" s="125"/>
    </row>
    <row r="320" spans="1:7" s="67" customFormat="1" ht="12">
      <c r="A320" s="227">
        <v>81</v>
      </c>
      <c r="B320" s="81"/>
      <c r="C320" s="45" t="s">
        <v>348</v>
      </c>
      <c r="D320" s="71"/>
      <c r="E320" s="7"/>
      <c r="F320" s="121"/>
      <c r="G320" s="119"/>
    </row>
    <row r="321" spans="1:7" s="67" customFormat="1" ht="12">
      <c r="A321" s="304"/>
      <c r="B321" s="89"/>
      <c r="C321" s="51">
        <v>15</v>
      </c>
      <c r="D321" s="11" t="s">
        <v>11</v>
      </c>
      <c r="E321" s="10">
        <v>15</v>
      </c>
      <c r="F321" s="124"/>
      <c r="G321" s="8"/>
    </row>
    <row r="322" spans="1:7" s="67" customFormat="1" ht="12">
      <c r="A322" s="307"/>
      <c r="B322" s="97"/>
      <c r="C322" s="103"/>
      <c r="D322" s="12"/>
      <c r="E322" s="37"/>
      <c r="F322" s="127"/>
      <c r="G322" s="125"/>
    </row>
    <row r="323" spans="1:7" s="134" customFormat="1" ht="12.75">
      <c r="A323" s="336"/>
      <c r="B323" s="148" t="s">
        <v>34</v>
      </c>
      <c r="C323" s="144" t="s">
        <v>28</v>
      </c>
      <c r="D323" s="145"/>
      <c r="E323" s="146"/>
      <c r="F323" s="147"/>
      <c r="G323" s="145"/>
    </row>
    <row r="324" spans="1:7" s="134" customFormat="1" ht="12">
      <c r="A324" s="307"/>
      <c r="B324" s="22" t="s">
        <v>53</v>
      </c>
      <c r="C324" s="56" t="s">
        <v>49</v>
      </c>
      <c r="D324" s="36"/>
      <c r="E324" s="110"/>
      <c r="F324" s="127"/>
      <c r="G324" s="119"/>
    </row>
    <row r="325" spans="1:7" s="67" customFormat="1" ht="12">
      <c r="A325" s="314">
        <v>82</v>
      </c>
      <c r="B325" s="81"/>
      <c r="C325" s="28" t="s">
        <v>323</v>
      </c>
      <c r="D325" s="5"/>
      <c r="E325" s="15"/>
      <c r="F325" s="268"/>
      <c r="G325" s="117"/>
    </row>
    <row r="326" spans="1:7" s="67" customFormat="1" ht="12">
      <c r="A326" s="304"/>
      <c r="B326" s="89"/>
      <c r="C326" s="62" t="s">
        <v>40</v>
      </c>
      <c r="D326" s="11" t="s">
        <v>338</v>
      </c>
      <c r="E326" s="10">
        <v>2</v>
      </c>
      <c r="F326" s="3"/>
      <c r="G326" s="8"/>
    </row>
    <row r="327" spans="1:7" s="67" customFormat="1" ht="12">
      <c r="A327" s="314">
        <v>83</v>
      </c>
      <c r="B327" s="92"/>
      <c r="C327" s="22" t="s">
        <v>101</v>
      </c>
      <c r="D327" s="13"/>
      <c r="E327" s="15"/>
      <c r="F327" s="111"/>
      <c r="G327" s="30"/>
    </row>
    <row r="328" spans="1:7" s="67" customFormat="1" ht="12">
      <c r="A328" s="301"/>
      <c r="B328" s="81"/>
      <c r="C328" s="62" t="s">
        <v>102</v>
      </c>
      <c r="D328" s="11" t="s">
        <v>339</v>
      </c>
      <c r="E328" s="10">
        <v>1</v>
      </c>
      <c r="F328" s="8"/>
      <c r="G328" s="8"/>
    </row>
    <row r="329" spans="1:7" s="67" customFormat="1" ht="12">
      <c r="A329" s="301"/>
      <c r="B329" s="81"/>
      <c r="C329" s="96"/>
      <c r="D329" s="102"/>
      <c r="E329" s="110"/>
      <c r="F329" s="284"/>
      <c r="G329" s="36"/>
    </row>
    <row r="330" spans="1:7" s="67" customFormat="1" ht="12">
      <c r="A330" s="307"/>
      <c r="B330" s="58" t="s">
        <v>92</v>
      </c>
      <c r="C330" s="56" t="s">
        <v>191</v>
      </c>
      <c r="D330" s="265"/>
      <c r="E330" s="110"/>
      <c r="F330" s="284"/>
      <c r="G330" s="125"/>
    </row>
    <row r="331" spans="1:7" s="67" customFormat="1" ht="12">
      <c r="A331" s="314">
        <v>84</v>
      </c>
      <c r="B331" s="23"/>
      <c r="C331" s="69" t="s">
        <v>262</v>
      </c>
      <c r="D331" s="264"/>
      <c r="E331" s="7"/>
      <c r="F331" s="268"/>
      <c r="G331" s="119"/>
    </row>
    <row r="332" spans="1:7" s="67" customFormat="1" ht="13.5" customHeight="1">
      <c r="A332" s="335"/>
      <c r="B332" s="23"/>
      <c r="C332" s="40" t="s">
        <v>269</v>
      </c>
      <c r="D332" s="264"/>
      <c r="E332" s="7"/>
      <c r="F332" s="268"/>
      <c r="G332" s="119"/>
    </row>
    <row r="333" spans="1:7" s="67" customFormat="1" ht="12">
      <c r="A333" s="344"/>
      <c r="B333" s="89"/>
      <c r="C333" s="20" t="s">
        <v>263</v>
      </c>
      <c r="D333" s="11" t="s">
        <v>96</v>
      </c>
      <c r="E333" s="10">
        <v>1</v>
      </c>
      <c r="F333" s="3"/>
      <c r="G333" s="8"/>
    </row>
    <row r="334" spans="1:7" s="67" customFormat="1" ht="12">
      <c r="A334" s="335"/>
      <c r="B334" s="81"/>
      <c r="C334" s="28"/>
      <c r="D334" s="5"/>
      <c r="E334" s="7"/>
      <c r="F334" s="2"/>
      <c r="G334" s="31"/>
    </row>
    <row r="335" spans="1:7" s="67" customFormat="1" ht="12">
      <c r="A335" s="339"/>
      <c r="B335" s="22" t="s">
        <v>93</v>
      </c>
      <c r="C335" s="42" t="s">
        <v>264</v>
      </c>
      <c r="D335" s="13"/>
      <c r="E335" s="15"/>
      <c r="F335" s="111"/>
      <c r="G335" s="30"/>
    </row>
    <row r="336" spans="1:7" s="67" customFormat="1" ht="12.75" customHeight="1">
      <c r="A336" s="314">
        <v>85</v>
      </c>
      <c r="B336" s="81"/>
      <c r="C336" s="42" t="s">
        <v>266</v>
      </c>
      <c r="D336" s="13"/>
      <c r="E336" s="15"/>
      <c r="F336" s="111"/>
      <c r="G336" s="30"/>
    </row>
    <row r="337" spans="1:7" s="67" customFormat="1" ht="12">
      <c r="A337" s="344"/>
      <c r="B337" s="89"/>
      <c r="C337" s="51" t="s">
        <v>265</v>
      </c>
      <c r="D337" s="11" t="s">
        <v>91</v>
      </c>
      <c r="E337" s="10">
        <v>12</v>
      </c>
      <c r="F337" s="3"/>
      <c r="G337" s="8"/>
    </row>
    <row r="338" spans="1:7" s="67" customFormat="1" ht="12">
      <c r="A338" s="335"/>
      <c r="B338" s="81"/>
      <c r="C338" s="94"/>
      <c r="D338" s="5"/>
      <c r="E338" s="7"/>
      <c r="F338" s="2"/>
      <c r="G338" s="8"/>
    </row>
    <row r="339" spans="1:7" s="67" customFormat="1" ht="12">
      <c r="A339" s="345"/>
      <c r="B339" s="58" t="s">
        <v>289</v>
      </c>
      <c r="C339" s="56" t="s">
        <v>195</v>
      </c>
      <c r="D339" s="12"/>
      <c r="E339" s="110"/>
      <c r="F339" s="4"/>
      <c r="G339" s="36"/>
    </row>
    <row r="340" spans="1:7" s="67" customFormat="1" ht="12">
      <c r="A340" s="308">
        <v>86</v>
      </c>
      <c r="B340" s="23"/>
      <c r="C340" s="23" t="s">
        <v>196</v>
      </c>
      <c r="D340" s="54"/>
      <c r="E340" s="7"/>
      <c r="F340" s="363"/>
      <c r="G340" s="31"/>
    </row>
    <row r="341" spans="1:7" s="67" customFormat="1" ht="12">
      <c r="A341" s="335" t="s">
        <v>199</v>
      </c>
      <c r="B341" s="81"/>
      <c r="C341" s="40" t="s">
        <v>197</v>
      </c>
      <c r="D341" s="5"/>
      <c r="E341" s="7"/>
      <c r="F341" s="363"/>
      <c r="G341" s="31"/>
    </row>
    <row r="342" spans="1:7" s="67" customFormat="1" ht="12">
      <c r="A342" s="344"/>
      <c r="B342" s="89"/>
      <c r="C342" s="20" t="s">
        <v>194</v>
      </c>
      <c r="D342" s="11" t="s">
        <v>9</v>
      </c>
      <c r="E342" s="3">
        <v>105</v>
      </c>
      <c r="F342" s="3"/>
      <c r="G342" s="8"/>
    </row>
    <row r="343" spans="1:7" s="67" customFormat="1" ht="12">
      <c r="A343" s="335"/>
      <c r="B343" s="101"/>
      <c r="C343" s="23"/>
      <c r="D343" s="71"/>
      <c r="E343" s="2"/>
      <c r="F343" s="2"/>
      <c r="G343" s="31"/>
    </row>
    <row r="344" spans="1:7" s="67" customFormat="1" ht="12">
      <c r="A344" s="344"/>
      <c r="B344" s="99"/>
      <c r="C344" s="20"/>
      <c r="D344" s="73"/>
      <c r="E344" s="3"/>
      <c r="F344" s="3"/>
      <c r="G344" s="8"/>
    </row>
    <row r="345" spans="1:7" s="67" customFormat="1" ht="12">
      <c r="A345" s="346"/>
      <c r="B345" s="22" t="s">
        <v>290</v>
      </c>
      <c r="C345" s="58" t="s">
        <v>94</v>
      </c>
      <c r="D345" s="70"/>
      <c r="E345" s="36"/>
      <c r="F345" s="4"/>
      <c r="G345" s="36"/>
    </row>
    <row r="346" spans="1:7" s="67" customFormat="1" ht="12">
      <c r="A346" s="339"/>
      <c r="B346" s="39"/>
      <c r="C346" s="22" t="s">
        <v>349</v>
      </c>
      <c r="D346" s="129"/>
      <c r="E346" s="30"/>
      <c r="F346" s="111"/>
      <c r="G346" s="30"/>
    </row>
    <row r="347" spans="1:7" s="67" customFormat="1" ht="12" customHeight="1">
      <c r="A347" s="306">
        <v>87</v>
      </c>
      <c r="B347" s="33"/>
      <c r="C347" s="20" t="s">
        <v>337</v>
      </c>
      <c r="D347" s="73" t="s">
        <v>9</v>
      </c>
      <c r="E347" s="8">
        <v>15</v>
      </c>
      <c r="F347" s="3"/>
      <c r="G347" s="8"/>
    </row>
    <row r="348" spans="1:7" s="67" customFormat="1" ht="12" customHeight="1">
      <c r="A348" s="345"/>
      <c r="B348" s="100"/>
      <c r="C348" s="58"/>
      <c r="D348" s="70"/>
      <c r="E348" s="4"/>
      <c r="F348" s="4"/>
      <c r="G348" s="36"/>
    </row>
    <row r="349" spans="1:7" s="67" customFormat="1" ht="12">
      <c r="A349" s="346"/>
      <c r="B349" s="22" t="s">
        <v>95</v>
      </c>
      <c r="C349" s="58" t="s">
        <v>341</v>
      </c>
      <c r="D349" s="70"/>
      <c r="E349" s="36"/>
      <c r="F349" s="4"/>
      <c r="G349" s="36"/>
    </row>
    <row r="350" spans="1:7" s="67" customFormat="1" ht="12">
      <c r="A350" s="306">
        <v>88</v>
      </c>
      <c r="B350" s="39"/>
      <c r="C350" s="22" t="s">
        <v>342</v>
      </c>
      <c r="D350" s="129"/>
      <c r="E350" s="30"/>
      <c r="F350" s="111"/>
      <c r="G350" s="30"/>
    </row>
    <row r="351" spans="1:7" s="67" customFormat="1" ht="12">
      <c r="A351" s="301"/>
      <c r="B351" s="23"/>
      <c r="C351" s="23" t="s">
        <v>346</v>
      </c>
      <c r="D351" s="71"/>
      <c r="E351" s="31"/>
      <c r="F351" s="2"/>
      <c r="G351" s="31"/>
    </row>
    <row r="352" spans="1:7" s="67" customFormat="1" ht="12">
      <c r="A352" s="304"/>
      <c r="B352" s="23"/>
      <c r="C352" s="20" t="s">
        <v>345</v>
      </c>
      <c r="D352" s="73" t="s">
        <v>91</v>
      </c>
      <c r="E352" s="8">
        <v>1</v>
      </c>
      <c r="F352" s="3"/>
      <c r="G352" s="8"/>
    </row>
    <row r="353" spans="1:7" s="67" customFormat="1" ht="12">
      <c r="A353" s="301"/>
      <c r="B353" s="23"/>
      <c r="C353" s="22" t="s">
        <v>343</v>
      </c>
      <c r="D353" s="129"/>
      <c r="E353" s="30"/>
      <c r="F353" s="111"/>
      <c r="G353" s="30"/>
    </row>
    <row r="354" spans="1:7" s="67" customFormat="1" ht="12">
      <c r="A354" s="301"/>
      <c r="B354" s="39"/>
      <c r="C354" s="23" t="s">
        <v>347</v>
      </c>
      <c r="D354" s="71"/>
      <c r="E354" s="31"/>
      <c r="F354" s="2"/>
      <c r="G354" s="31"/>
    </row>
    <row r="355" spans="1:7" s="67" customFormat="1" ht="12">
      <c r="A355" s="347">
        <v>89</v>
      </c>
      <c r="B355" s="39"/>
      <c r="C355" s="23" t="s">
        <v>340</v>
      </c>
      <c r="D355" s="71"/>
      <c r="E355" s="31"/>
      <c r="F355" s="2"/>
      <c r="G355" s="31"/>
    </row>
    <row r="356" spans="1:7" s="67" customFormat="1" ht="12">
      <c r="A356" s="304"/>
      <c r="B356" s="33"/>
      <c r="C356" s="20" t="s">
        <v>344</v>
      </c>
      <c r="D356" s="73" t="s">
        <v>91</v>
      </c>
      <c r="E356" s="8">
        <v>16</v>
      </c>
      <c r="F356" s="3"/>
      <c r="G356" s="8"/>
    </row>
    <row r="357" spans="1:7" s="67" customFormat="1" ht="12">
      <c r="A357" s="345"/>
      <c r="B357" s="100"/>
      <c r="C357" s="58"/>
      <c r="D357" s="70"/>
      <c r="E357" s="4"/>
      <c r="F357" s="4"/>
      <c r="G357" s="36"/>
    </row>
    <row r="358" spans="1:7" s="67" customFormat="1" ht="12">
      <c r="A358" s="327"/>
      <c r="B358" s="35" t="s">
        <v>356</v>
      </c>
      <c r="C358" s="58" t="s">
        <v>97</v>
      </c>
      <c r="D358" s="74"/>
      <c r="E358" s="4"/>
      <c r="F358" s="4"/>
      <c r="G358" s="36"/>
    </row>
    <row r="359" spans="1:7" s="67" customFormat="1" ht="12">
      <c r="A359" s="348">
        <v>90</v>
      </c>
      <c r="B359" s="72"/>
      <c r="C359" s="22" t="s">
        <v>98</v>
      </c>
      <c r="D359" s="129"/>
      <c r="E359" s="281"/>
      <c r="F359" s="281"/>
      <c r="G359" s="282"/>
    </row>
    <row r="360" spans="1:7" s="67" customFormat="1" ht="12">
      <c r="A360" s="344"/>
      <c r="B360" s="33"/>
      <c r="C360" s="20" t="s">
        <v>99</v>
      </c>
      <c r="D360" s="73" t="s">
        <v>96</v>
      </c>
      <c r="E360" s="283">
        <v>1</v>
      </c>
      <c r="F360" s="283"/>
      <c r="G360" s="8"/>
    </row>
    <row r="361" spans="1:7" s="67" customFormat="1" ht="12.75" customHeight="1">
      <c r="A361" s="432"/>
      <c r="B361" s="432"/>
      <c r="C361" s="431"/>
      <c r="D361" s="431"/>
      <c r="E361" s="431"/>
      <c r="F361" s="441"/>
      <c r="G361" s="441"/>
    </row>
    <row r="362" spans="1:7" s="67" customFormat="1" ht="12.75" customHeight="1">
      <c r="A362" s="432"/>
      <c r="B362" s="432"/>
      <c r="C362" s="431"/>
      <c r="D362" s="431"/>
      <c r="E362" s="431"/>
      <c r="F362" s="441"/>
      <c r="G362" s="441"/>
    </row>
    <row r="363" spans="1:7" s="67" customFormat="1" ht="12.75">
      <c r="A363" s="349"/>
      <c r="B363" s="107"/>
      <c r="C363" s="107"/>
      <c r="D363" s="109"/>
      <c r="E363" s="372"/>
      <c r="F363" s="364"/>
      <c r="G363" s="364"/>
    </row>
    <row r="364" spans="1:7" s="67" customFormat="1" ht="12.75">
      <c r="A364" s="349"/>
      <c r="B364" s="107"/>
      <c r="C364" s="107"/>
      <c r="D364" s="109"/>
      <c r="E364" s="372"/>
      <c r="F364" s="364"/>
      <c r="G364" s="364"/>
    </row>
    <row r="365" spans="1:7" s="67" customFormat="1" ht="12.75">
      <c r="A365" s="349"/>
      <c r="B365" s="107"/>
      <c r="C365" s="107"/>
      <c r="D365" s="109"/>
      <c r="E365" s="372"/>
      <c r="F365" s="364"/>
      <c r="G365" s="364"/>
    </row>
    <row r="366" spans="1:7" s="67" customFormat="1" ht="12.75">
      <c r="A366" s="349"/>
      <c r="B366" s="107"/>
      <c r="C366" s="107"/>
      <c r="D366" s="109"/>
      <c r="E366" s="372"/>
      <c r="F366" s="364"/>
      <c r="G366" s="364"/>
    </row>
    <row r="367" spans="1:7" s="67" customFormat="1" ht="12.75">
      <c r="A367" s="349"/>
      <c r="B367" s="107"/>
      <c r="C367" s="107"/>
      <c r="D367" s="109"/>
      <c r="E367" s="372"/>
      <c r="F367" s="163" t="s">
        <v>377</v>
      </c>
      <c r="G367" s="364"/>
    </row>
    <row r="368" spans="1:7" s="67" customFormat="1" ht="18">
      <c r="A368" s="433" t="s">
        <v>368</v>
      </c>
      <c r="B368" s="433"/>
      <c r="C368" s="433"/>
      <c r="D368" s="433"/>
      <c r="E368" s="433"/>
      <c r="F368" s="364"/>
      <c r="G368" s="364"/>
    </row>
    <row r="369" spans="1:7" s="67" customFormat="1" ht="12.75">
      <c r="A369" s="392"/>
      <c r="B369" s="393"/>
      <c r="D369" s="394"/>
      <c r="E369" s="395"/>
      <c r="F369" s="364"/>
      <c r="G369" s="364"/>
    </row>
    <row r="370" spans="1:7" s="67" customFormat="1" ht="13.5" thickBot="1">
      <c r="A370" s="137"/>
      <c r="B370" s="137"/>
      <c r="C370" s="136"/>
      <c r="D370" s="139"/>
      <c r="E370" s="6"/>
      <c r="F370" s="364"/>
      <c r="G370" s="364"/>
    </row>
    <row r="371" spans="1:7" s="67" customFormat="1" ht="30" customHeight="1" thickBot="1">
      <c r="A371" s="396"/>
      <c r="B371" s="434" t="s">
        <v>369</v>
      </c>
      <c r="C371" s="435"/>
      <c r="D371" s="436" t="s">
        <v>370</v>
      </c>
      <c r="E371" s="437"/>
      <c r="F371" s="364"/>
      <c r="G371" s="364"/>
    </row>
    <row r="372" spans="1:7" s="67" customFormat="1" ht="13.5">
      <c r="A372" s="416">
        <v>1</v>
      </c>
      <c r="B372" s="418" t="s">
        <v>371</v>
      </c>
      <c r="C372" s="419"/>
      <c r="D372" s="419"/>
      <c r="E372" s="420"/>
      <c r="F372" s="364"/>
      <c r="G372" s="364"/>
    </row>
    <row r="373" spans="1:7" s="67" customFormat="1" ht="14.25" thickBot="1">
      <c r="A373" s="417"/>
      <c r="B373" s="421"/>
      <c r="C373" s="422"/>
      <c r="D373" s="423"/>
      <c r="E373" s="424"/>
      <c r="F373" s="364"/>
      <c r="G373" s="364"/>
    </row>
    <row r="374" spans="1:7" s="67" customFormat="1" ht="13.5">
      <c r="A374" s="416">
        <v>2</v>
      </c>
      <c r="B374" s="425" t="s">
        <v>372</v>
      </c>
      <c r="C374" s="426"/>
      <c r="D374" s="426"/>
      <c r="E374" s="427"/>
      <c r="F374" s="364"/>
      <c r="G374" s="364"/>
    </row>
    <row r="375" spans="1:7" s="67" customFormat="1" ht="14.25" thickBot="1">
      <c r="A375" s="417"/>
      <c r="B375" s="428"/>
      <c r="C375" s="429"/>
      <c r="D375" s="423"/>
      <c r="E375" s="424"/>
      <c r="F375" s="364"/>
      <c r="G375" s="364"/>
    </row>
    <row r="376" spans="1:7" s="67" customFormat="1" ht="13.5">
      <c r="A376" s="406">
        <v>3</v>
      </c>
      <c r="B376" s="397" t="s">
        <v>373</v>
      </c>
      <c r="C376" s="398"/>
      <c r="D376" s="399"/>
      <c r="E376" s="400"/>
      <c r="F376" s="364"/>
      <c r="G376" s="364"/>
    </row>
    <row r="377" spans="1:7" s="67" customFormat="1" ht="14.25" thickBot="1">
      <c r="A377" s="407"/>
      <c r="B377" s="398"/>
      <c r="C377" s="398"/>
      <c r="D377" s="408"/>
      <c r="E377" s="409"/>
      <c r="F377" s="364"/>
      <c r="G377" s="364"/>
    </row>
    <row r="378" spans="1:7" s="67" customFormat="1" ht="14.25" thickBot="1">
      <c r="A378" s="401">
        <v>3</v>
      </c>
      <c r="B378" s="410" t="s">
        <v>374</v>
      </c>
      <c r="C378" s="411"/>
      <c r="D378" s="412"/>
      <c r="E378" s="413"/>
      <c r="F378" s="364"/>
      <c r="G378" s="364"/>
    </row>
    <row r="379" spans="1:7" s="67" customFormat="1" ht="14.25" thickBot="1">
      <c r="A379" s="401">
        <v>4</v>
      </c>
      <c r="B379" s="402" t="s">
        <v>375</v>
      </c>
      <c r="C379" s="403"/>
      <c r="D379" s="414"/>
      <c r="E379" s="415"/>
      <c r="F379" s="364"/>
      <c r="G379" s="364"/>
    </row>
    <row r="380" spans="1:7" s="67" customFormat="1" ht="14.25" thickBot="1">
      <c r="A380" s="401">
        <v>5</v>
      </c>
      <c r="B380" s="402" t="s">
        <v>376</v>
      </c>
      <c r="C380" s="403"/>
      <c r="D380" s="404"/>
      <c r="E380" s="405"/>
      <c r="F380" s="364"/>
      <c r="G380" s="364"/>
    </row>
    <row r="381" spans="1:7" s="67" customFormat="1" ht="12.75">
      <c r="A381" s="349"/>
      <c r="B381" s="107"/>
      <c r="C381" s="107"/>
      <c r="D381" s="109"/>
      <c r="E381" s="372"/>
      <c r="F381" s="364"/>
      <c r="G381" s="364"/>
    </row>
    <row r="382" spans="1:7" s="67" customFormat="1" ht="12.75">
      <c r="A382" s="349"/>
      <c r="B382" s="107"/>
      <c r="C382" s="107"/>
      <c r="D382" s="109"/>
      <c r="E382" s="372"/>
      <c r="F382" s="364"/>
      <c r="G382" s="364"/>
    </row>
    <row r="383" spans="1:7" s="67" customFormat="1" ht="12.75">
      <c r="A383" s="349"/>
      <c r="B383" s="107"/>
      <c r="C383" s="107"/>
      <c r="D383" s="109"/>
      <c r="E383" s="372"/>
      <c r="F383" s="364"/>
      <c r="G383" s="364"/>
    </row>
    <row r="384" spans="1:7" s="67" customFormat="1" ht="12.75">
      <c r="A384" s="349"/>
      <c r="B384" s="107"/>
      <c r="C384" s="107"/>
      <c r="D384" s="109"/>
      <c r="E384" s="372"/>
      <c r="F384" s="364"/>
      <c r="G384" s="364"/>
    </row>
    <row r="385" spans="1:7" s="67" customFormat="1" ht="12.75">
      <c r="A385" s="349"/>
      <c r="B385" s="107"/>
      <c r="C385" s="107"/>
      <c r="D385" s="109"/>
      <c r="E385" s="372"/>
      <c r="F385" s="364"/>
      <c r="G385" s="364"/>
    </row>
    <row r="386" spans="1:7" s="67" customFormat="1" ht="12.75">
      <c r="A386" s="349"/>
      <c r="B386" s="107"/>
      <c r="C386" s="107"/>
      <c r="D386" s="109"/>
      <c r="E386" s="372"/>
      <c r="F386" s="364"/>
      <c r="G386" s="364"/>
    </row>
    <row r="387" spans="1:7" s="67" customFormat="1" ht="12.75">
      <c r="A387" s="349"/>
      <c r="B387" s="107"/>
      <c r="C387" s="107"/>
      <c r="D387" s="109"/>
      <c r="E387" s="372"/>
      <c r="F387" s="364"/>
      <c r="G387" s="364"/>
    </row>
    <row r="388" spans="1:7" s="67" customFormat="1" ht="12.75">
      <c r="A388" s="349"/>
      <c r="B388" s="107"/>
      <c r="C388" s="107"/>
      <c r="D388" s="109"/>
      <c r="E388" s="372"/>
      <c r="F388" s="364"/>
      <c r="G388" s="364"/>
    </row>
    <row r="389" spans="1:7" s="67" customFormat="1" ht="12.75">
      <c r="A389" s="349"/>
      <c r="B389" s="107"/>
      <c r="C389" s="107"/>
      <c r="D389" s="109"/>
      <c r="E389" s="372"/>
      <c r="F389" s="364"/>
      <c r="G389" s="364"/>
    </row>
    <row r="390" spans="1:7" s="67" customFormat="1" ht="12">
      <c r="A390" s="349"/>
      <c r="B390" s="66"/>
      <c r="C390" s="66"/>
      <c r="D390" s="161"/>
      <c r="E390" s="162"/>
      <c r="F390" s="440"/>
      <c r="G390" s="440"/>
    </row>
    <row r="391" spans="1:7" s="67" customFormat="1" ht="12">
      <c r="A391" s="349"/>
      <c r="B391" s="66"/>
      <c r="C391" s="164"/>
      <c r="D391" s="161"/>
      <c r="E391" s="120"/>
      <c r="F391" s="163"/>
      <c r="G391" s="161"/>
    </row>
    <row r="392" spans="1:7" s="67" customFormat="1" ht="12">
      <c r="A392" s="349"/>
      <c r="B392" s="66"/>
      <c r="C392" s="66"/>
      <c r="D392" s="161"/>
      <c r="E392" s="120"/>
      <c r="F392" s="163"/>
      <c r="G392" s="161"/>
    </row>
    <row r="393" spans="1:7" s="67" customFormat="1" ht="12">
      <c r="A393" s="349"/>
      <c r="B393" s="107"/>
      <c r="C393" s="107"/>
      <c r="D393" s="109"/>
      <c r="E393" s="120"/>
      <c r="F393" s="163"/>
      <c r="G393" s="161"/>
    </row>
    <row r="394" spans="1:7" s="67" customFormat="1" ht="12">
      <c r="A394" s="349"/>
      <c r="B394" s="107"/>
      <c r="C394" s="107"/>
      <c r="D394" s="109"/>
      <c r="E394" s="120"/>
      <c r="F394" s="163"/>
      <c r="G394" s="161"/>
    </row>
    <row r="395" spans="1:7" s="67" customFormat="1" ht="12">
      <c r="A395" s="349"/>
      <c r="B395" s="107"/>
      <c r="C395" s="107"/>
      <c r="D395" s="109"/>
      <c r="E395" s="120"/>
      <c r="F395" s="163"/>
      <c r="G395" s="161"/>
    </row>
    <row r="396" spans="1:7" s="67" customFormat="1" ht="12">
      <c r="A396" s="349"/>
      <c r="B396" s="107"/>
      <c r="C396" s="107"/>
      <c r="D396" s="109"/>
      <c r="E396" s="120"/>
      <c r="F396" s="163"/>
      <c r="G396" s="161"/>
    </row>
    <row r="397" spans="1:7" s="67" customFormat="1" ht="12">
      <c r="A397" s="349"/>
      <c r="B397" s="107"/>
      <c r="C397" s="107"/>
      <c r="D397" s="109"/>
      <c r="E397" s="120"/>
      <c r="F397" s="163"/>
      <c r="G397" s="161"/>
    </row>
    <row r="398" spans="1:7" s="67" customFormat="1" ht="12">
      <c r="A398" s="349"/>
      <c r="B398" s="107"/>
      <c r="C398" s="107"/>
      <c r="D398" s="109"/>
      <c r="E398" s="120"/>
      <c r="F398" s="163"/>
      <c r="G398" s="161"/>
    </row>
    <row r="399" spans="1:7" s="67" customFormat="1" ht="12">
      <c r="A399" s="349"/>
      <c r="B399" s="107"/>
      <c r="C399" s="107"/>
      <c r="D399" s="109"/>
      <c r="E399" s="120"/>
      <c r="F399" s="163"/>
      <c r="G399" s="161"/>
    </row>
    <row r="400" spans="1:7" s="67" customFormat="1" ht="12">
      <c r="A400" s="349"/>
      <c r="B400" s="107"/>
      <c r="C400" s="107"/>
      <c r="D400" s="109"/>
      <c r="E400" s="120"/>
      <c r="F400" s="163"/>
      <c r="G400" s="161"/>
    </row>
  </sheetData>
  <sheetProtection/>
  <mergeCells count="26">
    <mergeCell ref="F390:G390"/>
    <mergeCell ref="F361:G362"/>
    <mergeCell ref="F1:G1"/>
    <mergeCell ref="C361:E362"/>
    <mergeCell ref="A361:B362"/>
    <mergeCell ref="A368:E368"/>
    <mergeCell ref="B371:C371"/>
    <mergeCell ref="D371:E371"/>
    <mergeCell ref="A4:G4"/>
    <mergeCell ref="A8:G8"/>
    <mergeCell ref="A372:A373"/>
    <mergeCell ref="B372:E372"/>
    <mergeCell ref="B373:C373"/>
    <mergeCell ref="D373:E373"/>
    <mergeCell ref="A374:A375"/>
    <mergeCell ref="B374:E374"/>
    <mergeCell ref="B375:C375"/>
    <mergeCell ref="D375:E375"/>
    <mergeCell ref="B380:C380"/>
    <mergeCell ref="D380:E380"/>
    <mergeCell ref="A376:A377"/>
    <mergeCell ref="D377:E377"/>
    <mergeCell ref="B378:C378"/>
    <mergeCell ref="D378:E378"/>
    <mergeCell ref="B379:C379"/>
    <mergeCell ref="D379:E379"/>
  </mergeCells>
  <printOptions horizontalCentered="1"/>
  <pageMargins left="0.3937007874015748" right="0.15748031496062992" top="0.4724409448818898" bottom="0.4724409448818898" header="0.4724409448818898" footer="0.2755905511811024"/>
  <pageSetup horizontalDpi="600" verticalDpi="600" orientation="portrait" paperSize="9" r:id="rId1"/>
  <headerFooter>
    <oddFooter xml:space="preserve">&amp;C&amp;"Arial,Pogrubiony"&amp;11&amp;P&amp;R            PBW Przepust P-19 ul. J. Wisniewskiego w Gdyni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ARKOBI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Malinowski</dc:creator>
  <cp:keywords/>
  <dc:description/>
  <cp:lastModifiedBy>Jolanta Sagan</cp:lastModifiedBy>
  <cp:lastPrinted>2021-08-17T14:06:10Z</cp:lastPrinted>
  <dcterms:created xsi:type="dcterms:W3CDTF">2005-10-09T09:55:28Z</dcterms:created>
  <dcterms:modified xsi:type="dcterms:W3CDTF">2021-08-17T14:06:30Z</dcterms:modified>
  <cp:category/>
  <cp:version/>
  <cp:contentType/>
  <cp:contentStatus/>
</cp:coreProperties>
</file>