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8800" windowHeight="12300"/>
  </bookViews>
  <sheets>
    <sheet name="formularz ofertow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E26" i="4"/>
  <c r="G18" i="4"/>
  <c r="G13" i="4"/>
  <c r="E18" i="4" l="1"/>
  <c r="F37" i="4"/>
  <c r="G8" i="4"/>
  <c r="G37" i="4" s="1"/>
  <c r="G26" i="4"/>
  <c r="G25" i="4"/>
  <c r="G24" i="4"/>
  <c r="G23" i="4"/>
  <c r="G27" i="4" l="1"/>
  <c r="C32" i="4" l="1"/>
  <c r="F32" i="4" s="1"/>
  <c r="G32" i="4" l="1"/>
  <c r="G38" i="4" s="1"/>
  <c r="F38" i="4"/>
  <c r="F39" i="4" s="1"/>
  <c r="G39" i="4" s="1"/>
</calcChain>
</file>

<file path=xl/sharedStrings.xml><?xml version="1.0" encoding="utf-8"?>
<sst xmlns="http://schemas.openxmlformats.org/spreadsheetml/2006/main" count="84" uniqueCount="64">
  <si>
    <t>ZADANIE</t>
  </si>
  <si>
    <t>III</t>
  </si>
  <si>
    <t>[miesiące]</t>
  </si>
  <si>
    <t>liczba jednostek
konserwacji i pogotowia dźwigowego</t>
  </si>
  <si>
    <t>okres
 gwarancji</t>
  </si>
  <si>
    <t>okres podstawowy gwarancji</t>
  </si>
  <si>
    <t>D1, D2, D3, D4</t>
  </si>
  <si>
    <t>D2</t>
  </si>
  <si>
    <t>D1</t>
  </si>
  <si>
    <t>D3 i D4</t>
  </si>
  <si>
    <t>łącznie:</t>
  </si>
  <si>
    <t>Składowe
okresu gwarancji</t>
  </si>
  <si>
    <t>okres 
pośredni gwarancji</t>
  </si>
  <si>
    <t>dźwigi 
objęte gwarancją</t>
  </si>
  <si>
    <t>liczba dźwigów
w danym okresie gwarancji</t>
  </si>
  <si>
    <t>[dźwigo-miesiące]</t>
  </si>
  <si>
    <t>PLN 
netto</t>
  </si>
  <si>
    <t>PLN
brutto</t>
  </si>
  <si>
    <t>[PLN netto 
/dźwigo-miesiąc]</t>
  </si>
  <si>
    <t>[PLN brutto
/dźwigo-miesiąc]</t>
  </si>
  <si>
    <t>I i II</t>
  </si>
  <si>
    <t>Prace projektowe, Nadzór Autorski
Dostawy, prace demontażowe, budowlane, 
instalacyjne i montażowe 
wraz z dokumentacją powykonawczą, 
uruchomieniami i odbiorami</t>
  </si>
  <si>
    <t>OPIS ZADANIA</t>
  </si>
  <si>
    <t>[liczba]</t>
  </si>
  <si>
    <t>A1</t>
  </si>
  <si>
    <t>A2</t>
  </si>
  <si>
    <t>A3</t>
  </si>
  <si>
    <t>B1</t>
  </si>
  <si>
    <t>Wynagrodzenie jednostkowe Wykonawcy za usługę konserwacji dźwigów z pogotowiem dźwigowym  za 1 dźwig i 1 miesiąc</t>
  </si>
  <si>
    <t>B3</t>
  </si>
  <si>
    <t>B2</t>
  </si>
  <si>
    <t>B4</t>
  </si>
  <si>
    <t>C1</t>
  </si>
  <si>
    <t>C2</t>
  </si>
  <si>
    <t>A4 = A3 x 1,23</t>
  </si>
  <si>
    <t>Wynagrodzenie Wykonawcy
za Zadanie I i II
(zółte pole wypełnia Wykonawca)</t>
  </si>
  <si>
    <t>Wynagrodzenie jednostkowe Wykonawcy za usługę konserwacji dźwigów z pogotowiem dźwigowym  za 1 dźwig i 1 miesiąc
(zółte pole wypełnia Wykonawca)</t>
  </si>
  <si>
    <t>Podstawowy okres gwarancji określony przez Wykonawcę
(zółte pole wypełnia Wykonawca)</t>
  </si>
  <si>
    <t xml:space="preserve">Wymany przez Zamawiającego
podstawowy okres gwarancji </t>
  </si>
  <si>
    <t>B5 = B4 x 1,23</t>
  </si>
  <si>
    <t>od 36 do 60 miesięcy</t>
  </si>
  <si>
    <t>B6</t>
  </si>
  <si>
    <t>B7</t>
  </si>
  <si>
    <t>B8</t>
  </si>
  <si>
    <t>B9</t>
  </si>
  <si>
    <t>B10</t>
  </si>
  <si>
    <t>B11 = B9 x B10</t>
  </si>
  <si>
    <t>B12</t>
  </si>
  <si>
    <t>B13 = suma B11</t>
  </si>
  <si>
    <t>B14 = B2</t>
  </si>
  <si>
    <t>B15 = B13 x D14</t>
  </si>
  <si>
    <r>
      <t xml:space="preserve">Usługi konserwacji dźwigów 
z pogotowiem dźwigowym
</t>
    </r>
    <r>
      <rPr>
        <sz val="10"/>
        <rFont val="Calibri"/>
        <family val="2"/>
        <charset val="238"/>
        <scheme val="minor"/>
      </rPr>
      <t>(sumaryczne koszty w całym okresie gwarancji):</t>
    </r>
  </si>
  <si>
    <t>C3 = A3 + B15</t>
  </si>
  <si>
    <t>C4 = A4 + B16</t>
  </si>
  <si>
    <t>B16 = B15 x 1,23</t>
  </si>
  <si>
    <t>Dopuszczalny przez Zamawiającego przedział
wynagrodzenia jednostkowegp Wykonawcy za usługę konserwacji dźwigów z pogotowiem dźwigowym  za 1 dźwig i 1 miesiąc</t>
  </si>
  <si>
    <t>ŁĄCZNA WARTOŚĆ WYNAGRODZENIA WYKONAWCY
(DO UMOWY):</t>
  </si>
  <si>
    <t>od 400 do 1000 zł netto
na 1 dźwig i 1 miesiąc</t>
  </si>
  <si>
    <t>Wynagrodzenie Wykonawcy
za Zadanie III</t>
  </si>
  <si>
    <t>Wynagrodzenie Wykonawcy
za Zadanie I, II, III
PODSUMOWANIE OFERTY WYKONAWCY</t>
  </si>
  <si>
    <t>Kolorem żółtym oznaczono pola do wypełnienia przez Wykonawcę</t>
  </si>
  <si>
    <t>Sprawdzenie warunku
czy okres podstawowego okresu gwarancji jest zgodny z wymogami Zamawiającego</t>
  </si>
  <si>
    <t>Sprawdzenie warunku
czy wynagrodzenie jednostkowe za usługę konserwacji i pogotowa dźwigowego spełnia wymogi Zamawiającego</t>
  </si>
  <si>
    <t>ZAŁĄCZNIK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</si>
</sst>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6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 wrapText="1"/>
    </xf>
    <xf numFmtId="10" fontId="2" fillId="2" borderId="21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3" fontId="3" fillId="2" borderId="38" xfId="1" applyFont="1" applyFill="1" applyBorder="1" applyAlignment="1">
      <alignment horizontal="center" vertical="center" wrapText="1"/>
    </xf>
    <xf numFmtId="16" fontId="3" fillId="2" borderId="31" xfId="0" applyNumberFormat="1" applyFont="1" applyFill="1" applyBorder="1" applyAlignment="1">
      <alignment horizontal="center" vertical="center"/>
    </xf>
    <xf numFmtId="43" fontId="3" fillId="2" borderId="35" xfId="1" applyFont="1" applyFill="1" applyBorder="1" applyAlignment="1">
      <alignment horizontal="center" vertical="center" wrapText="1"/>
    </xf>
    <xf numFmtId="16" fontId="3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0" xfId="2" applyNumberFormat="1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6" fontId="2" fillId="0" borderId="28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horizontal="right" vertical="center"/>
    </xf>
    <xf numFmtId="43" fontId="4" fillId="2" borderId="33" xfId="1" applyFont="1" applyFill="1" applyBorder="1" applyAlignment="1">
      <alignment horizontal="right" vertical="center"/>
    </xf>
    <xf numFmtId="43" fontId="5" fillId="4" borderId="37" xfId="1" applyFont="1" applyFill="1" applyBorder="1" applyAlignment="1">
      <alignment horizontal="left" vertical="center"/>
    </xf>
    <xf numFmtId="43" fontId="5" fillId="0" borderId="33" xfId="1" applyFont="1" applyFill="1" applyBorder="1" applyAlignment="1">
      <alignment horizontal="center" vertical="center" wrapText="1"/>
    </xf>
    <xf numFmtId="164" fontId="5" fillId="2" borderId="22" xfId="1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43" fontId="5" fillId="4" borderId="39" xfId="0" applyNumberFormat="1" applyFont="1" applyFill="1" applyBorder="1" applyAlignment="1">
      <alignment vertical="center"/>
    </xf>
    <xf numFmtId="43" fontId="5" fillId="4" borderId="31" xfId="1" applyFont="1" applyFill="1" applyBorder="1" applyAlignment="1">
      <alignment horizontal="left" vertical="center"/>
    </xf>
    <xf numFmtId="43" fontId="5" fillId="4" borderId="33" xfId="1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43" fontId="5" fillId="4" borderId="12" xfId="1" applyFont="1" applyFill="1" applyBorder="1" applyAlignment="1">
      <alignment horizontal="left" vertical="center"/>
    </xf>
    <xf numFmtId="43" fontId="5" fillId="4" borderId="4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3" fillId="2" borderId="29" xfId="1" applyFont="1" applyFill="1" applyBorder="1" applyAlignment="1">
      <alignment horizontal="center" vertical="center" wrapText="1"/>
    </xf>
    <xf numFmtId="43" fontId="3" fillId="2" borderId="25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5" fillId="3" borderId="31" xfId="1" applyFont="1" applyFill="1" applyBorder="1" applyAlignment="1" applyProtection="1">
      <alignment horizontal="left" vertical="center"/>
      <protection locked="0"/>
    </xf>
    <xf numFmtId="164" fontId="5" fillId="3" borderId="23" xfId="1" applyNumberFormat="1" applyFont="1" applyFill="1" applyBorder="1" applyAlignment="1" applyProtection="1">
      <alignment horizontal="center" vertical="center"/>
      <protection locked="0"/>
    </xf>
    <xf numFmtId="164" fontId="5" fillId="3" borderId="33" xfId="1" applyNumberFormat="1" applyFont="1" applyFill="1" applyBorder="1" applyAlignment="1" applyProtection="1">
      <alignment horizontal="center" vertical="center"/>
      <protection locked="0"/>
    </xf>
    <xf numFmtId="43" fontId="5" fillId="3" borderId="23" xfId="1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abSelected="1" zoomScale="70" zoomScaleNormal="70" workbookViewId="0">
      <selection activeCell="C13" sqref="C13:E13"/>
    </sheetView>
  </sheetViews>
  <sheetFormatPr defaultRowHeight="12.75" x14ac:dyDescent="0.2"/>
  <cols>
    <col min="1" max="1" width="2.7109375" style="3" customWidth="1"/>
    <col min="2" max="2" width="9.140625" style="1" customWidth="1"/>
    <col min="3" max="3" width="14.42578125" style="1" customWidth="1"/>
    <col min="4" max="4" width="13" style="1" customWidth="1"/>
    <col min="5" max="5" width="28.5703125" style="1" customWidth="1"/>
    <col min="6" max="7" width="28.5703125" style="5" customWidth="1"/>
    <col min="8" max="8" width="2.7109375" style="2" customWidth="1"/>
    <col min="9" max="16384" width="9.140625" style="3"/>
  </cols>
  <sheetData>
    <row r="1" spans="2:8" ht="15.75" x14ac:dyDescent="0.2">
      <c r="B1" s="124" t="s">
        <v>63</v>
      </c>
    </row>
    <row r="2" spans="2:8" x14ac:dyDescent="0.2">
      <c r="B2" s="123"/>
    </row>
    <row r="3" spans="2:8" x14ac:dyDescent="0.2">
      <c r="B3" s="111"/>
      <c r="C3" s="112" t="s">
        <v>60</v>
      </c>
    </row>
    <row r="4" spans="2:8" ht="14.25" customHeight="1" thickBot="1" x14ac:dyDescent="0.25"/>
    <row r="5" spans="2:8" ht="45" customHeight="1" x14ac:dyDescent="0.25">
      <c r="B5" s="76" t="s">
        <v>0</v>
      </c>
      <c r="C5" s="90" t="s">
        <v>22</v>
      </c>
      <c r="D5" s="91"/>
      <c r="E5" s="91"/>
      <c r="F5" s="94" t="s">
        <v>35</v>
      </c>
      <c r="G5" s="95"/>
      <c r="H5"/>
    </row>
    <row r="6" spans="2:8" ht="30" customHeight="1" x14ac:dyDescent="0.25">
      <c r="B6" s="77"/>
      <c r="C6" s="92"/>
      <c r="D6" s="93"/>
      <c r="E6" s="93"/>
      <c r="F6" s="44" t="s">
        <v>16</v>
      </c>
      <c r="G6" s="18" t="s">
        <v>17</v>
      </c>
      <c r="H6"/>
    </row>
    <row r="7" spans="2:8" ht="22.5" customHeight="1" thickBot="1" x14ac:dyDescent="0.3">
      <c r="B7" s="22" t="s">
        <v>24</v>
      </c>
      <c r="C7" s="104" t="s">
        <v>25</v>
      </c>
      <c r="D7" s="105"/>
      <c r="E7" s="105"/>
      <c r="F7" s="45" t="s">
        <v>26</v>
      </c>
      <c r="G7" s="23" t="s">
        <v>34</v>
      </c>
      <c r="H7"/>
    </row>
    <row r="8" spans="2:8" ht="75.75" customHeight="1" thickBot="1" x14ac:dyDescent="0.3">
      <c r="B8" s="54" t="s">
        <v>20</v>
      </c>
      <c r="C8" s="108" t="s">
        <v>21</v>
      </c>
      <c r="D8" s="109"/>
      <c r="E8" s="110"/>
      <c r="F8" s="113">
        <v>0</v>
      </c>
      <c r="G8" s="51">
        <f>F8*1.23</f>
        <v>0</v>
      </c>
      <c r="H8"/>
    </row>
    <row r="9" spans="2:8" ht="18" customHeight="1" thickBot="1" x14ac:dyDescent="0.25">
      <c r="B9" s="3"/>
      <c r="C9" s="3"/>
      <c r="D9" s="3"/>
      <c r="E9" s="3"/>
      <c r="F9" s="6"/>
      <c r="G9" s="6"/>
      <c r="H9" s="3"/>
    </row>
    <row r="10" spans="2:8" ht="45" customHeight="1" x14ac:dyDescent="0.2">
      <c r="B10" s="76" t="s">
        <v>0</v>
      </c>
      <c r="C10" s="82" t="s">
        <v>37</v>
      </c>
      <c r="D10" s="82"/>
      <c r="E10" s="83"/>
      <c r="F10" s="122" t="s">
        <v>38</v>
      </c>
      <c r="G10" s="118"/>
      <c r="H10" s="3"/>
    </row>
    <row r="11" spans="2:8" ht="30" customHeight="1" x14ac:dyDescent="0.2">
      <c r="B11" s="77"/>
      <c r="C11" s="74" t="s">
        <v>2</v>
      </c>
      <c r="D11" s="74"/>
      <c r="E11" s="84"/>
      <c r="F11" s="121" t="s">
        <v>2</v>
      </c>
      <c r="G11" s="119" t="s">
        <v>61</v>
      </c>
      <c r="H11" s="3"/>
    </row>
    <row r="12" spans="2:8" ht="22.5" customHeight="1" thickBot="1" x14ac:dyDescent="0.25">
      <c r="B12" s="24" t="s">
        <v>27</v>
      </c>
      <c r="C12" s="79" t="s">
        <v>30</v>
      </c>
      <c r="D12" s="79"/>
      <c r="E12" s="85"/>
      <c r="F12" s="117"/>
      <c r="G12" s="120"/>
      <c r="H12" s="3"/>
    </row>
    <row r="13" spans="2:8" ht="45.75" customHeight="1" thickBot="1" x14ac:dyDescent="0.25">
      <c r="B13" s="54" t="s">
        <v>1</v>
      </c>
      <c r="C13" s="114">
        <v>0</v>
      </c>
      <c r="D13" s="114"/>
      <c r="E13" s="115"/>
      <c r="F13" s="67" t="s">
        <v>40</v>
      </c>
      <c r="G13" s="65" t="str">
        <f>IF(((C13&gt;=36)*(C13&lt;=60)),"WARUNEK SPEŁNIONY","UWAGA WARUNEK NIESPEŁNIONY!")</f>
        <v>UWAGA WARUNEK NIESPEŁNIONY!</v>
      </c>
      <c r="H13" s="3"/>
    </row>
    <row r="14" spans="2:8" s="32" customFormat="1" ht="7.5" customHeight="1" thickBot="1" x14ac:dyDescent="0.3">
      <c r="B14" s="62"/>
      <c r="C14" s="63"/>
      <c r="D14" s="63"/>
      <c r="E14" s="64"/>
      <c r="F14" s="36"/>
      <c r="G14" s="36"/>
    </row>
    <row r="15" spans="2:8" ht="45" customHeight="1" x14ac:dyDescent="0.2">
      <c r="B15" s="76" t="s">
        <v>0</v>
      </c>
      <c r="C15" s="72" t="s">
        <v>36</v>
      </c>
      <c r="D15" s="72"/>
      <c r="E15" s="73"/>
      <c r="F15" s="122" t="s">
        <v>55</v>
      </c>
      <c r="G15" s="118"/>
      <c r="H15" s="3"/>
    </row>
    <row r="16" spans="2:8" ht="45.75" customHeight="1" x14ac:dyDescent="0.2">
      <c r="B16" s="77"/>
      <c r="C16" s="74" t="s">
        <v>18</v>
      </c>
      <c r="D16" s="74"/>
      <c r="E16" s="26" t="s">
        <v>19</v>
      </c>
      <c r="F16" s="70" t="s">
        <v>18</v>
      </c>
      <c r="G16" s="119" t="s">
        <v>62</v>
      </c>
      <c r="H16" s="3"/>
    </row>
    <row r="17" spans="2:8" ht="22.5" customHeight="1" thickBot="1" x14ac:dyDescent="0.25">
      <c r="B17" s="24" t="s">
        <v>29</v>
      </c>
      <c r="C17" s="75" t="s">
        <v>31</v>
      </c>
      <c r="D17" s="75"/>
      <c r="E17" s="25" t="s">
        <v>39</v>
      </c>
      <c r="F17" s="71"/>
      <c r="G17" s="120"/>
      <c r="H17" s="3"/>
    </row>
    <row r="18" spans="2:8" ht="45.75" customHeight="1" thickBot="1" x14ac:dyDescent="0.25">
      <c r="B18" s="54" t="s">
        <v>1</v>
      </c>
      <c r="C18" s="116">
        <v>0</v>
      </c>
      <c r="D18" s="116"/>
      <c r="E18" s="52">
        <f>C18*1.23</f>
        <v>0</v>
      </c>
      <c r="F18" s="66" t="s">
        <v>57</v>
      </c>
      <c r="G18" s="65" t="str">
        <f>IF(((C18&gt;=400)*(C18&lt;=1000)),"WARUNEK SPEŁNIONY","UWAGA WARUNEK NIESPEŁNIONY!")</f>
        <v>UWAGA WARUNEK NIESPEŁNIONY!</v>
      </c>
      <c r="H18" s="3"/>
    </row>
    <row r="19" spans="2:8" ht="7.5" customHeight="1" thickBot="1" x14ac:dyDescent="0.25">
      <c r="B19" s="3"/>
      <c r="C19" s="3"/>
      <c r="D19" s="3"/>
      <c r="E19" s="3"/>
      <c r="F19" s="6"/>
      <c r="G19" s="6"/>
      <c r="H19" s="3"/>
    </row>
    <row r="20" spans="2:8" ht="44.25" customHeight="1" x14ac:dyDescent="0.2">
      <c r="B20" s="106" t="s">
        <v>11</v>
      </c>
      <c r="C20" s="82"/>
      <c r="D20" s="82" t="s">
        <v>13</v>
      </c>
      <c r="E20" s="38" t="s">
        <v>4</v>
      </c>
      <c r="F20" s="43" t="s">
        <v>14</v>
      </c>
      <c r="G20" s="31" t="s">
        <v>3</v>
      </c>
      <c r="H20" s="3"/>
    </row>
    <row r="21" spans="2:8" ht="30" customHeight="1" x14ac:dyDescent="0.2">
      <c r="B21" s="107"/>
      <c r="C21" s="74"/>
      <c r="D21" s="74"/>
      <c r="E21" s="39" t="s">
        <v>2</v>
      </c>
      <c r="F21" s="20" t="s">
        <v>23</v>
      </c>
      <c r="G21" s="27" t="s">
        <v>15</v>
      </c>
      <c r="H21" s="3"/>
    </row>
    <row r="22" spans="2:8" ht="22.5" customHeight="1" thickBot="1" x14ac:dyDescent="0.25">
      <c r="B22" s="28" t="s">
        <v>41</v>
      </c>
      <c r="C22" s="29" t="s">
        <v>42</v>
      </c>
      <c r="D22" s="29" t="s">
        <v>43</v>
      </c>
      <c r="E22" s="40" t="s">
        <v>44</v>
      </c>
      <c r="F22" s="17" t="s">
        <v>45</v>
      </c>
      <c r="G22" s="30" t="s">
        <v>46</v>
      </c>
      <c r="H22" s="3"/>
    </row>
    <row r="23" spans="2:8" ht="15" customHeight="1" x14ac:dyDescent="0.2">
      <c r="B23" s="7">
        <v>1</v>
      </c>
      <c r="C23" s="68" t="s">
        <v>12</v>
      </c>
      <c r="D23" s="12" t="s">
        <v>7</v>
      </c>
      <c r="E23" s="13">
        <v>7</v>
      </c>
      <c r="F23" s="7">
        <v>1</v>
      </c>
      <c r="G23" s="14">
        <f>E23*F23</f>
        <v>7</v>
      </c>
      <c r="H23" s="3"/>
    </row>
    <row r="24" spans="2:8" ht="15" customHeight="1" x14ac:dyDescent="0.2">
      <c r="B24" s="8">
        <v>2</v>
      </c>
      <c r="C24" s="69"/>
      <c r="D24" s="4" t="s">
        <v>9</v>
      </c>
      <c r="E24" s="41">
        <v>3</v>
      </c>
      <c r="F24" s="8">
        <v>2</v>
      </c>
      <c r="G24" s="15">
        <f>E24*F24</f>
        <v>6</v>
      </c>
      <c r="H24" s="3"/>
    </row>
    <row r="25" spans="2:8" ht="15" customHeight="1" x14ac:dyDescent="0.2">
      <c r="B25" s="8">
        <v>3</v>
      </c>
      <c r="C25" s="69"/>
      <c r="D25" s="4" t="s">
        <v>8</v>
      </c>
      <c r="E25" s="41">
        <v>0</v>
      </c>
      <c r="F25" s="8">
        <v>1</v>
      </c>
      <c r="G25" s="15">
        <f>E25*F25</f>
        <v>0</v>
      </c>
      <c r="H25" s="3"/>
    </row>
    <row r="26" spans="2:8" ht="39" thickBot="1" x14ac:dyDescent="0.25">
      <c r="B26" s="9">
        <v>4</v>
      </c>
      <c r="C26" s="10" t="s">
        <v>5</v>
      </c>
      <c r="D26" s="11" t="s">
        <v>6</v>
      </c>
      <c r="E26" s="42" t="str">
        <f>IF(((C13&gt;=36)*(C13&lt;=60)),C13,"BŁĄD")</f>
        <v>BŁĄD</v>
      </c>
      <c r="F26" s="9">
        <v>4</v>
      </c>
      <c r="G26" s="16" t="e">
        <f>E26*F26</f>
        <v>#VALUE!</v>
      </c>
      <c r="H26" s="3"/>
    </row>
    <row r="27" spans="2:8" ht="22.5" customHeight="1" thickBot="1" x14ac:dyDescent="0.25">
      <c r="F27" s="19" t="s">
        <v>10</v>
      </c>
      <c r="G27" s="53" t="e">
        <f>SUM(G23:G26)</f>
        <v>#VALUE!</v>
      </c>
    </row>
    <row r="28" spans="2:8" s="32" customFormat="1" ht="7.5" customHeight="1" thickBot="1" x14ac:dyDescent="0.25">
      <c r="B28" s="33"/>
      <c r="C28" s="33"/>
      <c r="D28" s="33"/>
      <c r="E28" s="33"/>
      <c r="F28" s="34"/>
      <c r="G28" s="35"/>
      <c r="H28" s="37"/>
    </row>
    <row r="29" spans="2:8" ht="60" customHeight="1" x14ac:dyDescent="0.2">
      <c r="B29" s="76" t="s">
        <v>0</v>
      </c>
      <c r="C29" s="82" t="s">
        <v>3</v>
      </c>
      <c r="D29" s="82"/>
      <c r="E29" s="47" t="s">
        <v>28</v>
      </c>
      <c r="F29" s="88" t="s">
        <v>58</v>
      </c>
      <c r="G29" s="89"/>
    </row>
    <row r="30" spans="2:8" ht="45" customHeight="1" x14ac:dyDescent="0.2">
      <c r="B30" s="77"/>
      <c r="C30" s="78" t="s">
        <v>15</v>
      </c>
      <c r="D30" s="78"/>
      <c r="E30" s="39" t="s">
        <v>18</v>
      </c>
      <c r="F30" s="44" t="s">
        <v>16</v>
      </c>
      <c r="G30" s="18" t="s">
        <v>17</v>
      </c>
    </row>
    <row r="31" spans="2:8" ht="22.5" customHeight="1" thickBot="1" x14ac:dyDescent="0.25">
      <c r="B31" s="46" t="s">
        <v>47</v>
      </c>
      <c r="C31" s="79" t="s">
        <v>48</v>
      </c>
      <c r="D31" s="79"/>
      <c r="E31" s="48" t="s">
        <v>49</v>
      </c>
      <c r="F31" s="45" t="s">
        <v>50</v>
      </c>
      <c r="G31" s="25" t="s">
        <v>54</v>
      </c>
    </row>
    <row r="32" spans="2:8" ht="75" customHeight="1" thickBot="1" x14ac:dyDescent="0.25">
      <c r="B32" s="55" t="s">
        <v>1</v>
      </c>
      <c r="C32" s="80" t="e">
        <f>G27</f>
        <v>#VALUE!</v>
      </c>
      <c r="D32" s="81"/>
      <c r="E32" s="56" t="str">
        <f>IF(((C18&gt;=400)*(C18&lt;=1000)),C18,"BŁĄD")</f>
        <v>BŁĄD</v>
      </c>
      <c r="F32" s="57" t="e">
        <f>C32*E32</f>
        <v>#VALUE!</v>
      </c>
      <c r="G32" s="58" t="e">
        <f>F32*1.23</f>
        <v>#VALUE!</v>
      </c>
    </row>
    <row r="33" spans="2:7" ht="18" customHeight="1" thickBot="1" x14ac:dyDescent="0.25"/>
    <row r="34" spans="2:7" ht="45" customHeight="1" x14ac:dyDescent="0.2">
      <c r="B34" s="76" t="s">
        <v>0</v>
      </c>
      <c r="C34" s="90" t="s">
        <v>22</v>
      </c>
      <c r="D34" s="91"/>
      <c r="E34" s="91"/>
      <c r="F34" s="94" t="s">
        <v>59</v>
      </c>
      <c r="G34" s="95"/>
    </row>
    <row r="35" spans="2:7" ht="45" customHeight="1" x14ac:dyDescent="0.2">
      <c r="B35" s="77"/>
      <c r="C35" s="92"/>
      <c r="D35" s="93"/>
      <c r="E35" s="93"/>
      <c r="F35" s="44" t="s">
        <v>16</v>
      </c>
      <c r="G35" s="18" t="s">
        <v>17</v>
      </c>
    </row>
    <row r="36" spans="2:7" ht="22.5" customHeight="1" x14ac:dyDescent="0.2">
      <c r="B36" s="20" t="s">
        <v>32</v>
      </c>
      <c r="C36" s="86" t="s">
        <v>33</v>
      </c>
      <c r="D36" s="87"/>
      <c r="E36" s="87"/>
      <c r="F36" s="44" t="s">
        <v>52</v>
      </c>
      <c r="G36" s="21" t="s">
        <v>53</v>
      </c>
    </row>
    <row r="37" spans="2:7" ht="75" customHeight="1" x14ac:dyDescent="0.2">
      <c r="B37" s="59" t="s">
        <v>20</v>
      </c>
      <c r="C37" s="96" t="s">
        <v>21</v>
      </c>
      <c r="D37" s="97"/>
      <c r="E37" s="98"/>
      <c r="F37" s="60">
        <f>F8</f>
        <v>0</v>
      </c>
      <c r="G37" s="61">
        <f>G8</f>
        <v>0</v>
      </c>
    </row>
    <row r="38" spans="2:7" ht="75" customHeight="1" thickBot="1" x14ac:dyDescent="0.25">
      <c r="B38" s="54" t="s">
        <v>1</v>
      </c>
      <c r="C38" s="99" t="s">
        <v>51</v>
      </c>
      <c r="D38" s="100"/>
      <c r="E38" s="100"/>
      <c r="F38" s="57" t="e">
        <f>F32</f>
        <v>#VALUE!</v>
      </c>
      <c r="G38" s="51" t="e">
        <f>G32</f>
        <v>#VALUE!</v>
      </c>
    </row>
    <row r="39" spans="2:7" ht="45" customHeight="1" thickBot="1" x14ac:dyDescent="0.25">
      <c r="B39" s="101" t="s">
        <v>56</v>
      </c>
      <c r="C39" s="102"/>
      <c r="D39" s="102"/>
      <c r="E39" s="103"/>
      <c r="F39" s="49" t="e">
        <f>SUM(F37:F38)</f>
        <v>#VALUE!</v>
      </c>
      <c r="G39" s="50" t="e">
        <f>F39*1.23</f>
        <v>#VALUE!</v>
      </c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A6RLoBMp8EUdQnS9RjakiHZ4dnmlTGPaefrgx+b1duKbmHaz93xc9JHfSNcdjTZZxlBA/xtdYTZCuUHk1Eg7Sw==" saltValue="oBJJfLgjLurSXetNpVxNRg==" spinCount="100000" sheet="1" objects="1" scenarios="1"/>
  <mergeCells count="37">
    <mergeCell ref="C38:E38"/>
    <mergeCell ref="B39:E39"/>
    <mergeCell ref="C7:E7"/>
    <mergeCell ref="C23:C25"/>
    <mergeCell ref="F10:G10"/>
    <mergeCell ref="B20:C21"/>
    <mergeCell ref="D20:D21"/>
    <mergeCell ref="B10:B11"/>
    <mergeCell ref="C13:E13"/>
    <mergeCell ref="C8:E8"/>
    <mergeCell ref="F11:F12"/>
    <mergeCell ref="F16:F17"/>
    <mergeCell ref="G16:G17"/>
    <mergeCell ref="C5:E6"/>
    <mergeCell ref="B34:B35"/>
    <mergeCell ref="C34:E35"/>
    <mergeCell ref="F34:G34"/>
    <mergeCell ref="C37:E37"/>
    <mergeCell ref="B5:B6"/>
    <mergeCell ref="F5:G5"/>
    <mergeCell ref="G11:G12"/>
    <mergeCell ref="C10:E10"/>
    <mergeCell ref="C11:E11"/>
    <mergeCell ref="C12:E12"/>
    <mergeCell ref="C36:E36"/>
    <mergeCell ref="B29:B30"/>
    <mergeCell ref="C29:D29"/>
    <mergeCell ref="B15:B16"/>
    <mergeCell ref="C30:D30"/>
    <mergeCell ref="C31:D31"/>
    <mergeCell ref="C32:D32"/>
    <mergeCell ref="C18:D18"/>
    <mergeCell ref="F29:G29"/>
    <mergeCell ref="F15:G15"/>
    <mergeCell ref="C15:E15"/>
    <mergeCell ref="C16:D16"/>
    <mergeCell ref="C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Maciejewski</dc:creator>
  <cp:lastModifiedBy>Marek Maciejewski</cp:lastModifiedBy>
  <dcterms:created xsi:type="dcterms:W3CDTF">2024-08-19T14:20:41Z</dcterms:created>
  <dcterms:modified xsi:type="dcterms:W3CDTF">2024-09-20T10:22:32Z</dcterms:modified>
</cp:coreProperties>
</file>