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4.2022\Wyjaśnienia oraz zmiana treści SWZ\"/>
    </mc:Choice>
  </mc:AlternateContent>
  <xr:revisionPtr revIDLastSave="0" documentId="8_{9915990B-AC19-4C1F-9535-830EE50D9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F8" i="1" s="1"/>
  <c r="P9" i="1"/>
  <c r="P10" i="1"/>
  <c r="P11" i="1"/>
  <c r="P12" i="1"/>
  <c r="F12" i="1" s="1"/>
  <c r="K13" i="1"/>
  <c r="G5" i="1"/>
  <c r="G6" i="1"/>
  <c r="H6" i="1" s="1"/>
  <c r="G7" i="1"/>
  <c r="H7" i="1" s="1"/>
  <c r="G8" i="1"/>
  <c r="G9" i="1"/>
  <c r="G10" i="1"/>
  <c r="H10" i="1" s="1"/>
  <c r="G11" i="1"/>
  <c r="H11" i="1" s="1"/>
  <c r="G12" i="1"/>
  <c r="F5" i="1"/>
  <c r="F6" i="1"/>
  <c r="F7" i="1"/>
  <c r="F9" i="1"/>
  <c r="F10" i="1"/>
  <c r="F11" i="1"/>
  <c r="D13" i="1"/>
  <c r="E21" i="1"/>
  <c r="E20" i="1"/>
  <c r="E19" i="1"/>
  <c r="E18" i="1"/>
  <c r="E17" i="1"/>
  <c r="M13" i="1"/>
  <c r="J13" i="1"/>
  <c r="P4" i="1"/>
  <c r="G4" i="1"/>
  <c r="H5" i="1" l="1"/>
  <c r="I5" i="1" s="1"/>
  <c r="H12" i="1"/>
  <c r="I12" i="1" s="1"/>
  <c r="H8" i="1"/>
  <c r="I8" i="1" s="1"/>
  <c r="H9" i="1"/>
  <c r="I9" i="1" s="1"/>
  <c r="I11" i="1"/>
  <c r="I7" i="1"/>
  <c r="I10" i="1"/>
  <c r="I6" i="1"/>
  <c r="E13" i="1"/>
  <c r="H4" i="1"/>
  <c r="I4" i="1" s="1"/>
  <c r="F4" i="1"/>
  <c r="G13" i="1"/>
  <c r="F13" i="1" l="1"/>
  <c r="H13" i="1"/>
  <c r="I13" i="1"/>
</calcChain>
</file>

<file path=xl/sharedStrings.xml><?xml version="1.0" encoding="utf-8"?>
<sst xmlns="http://schemas.openxmlformats.org/spreadsheetml/2006/main" count="46" uniqueCount="38">
  <si>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</si>
  <si>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</si>
  <si>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</si>
  <si>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</si>
  <si>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</si>
  <si>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</si>
  <si>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</si>
  <si>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</si>
  <si>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</si>
  <si>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</si>
  <si>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</si>
  <si>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</si>
  <si>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</si>
  <si>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</si>
  <si>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</si>
  <si>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</si>
  <si>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</si>
  <si>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M3258 inhibitor - MedChemExpress (5mg)</t>
  </si>
  <si>
    <t>ONC201 HY-15615A (100mg)</t>
  </si>
  <si>
    <t>Gamitrinib TPP hexafluorophosphate (5mg)</t>
  </si>
  <si>
    <t>Piercidin A</t>
  </si>
  <si>
    <t>ML604440 (5mg)</t>
  </si>
  <si>
    <t>KZR-504 (5mg)</t>
  </si>
  <si>
    <t>Bortezomib (Synonyms: PS-341) (5mg)</t>
  </si>
  <si>
    <t>Zetomipzomib (Synonyms: KZR-616) (5mg)</t>
  </si>
  <si>
    <t>MedChemExpress</t>
  </si>
  <si>
    <t>HY-111790-5</t>
  </si>
  <si>
    <t>HY-15615A-100</t>
  </si>
  <si>
    <t>HY-114936-1</t>
  </si>
  <si>
    <t>HY-114170-5</t>
  </si>
  <si>
    <t>HY-101786-5</t>
  </si>
  <si>
    <t>HY-10227-5</t>
  </si>
  <si>
    <t>okres gwarancji [miesiące]**</t>
  </si>
  <si>
    <t>minimalny wymagany okres gwarancji [miesiące]</t>
  </si>
  <si>
    <t xml:space="preserve">HY-114419A </t>
  </si>
  <si>
    <t>HY-102007A</t>
  </si>
  <si>
    <t>CEP1347 98% (1mg)</t>
  </si>
  <si>
    <t>HY-10412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</si>
</sst>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16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0"/>
  <sheetViews>
    <sheetView tabSelected="1" zoomScaleNormal="100" workbookViewId="0">
      <selection activeCell="O8" sqref="O8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3" width="12.140625" customWidth="1"/>
    <col min="14" max="14" width="18.42578125" customWidth="1"/>
    <col min="15" max="15" width="14.42578125" customWidth="1"/>
    <col min="16" max="16" width="13.140625" customWidth="1"/>
    <col min="17" max="28" width="7.42578125" customWidth="1"/>
    <col min="29" max="34" width="12.42578125" customWidth="1"/>
  </cols>
  <sheetData>
    <row r="1" spans="1:28" ht="191.25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0"/>
      <c r="N1" s="40"/>
      <c r="O1" s="4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7" t="s">
        <v>32</v>
      </c>
      <c r="L3" s="38" t="s">
        <v>33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1">
        <v>1</v>
      </c>
      <c r="B4" s="35" t="s">
        <v>36</v>
      </c>
      <c r="C4" s="12">
        <v>1</v>
      </c>
      <c r="D4" s="32"/>
      <c r="E4" s="33"/>
      <c r="F4" s="13">
        <f t="shared" ref="F4:F12" si="0">(1+P4)*D4</f>
        <v>0</v>
      </c>
      <c r="G4" s="14">
        <f t="shared" ref="G4:G12" si="1">D4*C4</f>
        <v>0</v>
      </c>
      <c r="H4" s="14">
        <f t="shared" ref="H4:H12" si="2">P4*G4</f>
        <v>0</v>
      </c>
      <c r="I4" s="14">
        <f t="shared" ref="I4:I12" si="3">G4+H4</f>
        <v>0</v>
      </c>
      <c r="J4" s="34"/>
      <c r="K4" s="42"/>
      <c r="L4" s="42">
        <v>12</v>
      </c>
      <c r="M4" s="42"/>
      <c r="N4" s="34" t="s">
        <v>25</v>
      </c>
      <c r="O4" s="34" t="s">
        <v>37</v>
      </c>
      <c r="P4" s="15">
        <f t="shared" ref="P4:P12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35">
        <v>2</v>
      </c>
      <c r="B5" s="35" t="s">
        <v>17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4"/>
      <c r="L5" s="46"/>
      <c r="M5" s="43"/>
      <c r="N5" s="34" t="s">
        <v>25</v>
      </c>
      <c r="O5" s="34" t="s">
        <v>26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35">
        <v>3</v>
      </c>
      <c r="B6" s="35" t="s">
        <v>18</v>
      </c>
      <c r="C6" s="12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4"/>
      <c r="L6" s="46"/>
      <c r="M6" s="43"/>
      <c r="N6" s="34" t="s">
        <v>25</v>
      </c>
      <c r="O6" s="34" t="s">
        <v>27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35">
        <v>4</v>
      </c>
      <c r="B7" s="35" t="s">
        <v>19</v>
      </c>
      <c r="C7" s="12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4"/>
      <c r="L7" s="46"/>
      <c r="M7" s="43"/>
      <c r="N7" s="34" t="s">
        <v>25</v>
      </c>
      <c r="O7" s="34" t="s">
        <v>35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35">
        <v>5</v>
      </c>
      <c r="B8" s="35" t="s">
        <v>20</v>
      </c>
      <c r="C8" s="12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4"/>
      <c r="L8" s="46"/>
      <c r="M8" s="43"/>
      <c r="N8" s="34" t="s">
        <v>25</v>
      </c>
      <c r="O8" s="34" t="s">
        <v>28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35">
        <v>6</v>
      </c>
      <c r="B9" s="35" t="s">
        <v>21</v>
      </c>
      <c r="C9" s="12">
        <v>1</v>
      </c>
      <c r="D9" s="32"/>
      <c r="E9" s="33"/>
      <c r="F9" s="13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34"/>
      <c r="K9" s="44"/>
      <c r="L9" s="46"/>
      <c r="M9" s="43"/>
      <c r="N9" s="34" t="s">
        <v>25</v>
      </c>
      <c r="O9" s="34" t="s">
        <v>29</v>
      </c>
      <c r="P9" s="15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35">
        <v>7</v>
      </c>
      <c r="B10" s="35" t="s">
        <v>22</v>
      </c>
      <c r="C10" s="12">
        <v>1</v>
      </c>
      <c r="D10" s="32"/>
      <c r="E10" s="33"/>
      <c r="F10" s="13">
        <f t="shared" si="0"/>
        <v>0</v>
      </c>
      <c r="G10" s="14">
        <f t="shared" si="1"/>
        <v>0</v>
      </c>
      <c r="H10" s="14">
        <f t="shared" si="2"/>
        <v>0</v>
      </c>
      <c r="I10" s="14">
        <f t="shared" si="3"/>
        <v>0</v>
      </c>
      <c r="J10" s="34"/>
      <c r="K10" s="44"/>
      <c r="L10" s="46"/>
      <c r="M10" s="43"/>
      <c r="N10" s="34" t="s">
        <v>25</v>
      </c>
      <c r="O10" s="34" t="s">
        <v>30</v>
      </c>
      <c r="P10" s="15">
        <f t="shared" si="4"/>
        <v>0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35">
        <v>8</v>
      </c>
      <c r="B11" s="35" t="s">
        <v>23</v>
      </c>
      <c r="C11" s="12">
        <v>1</v>
      </c>
      <c r="D11" s="32"/>
      <c r="E11" s="33"/>
      <c r="F11" s="13">
        <f t="shared" si="0"/>
        <v>0</v>
      </c>
      <c r="G11" s="14">
        <f t="shared" si="1"/>
        <v>0</v>
      </c>
      <c r="H11" s="14">
        <f t="shared" si="2"/>
        <v>0</v>
      </c>
      <c r="I11" s="14">
        <f t="shared" si="3"/>
        <v>0</v>
      </c>
      <c r="J11" s="34"/>
      <c r="K11" s="44"/>
      <c r="L11" s="46"/>
      <c r="M11" s="43"/>
      <c r="N11" s="34" t="s">
        <v>25</v>
      </c>
      <c r="O11" s="34" t="s">
        <v>31</v>
      </c>
      <c r="P11" s="15">
        <f t="shared" si="4"/>
        <v>0</v>
      </c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thickBot="1" x14ac:dyDescent="0.3">
      <c r="A12" s="35">
        <v>9</v>
      </c>
      <c r="B12" s="35" t="s">
        <v>24</v>
      </c>
      <c r="C12" s="12">
        <v>1</v>
      </c>
      <c r="D12" s="32"/>
      <c r="E12" s="33"/>
      <c r="F12" s="13">
        <f t="shared" si="0"/>
        <v>0</v>
      </c>
      <c r="G12" s="14">
        <f t="shared" si="1"/>
        <v>0</v>
      </c>
      <c r="H12" s="14">
        <f t="shared" si="2"/>
        <v>0</v>
      </c>
      <c r="I12" s="14">
        <f t="shared" si="3"/>
        <v>0</v>
      </c>
      <c r="J12" s="34"/>
      <c r="K12" s="45"/>
      <c r="L12" s="47"/>
      <c r="M12" s="43"/>
      <c r="N12" s="34" t="s">
        <v>25</v>
      </c>
      <c r="O12" s="34" t="s">
        <v>34</v>
      </c>
      <c r="P12" s="15">
        <f t="shared" si="4"/>
        <v>0</v>
      </c>
      <c r="Q12" s="1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41.25" customHeight="1" thickBot="1" x14ac:dyDescent="0.3">
      <c r="A13" s="16"/>
      <c r="B13" s="16"/>
      <c r="C13" s="16"/>
      <c r="D13" s="17">
        <f>SUM(D4:D12)</f>
        <v>0</v>
      </c>
      <c r="E13" s="17" t="str">
        <f>IFERROR(CONCATENATE((IF(E17&gt;0,D17*100&amp;"%","")),(IF(E18&gt;0,", "&amp;D18*100&amp;"%", "")),(IF(E19&gt;0,", "&amp;D19*100&amp;"%", "")),(IF(E20&gt;0,", "&amp;D20*100&amp;"%", "")),(IF(E21&gt;0,", "&amp;D21, ""))),"")</f>
        <v/>
      </c>
      <c r="F13" s="18">
        <f>SUM(F4:F12)</f>
        <v>0</v>
      </c>
      <c r="G13" s="19">
        <f>SUM(G4:G12)</f>
        <v>0</v>
      </c>
      <c r="H13" s="18">
        <f>SUM(H4:H12)</f>
        <v>0</v>
      </c>
      <c r="I13" s="19">
        <f>SUM(I4:I12)</f>
        <v>0</v>
      </c>
      <c r="J13" s="20" t="str">
        <f>IFERROR(SUM(J4:J12)/COUNT(J4:J12),"")</f>
        <v/>
      </c>
      <c r="K13" s="20">
        <f>K4</f>
        <v>0</v>
      </c>
      <c r="L13" s="20"/>
      <c r="M13" s="21">
        <f>M4</f>
        <v>0</v>
      </c>
      <c r="N13" s="22"/>
      <c r="O13" s="22"/>
      <c r="P13" s="10"/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 x14ac:dyDescent="0.25">
      <c r="A14" s="23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28" ht="15" customHeight="1" x14ac:dyDescent="0.25">
      <c r="A15" s="36" t="s">
        <v>14</v>
      </c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28" ht="15" customHeight="1" x14ac:dyDescent="0.25">
      <c r="A16" s="36" t="s">
        <v>15</v>
      </c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28" ht="45.75" customHeight="1" x14ac:dyDescent="0.25">
      <c r="A17" s="23"/>
      <c r="B17" s="25"/>
      <c r="C17" s="23"/>
      <c r="D17" s="26">
        <v>0.23</v>
      </c>
      <c r="E17" s="27">
        <f t="shared" ref="E17:E21" si="5">COUNTIF(E$4,D17)</f>
        <v>0</v>
      </c>
      <c r="F17" s="23"/>
      <c r="G17" s="23"/>
      <c r="H17" s="23"/>
      <c r="I17" s="23"/>
      <c r="J17" s="23"/>
      <c r="K17" s="23"/>
      <c r="L17" s="23"/>
      <c r="M17" s="23"/>
      <c r="N17" s="28"/>
      <c r="O17" s="28"/>
    </row>
    <row r="18" spans="1:28" ht="15" customHeight="1" x14ac:dyDescent="0.25">
      <c r="A18" s="23"/>
      <c r="B18" s="24"/>
      <c r="C18" s="23"/>
      <c r="D18" s="26">
        <v>0.08</v>
      </c>
      <c r="E18" s="27">
        <f t="shared" si="5"/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28" ht="15" customHeight="1" x14ac:dyDescent="0.25">
      <c r="A19" s="23"/>
      <c r="B19" s="24"/>
      <c r="C19" s="23"/>
      <c r="D19" s="26">
        <v>0.05</v>
      </c>
      <c r="E19" s="27">
        <f t="shared" si="5"/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28" ht="30" customHeight="1" x14ac:dyDescent="0.25">
      <c r="A20" s="1"/>
      <c r="B20" s="3"/>
      <c r="C20" s="29"/>
      <c r="D20" s="26">
        <v>0</v>
      </c>
      <c r="E20" s="27">
        <f t="shared" si="5"/>
        <v>0</v>
      </c>
      <c r="F20" s="30"/>
      <c r="G20" s="30"/>
      <c r="H20" s="30"/>
      <c r="I20" s="30"/>
      <c r="J20" s="30"/>
      <c r="K20" s="30"/>
      <c r="L20" s="30"/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x14ac:dyDescent="0.25">
      <c r="A21" s="1"/>
      <c r="B21" s="3"/>
      <c r="C21" s="29"/>
      <c r="D21" s="31" t="s">
        <v>10</v>
      </c>
      <c r="E21" s="27">
        <f t="shared" si="5"/>
        <v>0</v>
      </c>
      <c r="F21" s="30"/>
      <c r="G21" s="30"/>
      <c r="H21" s="30"/>
      <c r="I21" s="30"/>
      <c r="J21" s="30"/>
      <c r="K21" s="30"/>
      <c r="L21" s="30"/>
      <c r="M21" s="3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 x14ac:dyDescent="0.25">
      <c r="A22" s="1"/>
      <c r="B22" s="3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 x14ac:dyDescent="0.25">
      <c r="A23" s="1"/>
      <c r="B23" s="3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 x14ac:dyDescent="0.25">
      <c r="A24" s="1"/>
      <c r="B24" s="23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 x14ac:dyDescent="0.25">
      <c r="A25" s="1"/>
      <c r="B25" s="23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 x14ac:dyDescent="0.25">
      <c r="A26" s="1"/>
      <c r="B26" s="23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 x14ac:dyDescent="0.25">
      <c r="A27" s="1"/>
      <c r="B27" s="3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customHeight="1" x14ac:dyDescent="0.25">
      <c r="A29" s="1"/>
      <c r="B29" s="2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5">
      <c r="A30" s="1"/>
      <c r="B30" s="2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23"/>
      <c r="B231" s="2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28" ht="15.75" customHeight="1" x14ac:dyDescent="0.25">
      <c r="A232" s="23"/>
      <c r="B232" s="2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28" ht="15.75" customHeight="1" x14ac:dyDescent="0.25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28" ht="15.75" customHeight="1" x14ac:dyDescent="0.25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28" ht="15.75" customHeight="1" x14ac:dyDescent="0.25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28" ht="15.75" customHeight="1" x14ac:dyDescent="0.25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5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5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5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5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5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5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5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5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5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5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5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5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5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5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5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5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5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5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5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5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5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5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5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5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5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5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5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5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5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5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5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5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5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5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5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5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5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5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5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5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5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5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5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5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5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5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5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5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5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5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5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5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5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5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5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5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5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5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5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5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5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5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5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5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5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5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5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5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5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5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5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5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5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5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5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5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5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5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5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5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5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5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5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5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5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5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5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5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5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5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5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5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5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5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5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5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5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5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5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5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5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5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5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5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5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5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5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5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5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5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5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5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5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5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5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5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5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5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5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5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5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5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5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5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5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5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5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5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5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5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5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5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5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5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5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5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5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5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5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5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5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5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5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5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5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5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5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5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5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5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5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5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5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5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5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5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5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5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5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5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5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5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5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5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5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5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5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5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5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5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5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5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5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5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5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5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5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5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5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5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5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5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5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5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5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5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5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5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5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5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5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5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5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5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5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5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5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5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5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5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5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5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5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5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5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5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5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5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5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5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5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5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5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5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5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5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5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5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5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5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5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5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5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5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5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5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5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5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5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5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5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5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5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5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5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5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5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5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5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5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5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5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5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5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5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5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5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5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5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5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5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5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5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5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5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5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5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5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5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5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5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5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5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5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5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5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5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5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5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5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5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5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5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5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5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5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5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5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5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5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5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5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5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5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5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5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5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5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5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5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5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5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5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5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5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5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5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5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5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5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5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5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5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5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5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5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5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5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5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5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5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5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5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5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5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5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5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5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5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5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5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5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5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5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5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5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5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5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5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5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5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5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5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5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5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5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5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5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5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5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5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5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5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5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5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5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5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5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5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5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5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5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5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5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5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5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5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5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5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5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5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5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5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5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5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5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5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5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5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5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5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5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5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5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5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5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5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5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5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5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5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5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5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5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5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5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5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5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5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5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5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5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5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5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5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5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5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5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5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5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5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5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5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5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5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5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5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5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5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5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5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5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5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5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5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5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5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5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5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5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5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5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5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5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5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5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5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5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5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5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5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5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5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5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5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5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5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5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5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5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5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5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5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5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5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5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5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5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5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5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5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5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5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5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5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5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5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5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5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5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5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5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5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5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5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5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5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5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5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5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5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5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5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5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5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5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5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5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5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5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5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5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5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5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5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5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5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5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5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5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5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5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5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5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5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5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5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5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5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5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5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5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5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5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5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5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5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5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5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5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5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5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5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5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5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5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5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5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5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5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5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5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5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5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5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5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5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5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5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5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5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5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5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5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5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5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5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5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5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5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5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5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5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5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5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5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5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5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5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5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5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5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5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5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5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5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5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5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5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5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5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5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5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5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5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5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5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5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5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5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5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5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5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5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5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5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5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5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5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5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5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5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5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5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5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5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5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5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5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5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5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5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5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5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5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5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5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5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5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5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5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5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5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5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5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5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5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5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5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5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5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5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5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5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5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5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5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5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5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5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5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5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5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5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5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5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5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5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5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5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5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5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5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5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5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5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5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5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5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5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5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5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5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5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5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5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5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5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5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5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5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5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5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5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5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5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5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5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5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5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5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5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5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5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5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5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5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5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5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5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5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5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5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5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5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5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5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5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5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5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5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5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5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5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5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5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5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5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5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5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5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5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5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5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5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5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5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5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ht="15.75" customHeight="1" x14ac:dyDescent="0.25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  <row r="1008" spans="1:15" ht="15.75" customHeight="1" x14ac:dyDescent="0.25">
      <c r="A1008" s="23"/>
      <c r="B1008" s="24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</row>
    <row r="1009" spans="1:15" ht="15.75" customHeight="1" x14ac:dyDescent="0.25">
      <c r="A1009" s="23"/>
      <c r="B1009" s="24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</row>
    <row r="1010" spans="1:15" ht="15.75" customHeight="1" x14ac:dyDescent="0.25">
      <c r="A1010" s="23"/>
      <c r="B1010" s="24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</row>
  </sheetData>
  <sheetProtection algorithmName="SHA-512" hashValue="3VScl5NO8l528teeA5YrDVvorSPyecpTwErzn8WdHtzs1EvLSyZt/oHPvRrjme4YqgehEGKRwafTC6Vq09Gg8A==" saltValue="f8CvSc6CnGjkrHanx4It5Q==" spinCount="100000" sheet="1" objects="1" scenarios="1"/>
  <mergeCells count="4">
    <mergeCell ref="A1:O1"/>
    <mergeCell ref="M4:M12"/>
    <mergeCell ref="K4:K12"/>
    <mergeCell ref="L4:L12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2022-06-27T08:16:32Z</dcterms:modified>
</cp:coreProperties>
</file>