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Y:\Postępowania\2023\BS.2611.8.2023 Dostawa energii elektr\2 - SWZ\"/>
    </mc:Choice>
  </mc:AlternateContent>
  <xr:revisionPtr revIDLastSave="0" documentId="13_ncr:1_{0B3CDD52-239D-48BD-A8D1-AA24DCF3F424}" xr6:coauthVersionLast="47" xr6:coauthVersionMax="47" xr10:uidLastSave="{00000000-0000-0000-0000-000000000000}"/>
  <bookViews>
    <workbookView xWindow="-120" yWindow="-120" windowWidth="24240" windowHeight="13140" tabRatio="742" xr2:uid="{00000000-000D-0000-FFFF-FFFF00000000}"/>
  </bookViews>
  <sheets>
    <sheet name="Szczegółowa kalkulacja" sheetId="4" r:id="rId1"/>
  </sheets>
  <definedNames>
    <definedName name="_xlnm.Print_Area" localSheetId="0">'Szczegółowa kalkulacja'!$B$1:$P$30</definedName>
  </definedNames>
  <calcPr calcId="191029"/>
  <customWorkbookViews>
    <customWorkbookView name="Załącznik nr 5" guid="{6591686A-2DBD-42A4-A76F-04912167FBED}" xWindow="-1" yWindow="-1" windowWidth="1282" windowHeight="986" tabRatio="742" activeSheetId="4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6" i="4" l="1"/>
  <c r="P26" i="4" s="1"/>
  <c r="F25" i="4" l="1"/>
  <c r="N19" i="4"/>
  <c r="N24" i="4"/>
  <c r="N20" i="4"/>
  <c r="O24" i="4" l="1"/>
  <c r="P24" i="4" s="1"/>
  <c r="O20" i="4"/>
  <c r="P20" i="4" s="1"/>
  <c r="N23" i="4" l="1"/>
  <c r="O23" i="4" s="1"/>
  <c r="N22" i="4"/>
  <c r="O22" i="4" s="1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P23" i="4" l="1"/>
  <c r="P22" i="4"/>
  <c r="O7" i="4" l="1"/>
  <c r="P7" i="4" s="1"/>
  <c r="O8" i="4"/>
  <c r="P8" i="4" s="1"/>
  <c r="O12" i="4"/>
  <c r="P12" i="4" s="1"/>
  <c r="O16" i="4"/>
  <c r="P16" i="4" s="1"/>
  <c r="O11" i="4" l="1"/>
  <c r="P11" i="4" s="1"/>
  <c r="O15" i="4"/>
  <c r="P15" i="4" s="1"/>
  <c r="O18" i="4"/>
  <c r="P18" i="4" s="1"/>
  <c r="O14" i="4"/>
  <c r="P14" i="4" s="1"/>
  <c r="O10" i="4"/>
  <c r="P10" i="4" s="1"/>
  <c r="O6" i="4"/>
  <c r="P6" i="4" s="1"/>
  <c r="O17" i="4"/>
  <c r="P17" i="4" s="1"/>
  <c r="O13" i="4"/>
  <c r="P13" i="4" s="1"/>
  <c r="O9" i="4"/>
  <c r="P9" i="4" s="1"/>
  <c r="O5" i="4"/>
  <c r="P5" i="4" s="1"/>
  <c r="O19" i="4" l="1"/>
  <c r="P19" i="4" s="1"/>
  <c r="N21" i="4"/>
  <c r="N25" i="4" s="1"/>
  <c r="N28" i="4" l="1"/>
  <c r="O21" i="4"/>
  <c r="O25" i="4" l="1"/>
  <c r="O28" i="4" s="1"/>
  <c r="P21" i="4"/>
  <c r="P25" i="4" l="1"/>
  <c r="P28" i="4" s="1"/>
</calcChain>
</file>

<file path=xl/sharedStrings.xml><?xml version="1.0" encoding="utf-8"?>
<sst xmlns="http://schemas.openxmlformats.org/spreadsheetml/2006/main" count="119" uniqueCount="49">
  <si>
    <t>Lp.</t>
  </si>
  <si>
    <t>nr PPE</t>
  </si>
  <si>
    <t>Obecna taryfa</t>
  </si>
  <si>
    <t>480548107008185977.</t>
  </si>
  <si>
    <t>480548107008092011.</t>
  </si>
  <si>
    <t>480548107007466662.</t>
  </si>
  <si>
    <t>480548107008091708.</t>
  </si>
  <si>
    <t>480548107008091910.</t>
  </si>
  <si>
    <t>480548107007465854.</t>
  </si>
  <si>
    <t>480548107007466864.</t>
  </si>
  <si>
    <t>480548107008184462.</t>
  </si>
  <si>
    <t>480548107008185775.</t>
  </si>
  <si>
    <t>480548107008184159.</t>
  </si>
  <si>
    <t>480548107000681312.</t>
  </si>
  <si>
    <t>480548107007466763.</t>
  </si>
  <si>
    <t>480548107008367348.</t>
  </si>
  <si>
    <t>480548107007465955.</t>
  </si>
  <si>
    <t>480548207000082067.</t>
  </si>
  <si>
    <t>480548207000096417.</t>
  </si>
  <si>
    <t>480548207000003255.</t>
  </si>
  <si>
    <t>480548207000092070.</t>
  </si>
  <si>
    <t>480548207000092171.</t>
  </si>
  <si>
    <t>480548201000047441.</t>
  </si>
  <si>
    <t>data</t>
  </si>
  <si>
    <t xml:space="preserve">podpis / podpisy </t>
  </si>
  <si>
    <t>VAT 23% (zł)</t>
  </si>
  <si>
    <t>1 m-c</t>
  </si>
  <si>
    <t>-</t>
  </si>
  <si>
    <t xml:space="preserve">RAZEM </t>
  </si>
  <si>
    <t xml:space="preserve">Strefa I </t>
  </si>
  <si>
    <t xml:space="preserve">Strefa II </t>
  </si>
  <si>
    <t xml:space="preserve">Strefa III </t>
  </si>
  <si>
    <t>C11</t>
  </si>
  <si>
    <t>B23</t>
  </si>
  <si>
    <t>C21</t>
  </si>
  <si>
    <t>SUMA [kWh]</t>
  </si>
  <si>
    <t>Łączna wartośc oferty</t>
  </si>
  <si>
    <t>Okresy rozliczeniowe dla  PPE</t>
  </si>
  <si>
    <t>2 m-ce</t>
  </si>
  <si>
    <t xml:space="preserve">Prognozowane zużycie energii elektrycznej
w trakcie trwania umowy [kWh] </t>
  </si>
  <si>
    <r>
      <t xml:space="preserve">KOMÓRKI ZAWIERAJĄCE OPRACOWANE FORMUŁY  - OBLICZAJĄ SIĘ SAME </t>
    </r>
    <r>
      <rPr>
        <b/>
        <sz val="9"/>
        <rFont val="Calibri"/>
        <family val="2"/>
        <charset val="238"/>
      </rPr>
      <t>→</t>
    </r>
  </si>
  <si>
    <r>
      <t>DO UZUPEŁNIENIA</t>
    </r>
    <r>
      <rPr>
        <b/>
        <sz val="9"/>
        <rFont val="Calibri"/>
        <family val="2"/>
        <charset val="238"/>
      </rPr>
      <t>→</t>
    </r>
  </si>
  <si>
    <t>Moc umowna</t>
  </si>
  <si>
    <t>Cena jednostkowa za sprzedaż energii czynnej netto  (zł/kWh)</t>
  </si>
  <si>
    <t>Cena netto za sprzedaż energii dla PPE [zł]</t>
  </si>
  <si>
    <t>Cena brutto za sprzedaż energii dla PPE [zł]</t>
  </si>
  <si>
    <t>RAZEM sprzedaż energii:</t>
  </si>
  <si>
    <t>RAZEM dystrybucja energii:</t>
  </si>
  <si>
    <t>Okres dostaw (12 m-cy)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</si>
</sst>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2">
    <font>
      <sz val="11"/>
      <color theme="1"/>
      <name val="Calibri"/>
      <family val="2"/>
      <charset val="238"/>
      <scheme val="minor"/>
    </font>
    <font>
      <sz val="9"/>
      <name val="Amble"/>
      <charset val="238"/>
    </font>
    <font>
      <b/>
      <sz val="9"/>
      <color theme="1"/>
      <name val="Amble"/>
      <charset val="238"/>
    </font>
    <font>
      <sz val="9"/>
      <color theme="1"/>
      <name val="Amble"/>
      <charset val="238"/>
    </font>
    <font>
      <sz val="9"/>
      <color rgb="FFFF0000"/>
      <name val="Amble"/>
      <charset val="238"/>
    </font>
    <font>
      <b/>
      <sz val="9"/>
      <name val="Amble"/>
      <charset val="238"/>
    </font>
    <font>
      <b/>
      <sz val="9"/>
      <color indexed="8"/>
      <name val="Amble"/>
      <charset val="238"/>
    </font>
    <font>
      <sz val="9"/>
      <color indexed="8"/>
      <name val="Amble"/>
      <charset val="238"/>
    </font>
    <font>
      <sz val="11"/>
      <color theme="1"/>
      <name val="Amble"/>
      <charset val="238"/>
    </font>
    <font>
      <b/>
      <sz val="11"/>
      <color rgb="FFFF0000"/>
      <name val="Amble"/>
      <charset val="238"/>
    </font>
    <font>
      <sz val="10"/>
      <color theme="1"/>
      <name val="Amble"/>
      <charset val="238"/>
    </font>
    <font>
      <b/>
      <sz val="9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/>
    <xf numFmtId="2" fontId="5" fillId="0" borderId="0" xfId="0" applyNumberFormat="1" applyFont="1"/>
    <xf numFmtId="2" fontId="5" fillId="0" borderId="1" xfId="0" applyNumberFormat="1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1" fillId="0" borderId="0" xfId="0" applyFont="1"/>
    <xf numFmtId="4" fontId="1" fillId="5" borderId="0" xfId="0" applyNumberFormat="1" applyFont="1" applyFill="1" applyAlignment="1">
      <alignment horizontal="center" vertical="center" textRotation="90" wrapText="1"/>
    </xf>
    <xf numFmtId="0" fontId="1" fillId="4" borderId="0" xfId="0" applyFont="1" applyFill="1" applyAlignment="1">
      <alignment horizontal="left"/>
    </xf>
    <xf numFmtId="0" fontId="1" fillId="0" borderId="0" xfId="0" applyFont="1" applyAlignment="1">
      <alignment horizontal="left" vertical="center"/>
    </xf>
    <xf numFmtId="0" fontId="1" fillId="5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164" fontId="1" fillId="6" borderId="0" xfId="0" applyNumberFormat="1" applyFont="1" applyFill="1" applyAlignment="1" applyProtection="1">
      <alignment horizontal="right" vertical="center" wrapText="1"/>
      <protection locked="0"/>
    </xf>
    <xf numFmtId="164" fontId="1" fillId="0" borderId="0" xfId="0" applyNumberFormat="1" applyFont="1" applyAlignment="1" applyProtection="1">
      <alignment horizontal="right" vertical="center" wrapText="1"/>
      <protection locked="0"/>
    </xf>
    <xf numFmtId="2" fontId="1" fillId="4" borderId="0" xfId="0" applyNumberFormat="1" applyFont="1" applyFill="1" applyAlignment="1" applyProtection="1">
      <alignment horizontal="right" vertical="center" wrapText="1"/>
      <protection locked="0"/>
    </xf>
    <xf numFmtId="1" fontId="1" fillId="0" borderId="0" xfId="0" applyNumberFormat="1" applyFont="1" applyAlignment="1" applyProtection="1">
      <alignment horizontal="left" vertical="center"/>
      <protection locked="0"/>
    </xf>
    <xf numFmtId="1" fontId="1" fillId="0" borderId="0" xfId="0" applyNumberFormat="1" applyFont="1" applyAlignment="1">
      <alignment horizontal="left" vertical="center"/>
    </xf>
    <xf numFmtId="0" fontId="1" fillId="5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4" fontId="6" fillId="6" borderId="0" xfId="0" applyNumberFormat="1" applyFont="1" applyFill="1" applyAlignment="1">
      <alignment horizontal="right" vertical="center"/>
    </xf>
    <xf numFmtId="4" fontId="2" fillId="0" borderId="0" xfId="0" applyNumberFormat="1" applyFont="1"/>
    <xf numFmtId="4" fontId="2" fillId="3" borderId="0" xfId="0" applyNumberFormat="1" applyFont="1" applyFill="1" applyAlignment="1">
      <alignment horizontal="right" vertical="center"/>
    </xf>
    <xf numFmtId="4" fontId="6" fillId="3" borderId="0" xfId="0" applyNumberFormat="1" applyFont="1" applyFill="1" applyAlignment="1" applyProtection="1">
      <alignment horizontal="right" vertical="center"/>
      <protection locked="0"/>
    </xf>
    <xf numFmtId="3" fontId="5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2" fillId="7" borderId="0" xfId="0" applyNumberFormat="1" applyFont="1" applyFill="1" applyAlignment="1">
      <alignment horizontal="right" vertical="center"/>
    </xf>
    <xf numFmtId="3" fontId="3" fillId="0" borderId="0" xfId="0" applyNumberFormat="1" applyFont="1" applyAlignment="1">
      <alignment horizontal="right"/>
    </xf>
    <xf numFmtId="4" fontId="2" fillId="8" borderId="0" xfId="0" applyNumberFormat="1" applyFont="1" applyFill="1" applyAlignment="1">
      <alignment vertical="center"/>
    </xf>
    <xf numFmtId="0" fontId="5" fillId="4" borderId="0" xfId="0" applyFont="1" applyFill="1"/>
    <xf numFmtId="0" fontId="5" fillId="8" borderId="0" xfId="0" applyFont="1" applyFill="1"/>
    <xf numFmtId="0" fontId="5" fillId="0" borderId="0" xfId="0" applyFont="1" applyAlignment="1">
      <alignment horizontal="center"/>
    </xf>
    <xf numFmtId="0" fontId="7" fillId="4" borderId="0" xfId="0" applyFont="1" applyFill="1" applyAlignment="1" applyProtection="1">
      <alignment horizontal="center" vertical="center"/>
      <protection locked="0"/>
    </xf>
    <xf numFmtId="0" fontId="1" fillId="5" borderId="0" xfId="0" applyFont="1" applyFill="1" applyAlignment="1">
      <alignment horizontal="center" textRotation="90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" fillId="5" borderId="0" xfId="0" applyFont="1" applyFill="1" applyAlignment="1">
      <alignment horizontal="center" vertical="center" wrapText="1"/>
    </xf>
    <xf numFmtId="2" fontId="1" fillId="6" borderId="0" xfId="0" applyNumberFormat="1" applyFont="1" applyFill="1" applyAlignment="1">
      <alignment horizontal="center"/>
    </xf>
    <xf numFmtId="2" fontId="3" fillId="6" borderId="0" xfId="0" applyNumberFormat="1" applyFont="1" applyFill="1"/>
    <xf numFmtId="2" fontId="1" fillId="5" borderId="0" xfId="0" applyNumberFormat="1" applyFont="1" applyFill="1" applyAlignment="1">
      <alignment horizontal="left"/>
    </xf>
    <xf numFmtId="0" fontId="5" fillId="0" borderId="0" xfId="0" applyFont="1" applyAlignment="1">
      <alignment horizontal="right"/>
    </xf>
    <xf numFmtId="0" fontId="1" fillId="5" borderId="0" xfId="0" applyFont="1" applyFill="1" applyAlignment="1">
      <alignment horizontal="center"/>
    </xf>
    <xf numFmtId="4" fontId="1" fillId="5" borderId="0" xfId="0" applyNumberFormat="1" applyFont="1" applyFill="1" applyAlignment="1">
      <alignment horizontal="center" textRotation="90" wrapText="1"/>
    </xf>
    <xf numFmtId="4" fontId="4" fillId="5" borderId="0" xfId="0" applyNumberFormat="1" applyFont="1" applyFill="1" applyAlignment="1">
      <alignment horizontal="center" textRotation="90" wrapText="1"/>
    </xf>
    <xf numFmtId="2" fontId="4" fillId="5" borderId="0" xfId="0" applyNumberFormat="1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textRotation="90"/>
    </xf>
    <xf numFmtId="0" fontId="10" fillId="7" borderId="0" xfId="0" applyFont="1" applyFill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2A5E9"/>
      <color rgb="FFCFBEF0"/>
      <color rgb="FFF5E1FB"/>
      <color rgb="FFA67B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8"/>
  <sheetViews>
    <sheetView showGridLines="0" tabSelected="1" showRuler="0" view="pageLayout" zoomScaleNormal="100" zoomScaleSheetLayoutView="98" workbookViewId="0">
      <selection activeCell="N26" sqref="N26"/>
    </sheetView>
  </sheetViews>
  <sheetFormatPr defaultColWidth="7.28515625" defaultRowHeight="12"/>
  <cols>
    <col min="1" max="1" width="1.28515625" style="1" customWidth="1"/>
    <col min="2" max="2" width="3.28515625" style="6" customWidth="1"/>
    <col min="3" max="3" width="15.5703125" style="1" customWidth="1"/>
    <col min="4" max="4" width="4.7109375" style="1" customWidth="1"/>
    <col min="5" max="5" width="5.140625" style="6" customWidth="1"/>
    <col min="6" max="6" width="8.85546875" style="6" customWidth="1"/>
    <col min="7" max="7" width="7.85546875" style="6" customWidth="1"/>
    <col min="8" max="8" width="7.7109375" style="6" customWidth="1"/>
    <col min="9" max="9" width="8.42578125" style="6" customWidth="1"/>
    <col min="10" max="10" width="8.42578125" style="7" customWidth="1"/>
    <col min="11" max="11" width="10" style="1" bestFit="1" customWidth="1"/>
    <col min="12" max="12" width="8.85546875" style="1" customWidth="1"/>
    <col min="13" max="13" width="9.5703125" style="1" customWidth="1"/>
    <col min="14" max="16" width="12.28515625" style="1" customWidth="1"/>
    <col min="17" max="16384" width="7.28515625" style="1"/>
  </cols>
  <sheetData>
    <row r="1" spans="1:26" ht="15" customHeight="1">
      <c r="B1" s="45" t="s">
        <v>41</v>
      </c>
      <c r="C1" s="45"/>
      <c r="D1" s="42"/>
      <c r="E1" s="43"/>
      <c r="F1" s="43"/>
      <c r="G1" s="10"/>
      <c r="H1" s="35" t="s">
        <v>40</v>
      </c>
      <c r="I1" s="35"/>
      <c r="J1" s="35"/>
      <c r="K1" s="35"/>
      <c r="L1" s="35"/>
      <c r="M1" s="35"/>
      <c r="N1" s="35"/>
      <c r="O1" s="33"/>
      <c r="P1" s="34"/>
    </row>
    <row r="2" spans="1:26" ht="17.25" customHeight="1">
      <c r="B2" s="44" t="s">
        <v>48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26" s="3" customFormat="1" ht="37.5" customHeight="1">
      <c r="A3" s="2"/>
      <c r="B3" s="46" t="s">
        <v>0</v>
      </c>
      <c r="C3" s="50" t="s">
        <v>1</v>
      </c>
      <c r="D3" s="37" t="s">
        <v>2</v>
      </c>
      <c r="E3" s="37" t="s">
        <v>42</v>
      </c>
      <c r="F3" s="41" t="s">
        <v>39</v>
      </c>
      <c r="G3" s="41"/>
      <c r="H3" s="41"/>
      <c r="I3" s="41"/>
      <c r="J3" s="47" t="s">
        <v>37</v>
      </c>
      <c r="K3" s="49" t="s">
        <v>43</v>
      </c>
      <c r="L3" s="49"/>
      <c r="M3" s="49"/>
      <c r="N3" s="47" t="s">
        <v>44</v>
      </c>
      <c r="O3" s="48" t="s">
        <v>25</v>
      </c>
      <c r="P3" s="47" t="s">
        <v>45</v>
      </c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9.75" customHeight="1">
      <c r="B4" s="46"/>
      <c r="C4" s="50"/>
      <c r="D4" s="37"/>
      <c r="E4" s="37"/>
      <c r="F4" s="11" t="s">
        <v>28</v>
      </c>
      <c r="G4" s="11" t="s">
        <v>29</v>
      </c>
      <c r="H4" s="11" t="s">
        <v>30</v>
      </c>
      <c r="I4" s="11" t="s">
        <v>31</v>
      </c>
      <c r="J4" s="47"/>
      <c r="K4" s="11" t="s">
        <v>29</v>
      </c>
      <c r="L4" s="11" t="s">
        <v>30</v>
      </c>
      <c r="M4" s="11" t="s">
        <v>31</v>
      </c>
      <c r="N4" s="47"/>
      <c r="O4" s="48"/>
      <c r="P4" s="47"/>
    </row>
    <row r="5" spans="1:26">
      <c r="B5" s="6">
        <v>1</v>
      </c>
      <c r="C5" s="20" t="s">
        <v>13</v>
      </c>
      <c r="D5" s="14" t="s">
        <v>32</v>
      </c>
      <c r="E5" s="15">
        <v>35</v>
      </c>
      <c r="F5" s="28">
        <v>16500</v>
      </c>
      <c r="G5" s="29">
        <v>16500</v>
      </c>
      <c r="H5" s="29"/>
      <c r="I5" s="29"/>
      <c r="J5" s="16" t="s">
        <v>38</v>
      </c>
      <c r="K5" s="17"/>
      <c r="L5" s="18" t="s">
        <v>27</v>
      </c>
      <c r="M5" s="18" t="s">
        <v>27</v>
      </c>
      <c r="N5" s="19">
        <f t="shared" ref="N5:N18" si="0">(G5*K5)</f>
        <v>0</v>
      </c>
      <c r="O5" s="19">
        <f t="shared" ref="O5:O21" si="1">0.23*N5</f>
        <v>0</v>
      </c>
      <c r="P5" s="19">
        <f t="shared" ref="P5:P21" si="2">N5+O5</f>
        <v>0</v>
      </c>
    </row>
    <row r="6" spans="1:26">
      <c r="B6" s="12">
        <v>2</v>
      </c>
      <c r="C6" s="13" t="s">
        <v>8</v>
      </c>
      <c r="D6" s="14" t="s">
        <v>32</v>
      </c>
      <c r="E6" s="14">
        <v>6</v>
      </c>
      <c r="F6" s="28">
        <v>900</v>
      </c>
      <c r="G6" s="29">
        <v>900</v>
      </c>
      <c r="H6" s="29"/>
      <c r="I6" s="29"/>
      <c r="J6" s="16" t="s">
        <v>38</v>
      </c>
      <c r="K6" s="17"/>
      <c r="L6" s="18" t="s">
        <v>27</v>
      </c>
      <c r="M6" s="18" t="s">
        <v>27</v>
      </c>
      <c r="N6" s="19">
        <f t="shared" si="0"/>
        <v>0</v>
      </c>
      <c r="O6" s="19">
        <f t="shared" si="1"/>
        <v>0</v>
      </c>
      <c r="P6" s="19">
        <f t="shared" si="2"/>
        <v>0</v>
      </c>
    </row>
    <row r="7" spans="1:26">
      <c r="B7" s="12">
        <v>3</v>
      </c>
      <c r="C7" s="13" t="s">
        <v>16</v>
      </c>
      <c r="D7" s="14" t="s">
        <v>32</v>
      </c>
      <c r="E7" s="15">
        <v>2</v>
      </c>
      <c r="F7" s="28">
        <v>1400</v>
      </c>
      <c r="G7" s="29">
        <v>1400</v>
      </c>
      <c r="H7" s="29"/>
      <c r="I7" s="29"/>
      <c r="J7" s="16" t="s">
        <v>38</v>
      </c>
      <c r="K7" s="17"/>
      <c r="L7" s="18" t="s">
        <v>27</v>
      </c>
      <c r="M7" s="18" t="s">
        <v>27</v>
      </c>
      <c r="N7" s="19">
        <f t="shared" si="0"/>
        <v>0</v>
      </c>
      <c r="O7" s="19">
        <f t="shared" si="1"/>
        <v>0</v>
      </c>
      <c r="P7" s="19">
        <f t="shared" si="2"/>
        <v>0</v>
      </c>
    </row>
    <row r="8" spans="1:26">
      <c r="B8" s="12">
        <v>4</v>
      </c>
      <c r="C8" s="13" t="s">
        <v>5</v>
      </c>
      <c r="D8" s="14" t="s">
        <v>32</v>
      </c>
      <c r="E8" s="14">
        <v>1</v>
      </c>
      <c r="F8" s="28">
        <v>600</v>
      </c>
      <c r="G8" s="29">
        <v>600</v>
      </c>
      <c r="H8" s="29"/>
      <c r="I8" s="29"/>
      <c r="J8" s="16" t="s">
        <v>38</v>
      </c>
      <c r="K8" s="17"/>
      <c r="L8" s="18" t="s">
        <v>27</v>
      </c>
      <c r="M8" s="18" t="s">
        <v>27</v>
      </c>
      <c r="N8" s="19">
        <f t="shared" si="0"/>
        <v>0</v>
      </c>
      <c r="O8" s="19">
        <f t="shared" si="1"/>
        <v>0</v>
      </c>
      <c r="P8" s="19">
        <f t="shared" si="2"/>
        <v>0</v>
      </c>
    </row>
    <row r="9" spans="1:26">
      <c r="B9" s="12">
        <v>5</v>
      </c>
      <c r="C9" s="13" t="s">
        <v>14</v>
      </c>
      <c r="D9" s="14" t="s">
        <v>32</v>
      </c>
      <c r="E9" s="15">
        <v>1</v>
      </c>
      <c r="F9" s="28">
        <v>1</v>
      </c>
      <c r="G9" s="29">
        <v>1</v>
      </c>
      <c r="H9" s="29"/>
      <c r="I9" s="29"/>
      <c r="J9" s="16" t="s">
        <v>38</v>
      </c>
      <c r="K9" s="17"/>
      <c r="L9" s="18" t="s">
        <v>27</v>
      </c>
      <c r="M9" s="18" t="s">
        <v>27</v>
      </c>
      <c r="N9" s="19">
        <f t="shared" si="0"/>
        <v>0</v>
      </c>
      <c r="O9" s="19">
        <f t="shared" si="1"/>
        <v>0</v>
      </c>
      <c r="P9" s="19">
        <f t="shared" si="2"/>
        <v>0</v>
      </c>
    </row>
    <row r="10" spans="1:26">
      <c r="B10" s="12">
        <v>6</v>
      </c>
      <c r="C10" s="13" t="s">
        <v>9</v>
      </c>
      <c r="D10" s="14" t="s">
        <v>32</v>
      </c>
      <c r="E10" s="15">
        <v>14</v>
      </c>
      <c r="F10" s="28">
        <v>6000</v>
      </c>
      <c r="G10" s="29">
        <v>6000</v>
      </c>
      <c r="H10" s="29"/>
      <c r="I10" s="29"/>
      <c r="J10" s="16" t="s">
        <v>38</v>
      </c>
      <c r="K10" s="17"/>
      <c r="L10" s="18" t="s">
        <v>27</v>
      </c>
      <c r="M10" s="18" t="s">
        <v>27</v>
      </c>
      <c r="N10" s="19">
        <f t="shared" si="0"/>
        <v>0</v>
      </c>
      <c r="O10" s="19">
        <f t="shared" si="1"/>
        <v>0</v>
      </c>
      <c r="P10" s="19">
        <f t="shared" si="2"/>
        <v>0</v>
      </c>
    </row>
    <row r="11" spans="1:26">
      <c r="B11" s="12">
        <v>7</v>
      </c>
      <c r="C11" s="13" t="s">
        <v>6</v>
      </c>
      <c r="D11" s="14" t="s">
        <v>32</v>
      </c>
      <c r="E11" s="14">
        <v>1</v>
      </c>
      <c r="F11" s="28">
        <v>800</v>
      </c>
      <c r="G11" s="29">
        <v>800</v>
      </c>
      <c r="H11" s="29"/>
      <c r="I11" s="29"/>
      <c r="J11" s="16" t="s">
        <v>38</v>
      </c>
      <c r="K11" s="17"/>
      <c r="L11" s="18" t="s">
        <v>27</v>
      </c>
      <c r="M11" s="18" t="s">
        <v>27</v>
      </c>
      <c r="N11" s="19">
        <f t="shared" si="0"/>
        <v>0</v>
      </c>
      <c r="O11" s="19">
        <f t="shared" si="1"/>
        <v>0</v>
      </c>
      <c r="P11" s="19">
        <f t="shared" si="2"/>
        <v>0</v>
      </c>
    </row>
    <row r="12" spans="1:26">
      <c r="B12" s="12">
        <v>8</v>
      </c>
      <c r="C12" s="13" t="s">
        <v>7</v>
      </c>
      <c r="D12" s="14" t="s">
        <v>32</v>
      </c>
      <c r="E12" s="14">
        <v>18</v>
      </c>
      <c r="F12" s="28">
        <v>15000</v>
      </c>
      <c r="G12" s="29">
        <v>15000</v>
      </c>
      <c r="H12" s="29"/>
      <c r="I12" s="29"/>
      <c r="J12" s="16" t="s">
        <v>38</v>
      </c>
      <c r="K12" s="17"/>
      <c r="L12" s="18" t="s">
        <v>27</v>
      </c>
      <c r="M12" s="18" t="s">
        <v>27</v>
      </c>
      <c r="N12" s="19">
        <f t="shared" si="0"/>
        <v>0</v>
      </c>
      <c r="O12" s="19">
        <f t="shared" si="1"/>
        <v>0</v>
      </c>
      <c r="P12" s="19">
        <f t="shared" si="2"/>
        <v>0</v>
      </c>
    </row>
    <row r="13" spans="1:26">
      <c r="B13" s="12">
        <v>9</v>
      </c>
      <c r="C13" s="13" t="s">
        <v>4</v>
      </c>
      <c r="D13" s="14" t="s">
        <v>32</v>
      </c>
      <c r="E13" s="14">
        <v>1</v>
      </c>
      <c r="F13" s="28">
        <v>1</v>
      </c>
      <c r="G13" s="29">
        <v>1</v>
      </c>
      <c r="H13" s="29"/>
      <c r="I13" s="29"/>
      <c r="J13" s="16" t="s">
        <v>38</v>
      </c>
      <c r="K13" s="17"/>
      <c r="L13" s="18" t="s">
        <v>27</v>
      </c>
      <c r="M13" s="18" t="s">
        <v>27</v>
      </c>
      <c r="N13" s="19">
        <f t="shared" si="0"/>
        <v>0</v>
      </c>
      <c r="O13" s="19">
        <f t="shared" si="1"/>
        <v>0</v>
      </c>
      <c r="P13" s="19">
        <f t="shared" si="2"/>
        <v>0</v>
      </c>
    </row>
    <row r="14" spans="1:26">
      <c r="B14" s="12">
        <v>10</v>
      </c>
      <c r="C14" s="13" t="s">
        <v>12</v>
      </c>
      <c r="D14" s="14" t="s">
        <v>32</v>
      </c>
      <c r="E14" s="15">
        <v>4</v>
      </c>
      <c r="F14" s="28">
        <v>3500</v>
      </c>
      <c r="G14" s="29">
        <v>3500</v>
      </c>
      <c r="H14" s="29"/>
      <c r="I14" s="29"/>
      <c r="J14" s="16" t="s">
        <v>38</v>
      </c>
      <c r="K14" s="17"/>
      <c r="L14" s="18" t="s">
        <v>27</v>
      </c>
      <c r="M14" s="18" t="s">
        <v>27</v>
      </c>
      <c r="N14" s="19">
        <f t="shared" si="0"/>
        <v>0</v>
      </c>
      <c r="O14" s="19">
        <f t="shared" si="1"/>
        <v>0</v>
      </c>
      <c r="P14" s="19">
        <f t="shared" si="2"/>
        <v>0</v>
      </c>
      <c r="W14" s="4"/>
      <c r="X14" s="5"/>
      <c r="Y14" s="5"/>
    </row>
    <row r="15" spans="1:26">
      <c r="B15" s="12">
        <v>11</v>
      </c>
      <c r="C15" s="13" t="s">
        <v>10</v>
      </c>
      <c r="D15" s="14" t="s">
        <v>32</v>
      </c>
      <c r="E15" s="14">
        <v>6</v>
      </c>
      <c r="F15" s="28">
        <v>3500</v>
      </c>
      <c r="G15" s="29">
        <v>3500</v>
      </c>
      <c r="H15" s="29"/>
      <c r="I15" s="29"/>
      <c r="J15" s="16" t="s">
        <v>38</v>
      </c>
      <c r="K15" s="17"/>
      <c r="L15" s="18" t="s">
        <v>27</v>
      </c>
      <c r="M15" s="18" t="s">
        <v>27</v>
      </c>
      <c r="N15" s="19">
        <f t="shared" si="0"/>
        <v>0</v>
      </c>
      <c r="O15" s="19">
        <f t="shared" si="1"/>
        <v>0</v>
      </c>
      <c r="P15" s="19">
        <f t="shared" si="2"/>
        <v>0</v>
      </c>
      <c r="W15" s="4"/>
      <c r="X15" s="5"/>
      <c r="Y15" s="5"/>
    </row>
    <row r="16" spans="1:26">
      <c r="B16" s="12">
        <v>12</v>
      </c>
      <c r="C16" s="13" t="s">
        <v>11</v>
      </c>
      <c r="D16" s="14" t="s">
        <v>32</v>
      </c>
      <c r="E16" s="14">
        <v>30</v>
      </c>
      <c r="F16" s="28">
        <v>6000</v>
      </c>
      <c r="G16" s="29">
        <v>6000</v>
      </c>
      <c r="H16" s="29"/>
      <c r="I16" s="29"/>
      <c r="J16" s="16" t="s">
        <v>38</v>
      </c>
      <c r="K16" s="17"/>
      <c r="L16" s="18" t="s">
        <v>27</v>
      </c>
      <c r="M16" s="18" t="s">
        <v>27</v>
      </c>
      <c r="N16" s="19">
        <f t="shared" si="0"/>
        <v>0</v>
      </c>
      <c r="O16" s="19">
        <f t="shared" si="1"/>
        <v>0</v>
      </c>
      <c r="P16" s="19">
        <f t="shared" si="2"/>
        <v>0</v>
      </c>
      <c r="W16" s="4"/>
      <c r="X16" s="5"/>
      <c r="Y16" s="5"/>
    </row>
    <row r="17" spans="2:25">
      <c r="B17" s="12">
        <v>13</v>
      </c>
      <c r="C17" s="21" t="s">
        <v>3</v>
      </c>
      <c r="D17" s="14" t="s">
        <v>32</v>
      </c>
      <c r="E17" s="14">
        <v>30</v>
      </c>
      <c r="F17" s="28">
        <v>4000</v>
      </c>
      <c r="G17" s="29">
        <v>4000</v>
      </c>
      <c r="H17" s="29"/>
      <c r="I17" s="29"/>
      <c r="J17" s="16" t="s">
        <v>38</v>
      </c>
      <c r="K17" s="17"/>
      <c r="L17" s="18" t="s">
        <v>27</v>
      </c>
      <c r="M17" s="18" t="s">
        <v>27</v>
      </c>
      <c r="N17" s="19">
        <f t="shared" si="0"/>
        <v>0</v>
      </c>
      <c r="O17" s="19">
        <f t="shared" si="1"/>
        <v>0</v>
      </c>
      <c r="P17" s="19">
        <f t="shared" si="2"/>
        <v>0</v>
      </c>
      <c r="W17" s="4"/>
      <c r="X17" s="4"/>
      <c r="Y17" s="4"/>
    </row>
    <row r="18" spans="2:25">
      <c r="B18" s="12">
        <v>14</v>
      </c>
      <c r="C18" s="13" t="s">
        <v>15</v>
      </c>
      <c r="D18" s="14" t="s">
        <v>32</v>
      </c>
      <c r="E18" s="15">
        <v>40</v>
      </c>
      <c r="F18" s="28">
        <v>20000</v>
      </c>
      <c r="G18" s="29">
        <v>20000</v>
      </c>
      <c r="H18" s="29"/>
      <c r="I18" s="29"/>
      <c r="J18" s="16" t="s">
        <v>38</v>
      </c>
      <c r="K18" s="17"/>
      <c r="L18" s="18" t="s">
        <v>27</v>
      </c>
      <c r="M18" s="18" t="s">
        <v>27</v>
      </c>
      <c r="N18" s="19">
        <f t="shared" si="0"/>
        <v>0</v>
      </c>
      <c r="O18" s="19">
        <f t="shared" si="1"/>
        <v>0</v>
      </c>
      <c r="P18" s="19">
        <f t="shared" si="2"/>
        <v>0</v>
      </c>
      <c r="W18" s="4"/>
      <c r="X18" s="4"/>
      <c r="Y18" s="4"/>
    </row>
    <row r="19" spans="2:25">
      <c r="B19" s="12">
        <v>15</v>
      </c>
      <c r="C19" s="13" t="s">
        <v>22</v>
      </c>
      <c r="D19" s="15" t="s">
        <v>33</v>
      </c>
      <c r="E19" s="15">
        <v>103</v>
      </c>
      <c r="F19" s="28">
        <v>60000</v>
      </c>
      <c r="G19" s="29">
        <v>14580</v>
      </c>
      <c r="H19" s="29">
        <v>8248</v>
      </c>
      <c r="I19" s="29">
        <v>37172</v>
      </c>
      <c r="J19" s="16" t="s">
        <v>26</v>
      </c>
      <c r="K19" s="17"/>
      <c r="L19" s="17"/>
      <c r="M19" s="17"/>
      <c r="N19" s="19">
        <f>(G19*K19)+(H19*L19)+(I19*M19)</f>
        <v>0</v>
      </c>
      <c r="O19" s="19">
        <f t="shared" si="1"/>
        <v>0</v>
      </c>
      <c r="P19" s="19">
        <f t="shared" si="2"/>
        <v>0</v>
      </c>
    </row>
    <row r="20" spans="2:25">
      <c r="B20" s="12">
        <v>16</v>
      </c>
      <c r="C20" s="13" t="s">
        <v>19</v>
      </c>
      <c r="D20" s="15" t="s">
        <v>34</v>
      </c>
      <c r="E20" s="15">
        <v>124</v>
      </c>
      <c r="F20" s="28">
        <v>110000</v>
      </c>
      <c r="G20" s="29">
        <v>110000</v>
      </c>
      <c r="H20" s="29"/>
      <c r="I20" s="29"/>
      <c r="J20" s="16" t="s">
        <v>26</v>
      </c>
      <c r="K20" s="17"/>
      <c r="L20" s="18"/>
      <c r="M20" s="18" t="s">
        <v>27</v>
      </c>
      <c r="N20" s="19">
        <f t="shared" ref="N20" si="3">(G20*K20)</f>
        <v>0</v>
      </c>
      <c r="O20" s="19">
        <f t="shared" ref="O20" si="4">0.23*N20</f>
        <v>0</v>
      </c>
      <c r="P20" s="19">
        <f t="shared" ref="P20" si="5">N20+O20</f>
        <v>0</v>
      </c>
    </row>
    <row r="21" spans="2:25">
      <c r="B21" s="12">
        <v>17</v>
      </c>
      <c r="C21" s="13" t="s">
        <v>17</v>
      </c>
      <c r="D21" s="15" t="s">
        <v>33</v>
      </c>
      <c r="E21" s="15">
        <v>600</v>
      </c>
      <c r="F21" s="28">
        <v>1150000</v>
      </c>
      <c r="G21" s="29">
        <v>285429</v>
      </c>
      <c r="H21" s="29">
        <v>157051</v>
      </c>
      <c r="I21" s="29">
        <v>707520</v>
      </c>
      <c r="J21" s="16" t="s">
        <v>26</v>
      </c>
      <c r="K21" s="17"/>
      <c r="L21" s="17"/>
      <c r="M21" s="17"/>
      <c r="N21" s="19">
        <f t="shared" ref="N21" si="6">(G21*K21)+(H21*L21)+(I21*M21)</f>
        <v>0</v>
      </c>
      <c r="O21" s="19">
        <f t="shared" si="1"/>
        <v>0</v>
      </c>
      <c r="P21" s="19">
        <f t="shared" si="2"/>
        <v>0</v>
      </c>
    </row>
    <row r="22" spans="2:25">
      <c r="B22" s="12">
        <v>18</v>
      </c>
      <c r="C22" s="22" t="s">
        <v>20</v>
      </c>
      <c r="D22" s="15" t="s">
        <v>32</v>
      </c>
      <c r="E22" s="15">
        <v>28</v>
      </c>
      <c r="F22" s="28">
        <v>6000</v>
      </c>
      <c r="G22" s="29">
        <v>6000</v>
      </c>
      <c r="H22" s="29"/>
      <c r="I22" s="29"/>
      <c r="J22" s="16" t="s">
        <v>26</v>
      </c>
      <c r="K22" s="17"/>
      <c r="L22" s="18" t="s">
        <v>27</v>
      </c>
      <c r="M22" s="18" t="s">
        <v>27</v>
      </c>
      <c r="N22" s="19">
        <f>G22*K22</f>
        <v>0</v>
      </c>
      <c r="O22" s="19">
        <f>0.23*N22</f>
        <v>0</v>
      </c>
      <c r="P22" s="19">
        <f>N22+O22</f>
        <v>0</v>
      </c>
    </row>
    <row r="23" spans="2:25">
      <c r="B23" s="12">
        <v>19</v>
      </c>
      <c r="C23" s="22" t="s">
        <v>21</v>
      </c>
      <c r="D23" s="15" t="s">
        <v>34</v>
      </c>
      <c r="E23" s="15">
        <v>49</v>
      </c>
      <c r="F23" s="28">
        <v>45000</v>
      </c>
      <c r="G23" s="29">
        <v>45000</v>
      </c>
      <c r="H23" s="29"/>
      <c r="I23" s="29"/>
      <c r="J23" s="16" t="s">
        <v>26</v>
      </c>
      <c r="K23" s="17"/>
      <c r="L23" s="18" t="s">
        <v>27</v>
      </c>
      <c r="M23" s="18" t="s">
        <v>27</v>
      </c>
      <c r="N23" s="19">
        <f t="shared" ref="N23" si="7">G23*K23</f>
        <v>0</v>
      </c>
      <c r="O23" s="19">
        <f t="shared" ref="O23" si="8">0.23*N23</f>
        <v>0</v>
      </c>
      <c r="P23" s="19">
        <f t="shared" ref="P23:P24" si="9">N23+O23</f>
        <v>0</v>
      </c>
    </row>
    <row r="24" spans="2:25">
      <c r="B24" s="12">
        <v>20</v>
      </c>
      <c r="C24" s="13" t="s">
        <v>18</v>
      </c>
      <c r="D24" s="15" t="s">
        <v>33</v>
      </c>
      <c r="E24" s="15">
        <v>400</v>
      </c>
      <c r="F24" s="28">
        <v>730500</v>
      </c>
      <c r="G24" s="29">
        <v>175700</v>
      </c>
      <c r="H24" s="29">
        <v>102200</v>
      </c>
      <c r="I24" s="29">
        <v>452600</v>
      </c>
      <c r="J24" s="16" t="s">
        <v>26</v>
      </c>
      <c r="K24" s="17"/>
      <c r="L24" s="17"/>
      <c r="M24" s="17"/>
      <c r="N24" s="19">
        <f>(G24*K24)+(H24*L24)+(I24*M24)</f>
        <v>0</v>
      </c>
      <c r="O24" s="19">
        <f>0.23*N24</f>
        <v>0</v>
      </c>
      <c r="P24" s="19">
        <f t="shared" si="9"/>
        <v>0</v>
      </c>
    </row>
    <row r="25" spans="2:25" ht="19.5" customHeight="1">
      <c r="B25" s="51" t="s">
        <v>35</v>
      </c>
      <c r="C25" s="51"/>
      <c r="D25" s="51"/>
      <c r="E25" s="51"/>
      <c r="F25" s="30">
        <f>SUM(F5:F24)</f>
        <v>2179702</v>
      </c>
      <c r="G25" s="31"/>
      <c r="H25" s="31"/>
      <c r="I25" s="31"/>
      <c r="J25" s="39" t="s">
        <v>46</v>
      </c>
      <c r="K25" s="39"/>
      <c r="L25" s="39"/>
      <c r="M25" s="39"/>
      <c r="N25" s="26">
        <f>SUM(N5:N24)</f>
        <v>0</v>
      </c>
      <c r="O25" s="26">
        <f>SUM(O5:O24)</f>
        <v>0</v>
      </c>
      <c r="P25" s="26">
        <f>SUM(P5:P24)</f>
        <v>0</v>
      </c>
    </row>
    <row r="26" spans="2:25" ht="18" customHeight="1">
      <c r="E26" s="1"/>
      <c r="F26" s="1"/>
      <c r="G26" s="1"/>
      <c r="H26" s="1"/>
      <c r="I26" s="1"/>
      <c r="J26" s="39" t="s">
        <v>47</v>
      </c>
      <c r="K26" s="39"/>
      <c r="L26" s="39"/>
      <c r="M26" s="39"/>
      <c r="N26" s="24"/>
      <c r="O26" s="27">
        <f>0.23*N26</f>
        <v>0</v>
      </c>
      <c r="P26" s="26">
        <f>N26+O26</f>
        <v>0</v>
      </c>
    </row>
    <row r="27" spans="2:25" ht="7.5" customHeight="1">
      <c r="E27" s="1"/>
      <c r="F27" s="1"/>
      <c r="G27" s="1"/>
      <c r="H27" s="1"/>
      <c r="J27" s="8"/>
      <c r="K27" s="9"/>
      <c r="L27" s="9"/>
      <c r="M27" s="9"/>
      <c r="N27" s="25"/>
      <c r="O27" s="25"/>
      <c r="P27" s="25"/>
    </row>
    <row r="28" spans="2:25" ht="31.5" customHeight="1">
      <c r="C28" s="38" t="s">
        <v>23</v>
      </c>
      <c r="D28" s="38"/>
      <c r="E28" s="36"/>
      <c r="F28" s="36"/>
      <c r="G28" s="36"/>
      <c r="H28" s="36"/>
      <c r="J28" s="40" t="s">
        <v>36</v>
      </c>
      <c r="K28" s="40"/>
      <c r="L28" s="40"/>
      <c r="M28" s="40"/>
      <c r="N28" s="32">
        <f>N26+N25</f>
        <v>0</v>
      </c>
      <c r="O28" s="32">
        <f>O26+O25</f>
        <v>0</v>
      </c>
      <c r="P28" s="32">
        <f>P26+P25</f>
        <v>0</v>
      </c>
    </row>
    <row r="29" spans="2:25">
      <c r="C29" s="23" t="s">
        <v>24</v>
      </c>
      <c r="D29" s="23"/>
      <c r="E29" s="36"/>
      <c r="F29" s="36"/>
      <c r="G29" s="36"/>
      <c r="H29" s="36"/>
    </row>
    <row r="30" spans="2:25" ht="5.25" customHeight="1">
      <c r="E30" s="36"/>
      <c r="F30" s="36"/>
      <c r="G30" s="36"/>
      <c r="H30" s="36"/>
    </row>
    <row r="31" spans="2:25" ht="16.5" customHeight="1"/>
    <row r="32" spans="2:25" ht="15" customHeight="1"/>
    <row r="33" ht="15" customHeight="1"/>
    <row r="36" ht="42" customHeight="1"/>
    <row r="61" ht="15" customHeight="1"/>
    <row r="64" ht="28.5" customHeight="1"/>
    <row r="65" ht="52.5" customHeight="1"/>
    <row r="66" ht="14.25" customHeight="1"/>
    <row r="67" ht="14.25" customHeight="1"/>
    <row r="68" ht="14.25" customHeight="1"/>
    <row r="69" ht="24" customHeight="1"/>
    <row r="72" ht="29.25" customHeight="1"/>
    <row r="73" ht="23.25" customHeight="1"/>
    <row r="74" ht="19.5" customHeight="1"/>
    <row r="75" ht="24" customHeight="1"/>
    <row r="76" ht="20.25" customHeight="1"/>
    <row r="78" ht="45" customHeight="1"/>
  </sheetData>
  <customSheetViews>
    <customSheetView guid="{6591686A-2DBD-42A4-A76F-04912167FBED}" scale="90" showPageBreaks="1" showGridLines="0" view="pageLayout">
      <selection activeCell="F155" sqref="F155"/>
      <pageMargins left="0.25" right="0.25" top="0.75" bottom="0.75" header="0.3" footer="0.3"/>
      <pageSetup orientation="landscape" r:id="rId1"/>
    </customSheetView>
  </customSheetViews>
  <mergeCells count="21">
    <mergeCell ref="K3:M3"/>
    <mergeCell ref="J25:M25"/>
    <mergeCell ref="J3:J4"/>
    <mergeCell ref="C3:C4"/>
    <mergeCell ref="B25:E25"/>
    <mergeCell ref="H1:N1"/>
    <mergeCell ref="E29:H30"/>
    <mergeCell ref="E28:H28"/>
    <mergeCell ref="E3:E4"/>
    <mergeCell ref="D3:D4"/>
    <mergeCell ref="C28:D28"/>
    <mergeCell ref="J26:M26"/>
    <mergeCell ref="J28:M28"/>
    <mergeCell ref="F3:I3"/>
    <mergeCell ref="D1:F1"/>
    <mergeCell ref="B2:P2"/>
    <mergeCell ref="B1:C1"/>
    <mergeCell ref="B3:B4"/>
    <mergeCell ref="N3:N4"/>
    <mergeCell ref="O3:O4"/>
    <mergeCell ref="P3:P4"/>
  </mergeCells>
  <pageMargins left="0.23622047244094491" right="0.23622047244094491" top="0.55118110236220474" bottom="0.15748031496062992" header="0.19685039370078741" footer="0.15748031496062992"/>
  <pageSetup paperSize="9" orientation="landscape" r:id="rId2"/>
  <headerFooter>
    <oddHeader>&amp;R&amp;"-,Pogrubiona kursywa"&amp;K0070C0&amp;[Załącznik nr 1 do Formularza ofertowego - Szczegółowy formularz cenowy</oddHeader>
    <oddFooter>&amp;CStrona &amp;P z &amp;N</oddFooter>
  </headerFooter>
  <ignoredErrors>
    <ignoredError sqref="N5:P24 O26" unlockedFormula="1"/>
    <ignoredError sqref="O25:P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Szczegółowa kalkulacja</vt:lpstr>
      <vt:lpstr>'Szczegółowa kalkulacja'!Obszar_wydruku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Brygida Trybek</dc:creator>
  <cp:lastModifiedBy>Piotr Rachwał</cp:lastModifiedBy>
  <cp:lastPrinted>2022-08-11T08:50:50Z</cp:lastPrinted>
  <dcterms:created xsi:type="dcterms:W3CDTF">2019-01-09T10:21:58Z</dcterms:created>
  <dcterms:modified xsi:type="dcterms:W3CDTF">2023-03-08T11:03:57Z</dcterms:modified>
</cp:coreProperties>
</file>