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20b07ca8fb8e5f/Documents/Energia/"/>
    </mc:Choice>
  </mc:AlternateContent>
  <xr:revisionPtr revIDLastSave="0" documentId="8_{95E6ADB4-2052-4879-AEE1-23A488503F79}" xr6:coauthVersionLast="47" xr6:coauthVersionMax="47" xr10:uidLastSave="{00000000-0000-0000-0000-000000000000}"/>
  <bookViews>
    <workbookView xWindow="-110" yWindow="-110" windowWidth="19420" windowHeight="10420" xr2:uid="{5225F5D5-DC5F-4F8A-9307-89964CA7B26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W15" i="1"/>
  <c r="Y15" i="1" s="1"/>
  <c r="Z15" i="1" s="1"/>
  <c r="W14" i="1"/>
  <c r="W13" i="1"/>
  <c r="W12" i="1"/>
  <c r="Y12" i="1" s="1"/>
  <c r="Z12" i="1" s="1"/>
  <c r="W11" i="1"/>
  <c r="Y14" i="1" l="1"/>
  <c r="Z14" i="1" s="1"/>
  <c r="Y13" i="1"/>
  <c r="Z13" i="1" s="1"/>
  <c r="Y11" i="1"/>
  <c r="Z11" i="1" l="1"/>
  <c r="Z16" i="1" s="1"/>
  <c r="Y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I3" authorId="0" shapeId="0" xr:uid="{EAF184F9-6826-4642-A9DF-B718480236D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Jedna cena dla wszystkich grup taryfowych z wyjątkiem grupy G.</t>
        </r>
      </text>
    </comment>
    <comment ref="R11" authorId="0" shapeId="0" xr:uid="{8EA7E361-CD2B-40AD-85B7-232457615A79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2" authorId="0" shapeId="0" xr:uid="{CCE41A38-7A30-46CA-9E36-E820697B326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4" authorId="0" shapeId="0" xr:uid="{894DAFDB-8177-4940-AEA4-75874C0DD0B4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5" authorId="0" shapeId="0" xr:uid="{2734E9D4-EEE0-4350-AB7E-AF70AF973A04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</commentList>
</comments>
</file>

<file path=xl/sharedStrings.xml><?xml version="1.0" encoding="utf-8"?>
<sst xmlns="http://schemas.openxmlformats.org/spreadsheetml/2006/main" count="44" uniqueCount="41">
  <si>
    <r>
      <t xml:space="preserve">                                                                                                                                   </t>
    </r>
    <r>
      <rPr>
        <b/>
        <sz val="14"/>
        <rFont val="Calibri"/>
        <family val="2"/>
        <charset val="238"/>
        <scheme val="minor"/>
      </rPr>
      <t xml:space="preserve">FORMULARZ CENOWY    </t>
    </r>
    <r>
      <rPr>
        <sz val="10"/>
        <rFont val="Calibri"/>
        <family val="2"/>
        <charset val="238"/>
        <scheme val="minor"/>
      </rPr>
      <t xml:space="preserve">                                       </t>
    </r>
    <r>
      <rPr>
        <b/>
        <sz val="12"/>
        <rFont val="Calibri"/>
        <family val="2"/>
        <charset val="238"/>
        <scheme val="minor"/>
      </rPr>
      <t xml:space="preserve">          Załącznik nr 3 do SWZ</t>
    </r>
  </si>
  <si>
    <t>Rodzaj punktu poboru</t>
  </si>
  <si>
    <t>Grupa taryfowa</t>
  </si>
  <si>
    <t>Liczba punktów poboru</t>
  </si>
  <si>
    <t>Liczba 
miesięcy</t>
  </si>
  <si>
    <t>Szacowane zużycie w strefach
[kWh]</t>
  </si>
  <si>
    <t>Koszt zakupu energii elektrycznej (netto)</t>
  </si>
  <si>
    <t>Koszt usługi dystrybucji (netto) ***</t>
  </si>
  <si>
    <t>Łącznie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</si>
  <si>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</si>
  <si>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[zł/PPE/mc]</t>
  </si>
  <si>
    <r>
      <t xml:space="preserve">Suma kosztów 
energii czynnej
</t>
    </r>
    <r>
      <rPr>
        <sz val="8"/>
        <rFont val="Calibri"/>
        <family val="2"/>
        <charset val="238"/>
        <scheme val="minor"/>
      </rPr>
      <t xml:space="preserve">
(kol. 6 + kol. 7 
+ kol. 8) × kol. 9
(zaokrąglenie do 
2 miejsc po przecinku)</t>
    </r>
  </si>
  <si>
    <t>Składnik zmienny stawki sieciowej (zł/kWh)</t>
  </si>
  <si>
    <t>Stawka jakościowa [zł/kWh]</t>
  </si>
  <si>
    <r>
      <t xml:space="preserve">Składnik stały stawki sieciowej
</t>
    </r>
    <r>
      <rPr>
        <sz val="8"/>
        <rFont val="Calibri"/>
        <family val="2"/>
        <charset val="238"/>
        <scheme val="minor"/>
      </rPr>
      <t xml:space="preserve">
a) dla grup taryfowych Cxx:
</t>
    </r>
    <r>
      <rPr>
        <b/>
        <sz val="8"/>
        <rFont val="Calibri"/>
        <family val="2"/>
        <charset val="238"/>
        <scheme val="minor"/>
      </rPr>
      <t>[zł/kW/mc]</t>
    </r>
    <r>
      <rPr>
        <sz val="8"/>
        <rFont val="Calibri"/>
        <family val="2"/>
        <charset val="238"/>
        <scheme val="minor"/>
      </rPr>
      <t xml:space="preserve">
b) dla grup taryfowych Gxx:
</t>
    </r>
    <r>
      <rPr>
        <b/>
        <sz val="8"/>
        <rFont val="Calibri"/>
        <family val="2"/>
        <charset val="238"/>
        <scheme val="minor"/>
      </rPr>
      <t>[zł/PPE/mc]</t>
    </r>
  </si>
  <si>
    <r>
      <t xml:space="preserve">Stawka opłaty przejściowej 
</t>
    </r>
    <r>
      <rPr>
        <sz val="8"/>
        <rFont val="Calibri"/>
        <family val="2"/>
        <charset val="238"/>
        <scheme val="minor"/>
      </rPr>
      <t xml:space="preserve">
a) dla grup taryfowych Cxx:
</t>
    </r>
    <r>
      <rPr>
        <b/>
        <sz val="8"/>
        <rFont val="Calibri"/>
        <family val="2"/>
        <charset val="238"/>
        <scheme val="minor"/>
      </rPr>
      <t>[zł/kW/mc]</t>
    </r>
    <r>
      <rPr>
        <sz val="8"/>
        <rFont val="Calibri"/>
        <family val="2"/>
        <charset val="238"/>
        <scheme val="minor"/>
      </rPr>
      <t xml:space="preserve">
b) dla grup taryfowych Gxx:
</t>
    </r>
    <r>
      <rPr>
        <b/>
        <sz val="8"/>
        <rFont val="Calibri"/>
        <family val="2"/>
        <charset val="238"/>
        <scheme val="minor"/>
      </rPr>
      <t>[zł/PPE/mc]</t>
    </r>
  </si>
  <si>
    <t>Stawka opłaty abonamentowej [zł/PPE/mc]</t>
  </si>
  <si>
    <t>Stawka opłaty kogeneracyjnej
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</si>
  <si>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Cxx
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Gxx
</t>
    </r>
    <r>
      <rPr>
        <b/>
        <sz val="8"/>
        <rFont val="Calibri"/>
        <family val="2"/>
        <charset val="238"/>
        <scheme val="minor"/>
      </rPr>
      <t>[zł/PPE/mc]</t>
    </r>
  </si>
  <si>
    <t>Szacowana ilość energii do opłaty mocowej
[kWh] **</t>
  </si>
  <si>
    <r>
      <t xml:space="preserve">Suma kosztów dystrybucji
</t>
    </r>
    <r>
      <rPr>
        <sz val="8"/>
        <rFont val="Calibri"/>
        <family val="2"/>
        <charset val="238"/>
        <scheme val="minor"/>
      </rPr>
      <t xml:space="preserve">
(kol. 12 + kol. 15 + kol. 19 + kol. 20) × kol. 6 
+ (kol. 13 + kol. 15 + kol. 19 + kol. 20) × kol. 7 
+ (kol. 14 + kol. 15 + kol. 19 + kol. 20) × kol. 8
+
(kol. 16 + kol. 17) 
× kol. 4 × kol. 5
+
kol. 18 × kol 3 × kol. 5
+
a) dla grup taryfowych Cxx
kol. 21 × kol. 22
lub
b) dla grup taryfowych Gxx
kol. 3 × kol. 5 × kol. 21
(zaokrąglenie do 
2 miejsc po przecinku)</t>
    </r>
  </si>
  <si>
    <r>
      <t xml:space="preserve">Łączne koszty zakupu energii oraz usługi dystrybucji (netto)
bez podatku VAT
</t>
    </r>
    <r>
      <rPr>
        <sz val="8"/>
        <rFont val="Calibri"/>
        <family val="2"/>
        <charset val="238"/>
        <scheme val="minor"/>
      </rPr>
      <t xml:space="preserve">
kol. 11 + kol. 23</t>
    </r>
  </si>
  <si>
    <r>
      <t xml:space="preserve">Łączne koszty zakupu energii oraz usługi dystrybucji (brutto)
z podatkiem VAT 23%
</t>
    </r>
    <r>
      <rPr>
        <sz val="8"/>
        <rFont val="Calibri"/>
        <family val="2"/>
        <charset val="238"/>
        <scheme val="minor"/>
      </rPr>
      <t xml:space="preserve">
kol. 24 × 1,23
(zaokrąglenie do 
2 miejsc po przecinku)</t>
    </r>
  </si>
  <si>
    <t>I strefa</t>
  </si>
  <si>
    <t>II strefa</t>
  </si>
  <si>
    <t>III strefa</t>
  </si>
  <si>
    <t>B11</t>
  </si>
  <si>
    <t>C11</t>
  </si>
  <si>
    <t>C12a</t>
  </si>
  <si>
    <t>C22a</t>
  </si>
  <si>
    <t>SUMA:</t>
  </si>
  <si>
    <t>*** Rozliczenia kosztów dystrybucji będą prowadzone zgodnie z taryfą OSD obowiązującą w okresie dostawy.</t>
  </si>
  <si>
    <t>ul. Niepodelgłości 39z, 67-400 Wschowa                               ul. Rynek, 67-400 Wschowa                                                       ul. Kazimierza Wielkiego 24, 67-400 Wschowa                                                              ul. Boczna, 67-400 Wschowa                                                             ul. Towarowa dz.1919/2, 67-400 Wschowa                                        ul. Wolsztyńska, 67-400 Wschowa                                         ul. Czereśniowa, 67-400 Wschowa                                          ul. Osowa Sień, 67-400 Wschowa                                           ul. Daszyńskiego 10, 67-400 Wschowa                                  ul. Działkowa dz. 665, 67-400 Wschowa</t>
  </si>
  <si>
    <t xml:space="preserve">ul. Ks. Kostki dz. 1656/7, 67-400 Wschowa                      Nowe Ogrody dz. 1, 67-400 Wschowa                             Osowa Sień dz.127, 67-400 Wschowa                            Osowa Sień dz. 65, 67-400 Wschowa                         Przyczyna Dolna dz.101, 67-400 Wschowa               Przyczyna Dolna dz.182, 67-400 Wschowa              Przyczyna Dolna dz.10, 67-400 Wschowa                 Przyczyna Górna dz.150/5, 67-400 Wschowa                                            Przyczyna Górna dz.285/1, 67-400 Wschowa  </t>
  </si>
  <si>
    <t>B22</t>
  </si>
  <si>
    <t>ul. Kazimierza Wielkiego 31, 67-400 Wschowa                    ul. Boczna, 67-400 Wschowa</t>
  </si>
  <si>
    <t>ul.Kazimierza Wielkiego 28, 67-400 Wschowa                              ul. Kazimierza Wielkiego 28, 67-400 Wschowa</t>
  </si>
  <si>
    <t>ul. Kamienna, 67-400 Wschowa</t>
  </si>
  <si>
    <r>
      <t xml:space="preserve">Moc 
umowna 
[kW]*
</t>
    </r>
    <r>
      <rPr>
        <b/>
        <sz val="7"/>
        <rFont val="Calibri"/>
        <family val="2"/>
        <charset val="238"/>
        <scheme val="minor"/>
      </rPr>
      <t xml:space="preserve">
</t>
    </r>
    <r>
      <rPr>
        <sz val="7"/>
        <rFont val="Calibri"/>
        <family val="2"/>
        <charset val="238"/>
        <scheme val="minor"/>
      </rPr>
      <t>*dla grup taryfowych Gxx:
Liczba punktów poboru</t>
    </r>
  </si>
  <si>
    <t>** Zamawiający nie posiada szczegółowych informacji na temat wielkości zużycia energii w godzinach 7:00 – 22:00. W celu oszacowania kosztów, jakie Zamawiający poniesie z tytułu opłaty mocowej, przyjęto założenie, że w podanym przedziale czasowym występuje 60% zużycia.</t>
  </si>
  <si>
    <t>Stawka opłaty OZE [zł/kWh]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</si>
</sst>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0.0000"/>
    <numFmt numFmtId="165" formatCode="#,##0.00\ &quot;zł&quot;;\-#,##0.00\ &quot;zł&quot;;"/>
    <numFmt numFmtId="166" formatCode="0.00000"/>
    <numFmt numFmtId="167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3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51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4" fillId="0" borderId="0" applyNumberFormat="0" applyBorder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167" fontId="10" fillId="4" borderId="1" xfId="1" applyNumberFormat="1" applyFont="1" applyFill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justify" vertical="center" wrapText="1"/>
    </xf>
    <xf numFmtId="3" fontId="2" fillId="0" borderId="6" xfId="0" applyNumberFormat="1" applyFont="1" applyBorder="1" applyAlignment="1">
      <alignment horizontal="justify" vertical="center" wrapText="1"/>
    </xf>
    <xf numFmtId="3" fontId="2" fillId="0" borderId="7" xfId="0" applyNumberFormat="1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justify" vertical="center" wrapText="1"/>
    </xf>
    <xf numFmtId="3" fontId="2" fillId="0" borderId="0" xfId="0" applyNumberFormat="1" applyFont="1" applyAlignment="1">
      <alignment horizontal="justify" vertical="center" wrapText="1"/>
    </xf>
    <xf numFmtId="3" fontId="2" fillId="0" borderId="9" xfId="0" applyNumberFormat="1" applyFont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1" fillId="0" borderId="13" xfId="2" applyFont="1" applyBorder="1" applyAlignment="1" applyProtection="1">
      <alignment horizontal="left" vertical="center" wrapText="1"/>
    </xf>
    <xf numFmtId="3" fontId="10" fillId="0" borderId="14" xfId="0" applyNumberFormat="1" applyFont="1" applyBorder="1" applyAlignment="1">
      <alignment horizontal="center" vertical="center"/>
    </xf>
  </cellXfs>
  <cellStyles count="3">
    <cellStyle name="Normalny" xfId="0" builtinId="0"/>
    <cellStyle name="Normalny 2" xfId="2" xr:uid="{DADB8263-777E-4962-9DCB-970F3F234EEF}"/>
    <cellStyle name="Walutowy" xfId="1" builtinId="4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C7335-785B-4F92-8F69-B14536C83835}">
  <dimension ref="A1:AA20"/>
  <sheetViews>
    <sheetView tabSelected="1" topLeftCell="C1" zoomScale="75" zoomScaleNormal="75" workbookViewId="0">
      <selection activeCell="U15" sqref="U15"/>
    </sheetView>
  </sheetViews>
  <sheetFormatPr defaultRowHeight="14.5" x14ac:dyDescent="0.35"/>
  <cols>
    <col min="1" max="1" width="35.1796875" customWidth="1"/>
    <col min="9" max="9" width="9.90625" customWidth="1"/>
    <col min="10" max="10" width="10.90625" customWidth="1"/>
    <col min="11" max="11" width="10.453125" customWidth="1"/>
  </cols>
  <sheetData>
    <row r="1" spans="1:27" ht="18.5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3"/>
    </row>
    <row r="2" spans="1:27" ht="18.5" customHeight="1" x14ac:dyDescent="0.35">
      <c r="A2" s="4" t="s">
        <v>1</v>
      </c>
      <c r="B2" s="4" t="s">
        <v>2</v>
      </c>
      <c r="C2" s="4" t="s">
        <v>3</v>
      </c>
      <c r="D2" s="4" t="s">
        <v>38</v>
      </c>
      <c r="E2" s="4" t="s">
        <v>4</v>
      </c>
      <c r="F2" s="4" t="s">
        <v>5</v>
      </c>
      <c r="G2" s="4"/>
      <c r="H2" s="4"/>
      <c r="I2" s="5" t="s">
        <v>6</v>
      </c>
      <c r="J2" s="5"/>
      <c r="K2" s="5"/>
      <c r="L2" s="4" t="s">
        <v>7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 t="s">
        <v>8</v>
      </c>
      <c r="Z2" s="5"/>
      <c r="AA2" s="6"/>
    </row>
    <row r="3" spans="1:27" ht="24.5" customHeight="1" x14ac:dyDescent="0.35">
      <c r="A3" s="4"/>
      <c r="B3" s="4"/>
      <c r="C3" s="4"/>
      <c r="D3" s="4"/>
      <c r="E3" s="4"/>
      <c r="F3" s="4"/>
      <c r="G3" s="4"/>
      <c r="H3" s="4"/>
      <c r="I3" s="7" t="s">
        <v>9</v>
      </c>
      <c r="J3" s="4" t="s">
        <v>10</v>
      </c>
      <c r="K3" s="4" t="s">
        <v>11</v>
      </c>
      <c r="L3" s="4" t="s">
        <v>12</v>
      </c>
      <c r="M3" s="4"/>
      <c r="N3" s="4"/>
      <c r="O3" s="4" t="s">
        <v>13</v>
      </c>
      <c r="P3" s="4" t="s">
        <v>14</v>
      </c>
      <c r="Q3" s="4" t="s">
        <v>15</v>
      </c>
      <c r="R3" s="4" t="s">
        <v>16</v>
      </c>
      <c r="S3" s="4" t="s">
        <v>40</v>
      </c>
      <c r="T3" s="4" t="s">
        <v>17</v>
      </c>
      <c r="U3" s="7" t="s">
        <v>18</v>
      </c>
      <c r="V3" s="7" t="s">
        <v>19</v>
      </c>
      <c r="W3" s="4" t="s">
        <v>20</v>
      </c>
      <c r="X3" s="4"/>
      <c r="Y3" s="4" t="s">
        <v>21</v>
      </c>
      <c r="Z3" s="4" t="s">
        <v>22</v>
      </c>
      <c r="AA3" s="6"/>
    </row>
    <row r="4" spans="1:27" x14ac:dyDescent="0.35">
      <c r="A4" s="4"/>
      <c r="B4" s="4"/>
      <c r="C4" s="4"/>
      <c r="D4" s="8"/>
      <c r="E4" s="8"/>
      <c r="F4" s="4" t="s">
        <v>23</v>
      </c>
      <c r="G4" s="4" t="s">
        <v>24</v>
      </c>
      <c r="H4" s="4" t="s">
        <v>25</v>
      </c>
      <c r="I4" s="9"/>
      <c r="J4" s="4"/>
      <c r="K4" s="4"/>
      <c r="L4" s="4" t="s">
        <v>23</v>
      </c>
      <c r="M4" s="4" t="s">
        <v>24</v>
      </c>
      <c r="N4" s="4" t="s">
        <v>25</v>
      </c>
      <c r="O4" s="4"/>
      <c r="P4" s="4"/>
      <c r="Q4" s="4"/>
      <c r="R4" s="4"/>
      <c r="S4" s="4"/>
      <c r="T4" s="4"/>
      <c r="U4" s="9"/>
      <c r="V4" s="9"/>
      <c r="W4" s="4"/>
      <c r="X4" s="4"/>
      <c r="Y4" s="4"/>
      <c r="Z4" s="4"/>
      <c r="AA4" s="6"/>
    </row>
    <row r="5" spans="1:27" x14ac:dyDescent="0.35">
      <c r="A5" s="4"/>
      <c r="B5" s="4"/>
      <c r="C5" s="4"/>
      <c r="D5" s="8"/>
      <c r="E5" s="8"/>
      <c r="F5" s="4"/>
      <c r="G5" s="4"/>
      <c r="H5" s="4"/>
      <c r="I5" s="9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9"/>
      <c r="V5" s="9"/>
      <c r="W5" s="4"/>
      <c r="X5" s="4"/>
      <c r="Y5" s="4"/>
      <c r="Z5" s="4"/>
      <c r="AA5" s="6"/>
    </row>
    <row r="6" spans="1:27" x14ac:dyDescent="0.35">
      <c r="A6" s="4"/>
      <c r="B6" s="4"/>
      <c r="C6" s="4"/>
      <c r="D6" s="8"/>
      <c r="E6" s="8"/>
      <c r="F6" s="8"/>
      <c r="G6" s="8"/>
      <c r="H6" s="8"/>
      <c r="I6" s="9"/>
      <c r="J6" s="8"/>
      <c r="K6" s="8"/>
      <c r="L6" s="8"/>
      <c r="M6" s="8"/>
      <c r="N6" s="8"/>
      <c r="O6" s="4"/>
      <c r="P6" s="4"/>
      <c r="Q6" s="4"/>
      <c r="R6" s="4"/>
      <c r="S6" s="4"/>
      <c r="T6" s="4"/>
      <c r="U6" s="9"/>
      <c r="V6" s="9"/>
      <c r="W6" s="4"/>
      <c r="X6" s="4"/>
      <c r="Y6" s="4"/>
      <c r="Z6" s="4"/>
      <c r="AA6" s="6"/>
    </row>
    <row r="7" spans="1:27" x14ac:dyDescent="0.35">
      <c r="A7" s="4"/>
      <c r="B7" s="4"/>
      <c r="C7" s="4"/>
      <c r="D7" s="8"/>
      <c r="E7" s="8"/>
      <c r="F7" s="8"/>
      <c r="G7" s="8"/>
      <c r="H7" s="8"/>
      <c r="I7" s="9"/>
      <c r="J7" s="8"/>
      <c r="K7" s="8"/>
      <c r="L7" s="8"/>
      <c r="M7" s="8"/>
      <c r="N7" s="8"/>
      <c r="O7" s="4"/>
      <c r="P7" s="4"/>
      <c r="Q7" s="4"/>
      <c r="R7" s="4"/>
      <c r="S7" s="4"/>
      <c r="T7" s="4"/>
      <c r="U7" s="9"/>
      <c r="V7" s="9"/>
      <c r="W7" s="4"/>
      <c r="X7" s="4"/>
      <c r="Y7" s="4"/>
      <c r="Z7" s="4"/>
      <c r="AA7" s="6"/>
    </row>
    <row r="8" spans="1:27" x14ac:dyDescent="0.35">
      <c r="A8" s="4"/>
      <c r="B8" s="4"/>
      <c r="C8" s="4"/>
      <c r="D8" s="8"/>
      <c r="E8" s="8"/>
      <c r="F8" s="8"/>
      <c r="G8" s="8"/>
      <c r="H8" s="8"/>
      <c r="I8" s="9"/>
      <c r="J8" s="8"/>
      <c r="K8" s="8"/>
      <c r="L8" s="8"/>
      <c r="M8" s="8"/>
      <c r="N8" s="8"/>
      <c r="O8" s="4"/>
      <c r="P8" s="4"/>
      <c r="Q8" s="4"/>
      <c r="R8" s="4"/>
      <c r="S8" s="4"/>
      <c r="T8" s="4"/>
      <c r="U8" s="9"/>
      <c r="V8" s="9"/>
      <c r="W8" s="4"/>
      <c r="X8" s="4"/>
      <c r="Y8" s="4"/>
      <c r="Z8" s="4"/>
    </row>
    <row r="9" spans="1:27" ht="40" customHeight="1" x14ac:dyDescent="0.35">
      <c r="A9" s="4"/>
      <c r="B9" s="4"/>
      <c r="C9" s="4"/>
      <c r="D9" s="8"/>
      <c r="E9" s="8"/>
      <c r="F9" s="8"/>
      <c r="G9" s="8"/>
      <c r="H9" s="8"/>
      <c r="I9" s="10"/>
      <c r="J9" s="8"/>
      <c r="K9" s="8"/>
      <c r="L9" s="8"/>
      <c r="M9" s="8"/>
      <c r="N9" s="8"/>
      <c r="O9" s="4"/>
      <c r="P9" s="4"/>
      <c r="Q9" s="4"/>
      <c r="R9" s="4"/>
      <c r="S9" s="4"/>
      <c r="T9" s="4"/>
      <c r="U9" s="10"/>
      <c r="V9" s="10"/>
      <c r="W9" s="4"/>
      <c r="X9" s="4"/>
      <c r="Y9" s="4"/>
      <c r="Z9" s="4"/>
    </row>
    <row r="10" spans="1:27" x14ac:dyDescent="0.3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2">
        <v>23</v>
      </c>
      <c r="X10" s="12"/>
      <c r="Y10" s="11">
        <v>24</v>
      </c>
      <c r="Z10" s="11">
        <v>25</v>
      </c>
    </row>
    <row r="11" spans="1:27" ht="147" customHeight="1" x14ac:dyDescent="0.35">
      <c r="A11" s="38" t="s">
        <v>32</v>
      </c>
      <c r="B11" s="14" t="s">
        <v>27</v>
      </c>
      <c r="C11" s="14">
        <v>10</v>
      </c>
      <c r="D11" s="14">
        <v>146</v>
      </c>
      <c r="E11" s="14">
        <v>12</v>
      </c>
      <c r="F11" s="15">
        <v>200000</v>
      </c>
      <c r="G11" s="39"/>
      <c r="H11" s="39"/>
      <c r="I11" s="16"/>
      <c r="J11" s="13">
        <v>0</v>
      </c>
      <c r="K11" s="17">
        <f>ROUND((F11+G11+H11)*ROUND($I$11,4),2)</f>
        <v>0</v>
      </c>
      <c r="L11" s="18">
        <v>0.1467</v>
      </c>
      <c r="M11" s="19"/>
      <c r="N11" s="20"/>
      <c r="O11" s="21">
        <v>1.0200000000000001E-2</v>
      </c>
      <c r="P11" s="22">
        <v>4.03</v>
      </c>
      <c r="Q11" s="22">
        <v>0.08</v>
      </c>
      <c r="R11" s="22">
        <v>1.92</v>
      </c>
      <c r="S11" s="23">
        <v>2.2000000000000001E-3</v>
      </c>
      <c r="T11" s="21">
        <v>0</v>
      </c>
      <c r="U11" s="21">
        <v>7.6200000000000004E-2</v>
      </c>
      <c r="V11" s="24">
        <v>120000</v>
      </c>
      <c r="W11" s="25">
        <f>ROUND((L11+O11+S11+T11)*F11+(M11+O11+S11+T11)*G11+(N11+O11+S11+T11)*H11
+(P11+Q11)*D11*E11
+R11*C11*E11
+IF(MID(B11,1,1)="G",C11*E11*U11,V11*U11),2)</f>
        <v>48395.12</v>
      </c>
      <c r="X11" s="25"/>
      <c r="Y11" s="26">
        <f t="shared" ref="Y11:Y15" si="0">K11+W11</f>
        <v>48395.12</v>
      </c>
      <c r="Z11" s="27">
        <f>ROUND(Y11*1.23,2)</f>
        <v>59526</v>
      </c>
    </row>
    <row r="12" spans="1:27" ht="128.5" customHeight="1" x14ac:dyDescent="0.35">
      <c r="A12" s="38" t="s">
        <v>33</v>
      </c>
      <c r="B12" s="14" t="s">
        <v>28</v>
      </c>
      <c r="C12" s="14">
        <v>9</v>
      </c>
      <c r="D12" s="14">
        <v>95</v>
      </c>
      <c r="E12" s="14">
        <v>12</v>
      </c>
      <c r="F12" s="15">
        <v>13100</v>
      </c>
      <c r="G12" s="15">
        <v>13100</v>
      </c>
      <c r="H12" s="39"/>
      <c r="I12" s="28"/>
      <c r="J12" s="13">
        <v>0</v>
      </c>
      <c r="K12" s="17">
        <f t="shared" ref="K12:K15" si="1">ROUND((F12+G12+H12)*ROUND($I$11,4),2)</f>
        <v>0</v>
      </c>
      <c r="L12" s="18">
        <v>0.12529999999999999</v>
      </c>
      <c r="M12" s="21">
        <v>0.12529999999999999</v>
      </c>
      <c r="N12" s="23"/>
      <c r="O12" s="21">
        <v>1.0200000000000001E-2</v>
      </c>
      <c r="P12" s="22">
        <v>4.03</v>
      </c>
      <c r="Q12" s="22">
        <v>0.08</v>
      </c>
      <c r="R12" s="22">
        <v>1.92</v>
      </c>
      <c r="S12" s="23">
        <v>2.2000000000000001E-3</v>
      </c>
      <c r="T12" s="21">
        <v>0</v>
      </c>
      <c r="U12" s="21">
        <v>7.6200000000000004E-2</v>
      </c>
      <c r="V12" s="24">
        <v>15720</v>
      </c>
      <c r="W12" s="25">
        <f t="shared" ref="W12" si="2">ROUND((L12+O12+S12+T12)*F12+(M12+O12+S12+T12)*G12+(N12+O12+S12+T12)*H12
+(P12+Q12)*D12*E12
+R12*C12*E12
+IF(MID(B12,1,1)="G",C12*E12*U12,V12*U12),2)</f>
        <v>9698.36</v>
      </c>
      <c r="X12" s="25"/>
      <c r="Y12" s="26">
        <f t="shared" si="0"/>
        <v>9698.36</v>
      </c>
      <c r="Z12" s="27">
        <f t="shared" ref="Z12:Z15" si="3">ROUND(Y12*1.23,2)</f>
        <v>11928.98</v>
      </c>
    </row>
    <row r="13" spans="1:27" ht="38.5" customHeight="1" x14ac:dyDescent="0.35">
      <c r="A13" s="38" t="s">
        <v>35</v>
      </c>
      <c r="B13" s="14" t="s">
        <v>29</v>
      </c>
      <c r="C13" s="14">
        <v>2</v>
      </c>
      <c r="D13" s="14">
        <v>155</v>
      </c>
      <c r="E13" s="14">
        <v>12</v>
      </c>
      <c r="F13" s="15">
        <v>117000</v>
      </c>
      <c r="G13" s="15">
        <v>305000</v>
      </c>
      <c r="H13" s="39"/>
      <c r="I13" s="28"/>
      <c r="J13" s="13">
        <v>0</v>
      </c>
      <c r="K13" s="17">
        <f t="shared" si="1"/>
        <v>0</v>
      </c>
      <c r="L13" s="18">
        <v>9.7100000000000006E-2</v>
      </c>
      <c r="M13" s="19">
        <v>9.7100000000000006E-2</v>
      </c>
      <c r="N13" s="20"/>
      <c r="O13" s="21">
        <v>1.0200000000000001E-2</v>
      </c>
      <c r="P13" s="22">
        <v>13.41</v>
      </c>
      <c r="Q13" s="22">
        <v>0.08</v>
      </c>
      <c r="R13" s="22">
        <v>10</v>
      </c>
      <c r="S13" s="23">
        <v>2.2000000000000001E-3</v>
      </c>
      <c r="T13" s="21">
        <v>0</v>
      </c>
      <c r="U13" s="21">
        <v>7.6200000000000004E-2</v>
      </c>
      <c r="V13" s="24">
        <v>253200</v>
      </c>
      <c r="W13" s="25">
        <f>ROUND((L13+O13+S13+T13)*F13+(M13+O13+S13+T13)*G13+(N13+O13+S13+T13)*H13
+(P13+Q13)*D13*E13
+R13*C13*E13
+IF(MID(B13,1,1)="G",C13*E13*U13,V13*U13),2)</f>
        <v>90834.240000000005</v>
      </c>
      <c r="X13" s="25"/>
      <c r="Y13" s="26">
        <f t="shared" si="0"/>
        <v>90834.240000000005</v>
      </c>
      <c r="Z13" s="27">
        <f t="shared" si="3"/>
        <v>111726.12</v>
      </c>
    </row>
    <row r="14" spans="1:27" ht="34" customHeight="1" x14ac:dyDescent="0.35">
      <c r="A14" s="38" t="s">
        <v>36</v>
      </c>
      <c r="B14" s="14" t="s">
        <v>34</v>
      </c>
      <c r="C14" s="14">
        <v>2</v>
      </c>
      <c r="D14" s="14">
        <v>240</v>
      </c>
      <c r="E14" s="14">
        <v>12</v>
      </c>
      <c r="F14" s="15">
        <v>194925</v>
      </c>
      <c r="G14" s="15">
        <v>600075</v>
      </c>
      <c r="H14" s="39"/>
      <c r="I14" s="28"/>
      <c r="J14" s="13">
        <v>0</v>
      </c>
      <c r="K14" s="17">
        <f t="shared" si="1"/>
        <v>0</v>
      </c>
      <c r="L14" s="18">
        <v>4.385E-2</v>
      </c>
      <c r="M14" s="19">
        <v>4.385E-2</v>
      </c>
      <c r="N14" s="20"/>
      <c r="O14" s="21">
        <v>1.018E-2</v>
      </c>
      <c r="P14" s="22">
        <v>13.545</v>
      </c>
      <c r="Q14" s="22">
        <v>0.19</v>
      </c>
      <c r="R14" s="22">
        <v>14.59</v>
      </c>
      <c r="S14" s="23">
        <v>2.2000000000000001E-3</v>
      </c>
      <c r="T14" s="21">
        <v>0</v>
      </c>
      <c r="U14" s="21">
        <v>7.6200000000000004E-2</v>
      </c>
      <c r="V14" s="24">
        <v>477000</v>
      </c>
      <c r="W14" s="25">
        <f t="shared" ref="W14:W15" si="4">ROUND((L14+O14+S14+T14)*F14+(M14+O14+S14+T14)*G14+(N14+O14+S14+T14)*H14
+(P14+Q14)*D14*E14
+R14*C14*E14
+IF(MID(B14,1,1)="G",C14*E14*U14,V14*U14),2)</f>
        <v>120957.21</v>
      </c>
      <c r="X14" s="25"/>
      <c r="Y14" s="26">
        <f t="shared" si="0"/>
        <v>120957.21</v>
      </c>
      <c r="Z14" s="27">
        <f t="shared" si="3"/>
        <v>148777.37</v>
      </c>
    </row>
    <row r="15" spans="1:27" ht="23" customHeight="1" x14ac:dyDescent="0.35">
      <c r="A15" s="38" t="s">
        <v>37</v>
      </c>
      <c r="B15" s="14" t="s">
        <v>26</v>
      </c>
      <c r="C15" s="14">
        <v>1</v>
      </c>
      <c r="D15" s="14">
        <v>27</v>
      </c>
      <c r="E15" s="14">
        <v>12</v>
      </c>
      <c r="F15" s="15">
        <v>1100</v>
      </c>
      <c r="G15" s="39"/>
      <c r="H15" s="39"/>
      <c r="I15" s="28"/>
      <c r="J15" s="13">
        <v>0</v>
      </c>
      <c r="K15" s="17">
        <f t="shared" si="1"/>
        <v>0</v>
      </c>
      <c r="L15" s="18">
        <v>7.4109999999999995E-2</v>
      </c>
      <c r="M15" s="19"/>
      <c r="N15" s="20"/>
      <c r="O15" s="21">
        <v>1.018E-2</v>
      </c>
      <c r="P15" s="22">
        <v>10.56</v>
      </c>
      <c r="Q15" s="22">
        <v>0.19</v>
      </c>
      <c r="R15" s="22">
        <v>14.59</v>
      </c>
      <c r="S15" s="23">
        <v>2.2000000000000001E-3</v>
      </c>
      <c r="T15" s="21">
        <v>0</v>
      </c>
      <c r="U15" s="21">
        <v>7.6200000000000004E-2</v>
      </c>
      <c r="V15" s="24">
        <v>660</v>
      </c>
      <c r="W15" s="25">
        <f t="shared" si="4"/>
        <v>3803.51</v>
      </c>
      <c r="X15" s="25"/>
      <c r="Y15" s="26">
        <f t="shared" si="0"/>
        <v>3803.51</v>
      </c>
      <c r="Z15" s="27">
        <f t="shared" si="3"/>
        <v>4678.32</v>
      </c>
    </row>
    <row r="16" spans="1:27" x14ac:dyDescent="0.35">
      <c r="W16" s="13" t="s">
        <v>30</v>
      </c>
      <c r="X16" s="13"/>
      <c r="Y16" s="27">
        <f>SUM(Y11:Y15)</f>
        <v>273688.44</v>
      </c>
      <c r="Z16" s="27">
        <f>SUM(Z11:Z15)</f>
        <v>336636.79</v>
      </c>
    </row>
    <row r="17" spans="1:21" x14ac:dyDescent="0.35">
      <c r="A17" s="29" t="s">
        <v>39</v>
      </c>
      <c r="B17" s="30"/>
      <c r="C17" s="30"/>
      <c r="D17" s="30"/>
      <c r="E17" s="30"/>
      <c r="F17" s="30"/>
      <c r="G17" s="30"/>
      <c r="H17" s="30"/>
      <c r="I17" s="30"/>
      <c r="J17" s="30"/>
      <c r="K17" s="31"/>
    </row>
    <row r="18" spans="1:21" x14ac:dyDescent="0.35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4"/>
    </row>
    <row r="19" spans="1:21" x14ac:dyDescent="0.3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4"/>
      <c r="S19" s="3"/>
      <c r="T19" s="3"/>
      <c r="U19" s="3"/>
    </row>
    <row r="20" spans="1:21" x14ac:dyDescent="0.35">
      <c r="A20" s="35" t="s">
        <v>31</v>
      </c>
      <c r="B20" s="36"/>
      <c r="C20" s="36"/>
      <c r="D20" s="36"/>
      <c r="E20" s="36"/>
      <c r="F20" s="36"/>
      <c r="G20" s="36"/>
      <c r="H20" s="36"/>
      <c r="I20" s="36"/>
      <c r="J20" s="36"/>
      <c r="K20" s="37"/>
      <c r="S20" s="3"/>
      <c r="T20" s="3"/>
      <c r="U20" s="3"/>
    </row>
  </sheetData>
  <protectedRanges>
    <protectedRange sqref="I11:I15" name="Rozstęp1"/>
  </protectedRanges>
  <mergeCells count="40">
    <mergeCell ref="A17:K19"/>
    <mergeCell ref="A20:K20"/>
    <mergeCell ref="N4:N9"/>
    <mergeCell ref="W10:X10"/>
    <mergeCell ref="I11:I15"/>
    <mergeCell ref="W11:X11"/>
    <mergeCell ref="W12:X12"/>
    <mergeCell ref="W13:X13"/>
    <mergeCell ref="W14:X14"/>
    <mergeCell ref="W15:X15"/>
    <mergeCell ref="U3:U9"/>
    <mergeCell ref="V3:V9"/>
    <mergeCell ref="W3:X9"/>
    <mergeCell ref="Y3:Y9"/>
    <mergeCell ref="Z3:Z9"/>
    <mergeCell ref="F4:F9"/>
    <mergeCell ref="G4:G9"/>
    <mergeCell ref="H4:H9"/>
    <mergeCell ref="L4:L9"/>
    <mergeCell ref="M4:M9"/>
    <mergeCell ref="Y2:Z2"/>
    <mergeCell ref="I3:I9"/>
    <mergeCell ref="J3:J9"/>
    <mergeCell ref="K3:K9"/>
    <mergeCell ref="L3:N3"/>
    <mergeCell ref="O3:O9"/>
    <mergeCell ref="P3:P9"/>
    <mergeCell ref="Q3:Q9"/>
    <mergeCell ref="R3:R9"/>
    <mergeCell ref="S3:S9"/>
    <mergeCell ref="A1:X1"/>
    <mergeCell ref="A2:A9"/>
    <mergeCell ref="B2:B9"/>
    <mergeCell ref="C2:C9"/>
    <mergeCell ref="D2:D9"/>
    <mergeCell ref="E2:E9"/>
    <mergeCell ref="F2:H3"/>
    <mergeCell ref="I2:K2"/>
    <mergeCell ref="L2:X2"/>
    <mergeCell ref="T3:T9"/>
  </mergeCells>
  <conditionalFormatting sqref="Y16:Z16 Y11:Z13">
    <cfRule type="expression" dxfId="6" priority="7">
      <formula>$I$11=0</formula>
    </cfRule>
  </conditionalFormatting>
  <conditionalFormatting sqref="Y14:Z14">
    <cfRule type="expression" dxfId="1" priority="2">
      <formula>$I$11=0</formula>
    </cfRule>
  </conditionalFormatting>
  <conditionalFormatting sqref="Y15:Z15">
    <cfRule type="expression" dxfId="0" priority="1">
      <formula>$I$11=0</formula>
    </cfRule>
  </conditionalFormatting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Jurek</dc:creator>
  <cp:lastModifiedBy>Beata Jurek</cp:lastModifiedBy>
  <dcterms:created xsi:type="dcterms:W3CDTF">2021-11-17T20:13:48Z</dcterms:created>
  <dcterms:modified xsi:type="dcterms:W3CDTF">2021-11-17T21:56:20Z</dcterms:modified>
</cp:coreProperties>
</file>