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21.2022_WIM_Przebudowa 11 Listopada\odpowiedz_zmiana\"/>
    </mc:Choice>
  </mc:AlternateContent>
  <bookViews>
    <workbookView xWindow="0" yWindow="0" windowWidth="19200" windowHeight="105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128" i="1" l="1"/>
  <c r="G189" i="1"/>
  <c r="G126" i="1" l="1"/>
  <c r="G125" i="1"/>
  <c r="G124" i="1"/>
  <c r="G123" i="1"/>
  <c r="G122" i="1"/>
  <c r="G121" i="1"/>
  <c r="G120" i="1"/>
  <c r="G119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8" i="1"/>
  <c r="G87" i="1"/>
  <c r="G86" i="1"/>
  <c r="G84" i="1"/>
  <c r="G145" i="1" l="1"/>
  <c r="G188" i="1"/>
  <c r="G149" i="1" l="1"/>
  <c r="G150" i="1" l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35" i="1"/>
  <c r="G136" i="1"/>
  <c r="G137" i="1"/>
  <c r="G138" i="1"/>
  <c r="G139" i="1"/>
  <c r="G140" i="1"/>
  <c r="G141" i="1"/>
  <c r="G142" i="1"/>
  <c r="G143" i="1"/>
  <c r="G144" i="1"/>
  <c r="G129" i="1"/>
  <c r="G130" i="1"/>
  <c r="G131" i="1"/>
  <c r="G132" i="1"/>
  <c r="G172" i="1"/>
  <c r="G134" i="1"/>
  <c r="G128" i="1"/>
  <c r="G24" i="1"/>
  <c r="G14" i="1"/>
  <c r="G17" i="1"/>
  <c r="G18" i="1"/>
  <c r="G19" i="1"/>
  <c r="G20" i="1"/>
  <c r="G21" i="1"/>
  <c r="G22" i="1"/>
  <c r="G23" i="1"/>
  <c r="G25" i="1"/>
  <c r="G28" i="1"/>
  <c r="G29" i="1"/>
  <c r="G30" i="1"/>
  <c r="G31" i="1"/>
  <c r="G32" i="1"/>
  <c r="G33" i="1"/>
  <c r="G34" i="1"/>
  <c r="G35" i="1"/>
  <c r="G72" i="1" l="1"/>
  <c r="G76" i="1"/>
  <c r="E59" i="1"/>
  <c r="E58" i="1"/>
  <c r="E54" i="1"/>
  <c r="E53" i="1"/>
  <c r="E52" i="1"/>
  <c r="E38" i="1"/>
  <c r="E16" i="1"/>
  <c r="G16" i="1" s="1"/>
  <c r="E15" i="1"/>
  <c r="G15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G178" i="1"/>
  <c r="G179" i="1"/>
  <c r="G180" i="1"/>
  <c r="G181" i="1"/>
  <c r="G182" i="1"/>
  <c r="G183" i="1"/>
  <c r="G184" i="1"/>
  <c r="G185" i="1"/>
  <c r="G186" i="1"/>
  <c r="G187" i="1"/>
  <c r="G177" i="1"/>
  <c r="G173" i="1"/>
  <c r="G174" i="1"/>
  <c r="G49" i="1"/>
  <c r="G50" i="1"/>
  <c r="G51" i="1"/>
  <c r="G52" i="1"/>
  <c r="G53" i="1"/>
  <c r="G54" i="1"/>
  <c r="G55" i="1"/>
  <c r="G56" i="1"/>
  <c r="G57" i="1"/>
  <c r="G58" i="1"/>
  <c r="G59" i="1"/>
  <c r="G60" i="1"/>
  <c r="G48" i="1"/>
  <c r="G39" i="1"/>
  <c r="G40" i="1"/>
  <c r="G41" i="1"/>
  <c r="G42" i="1"/>
  <c r="G43" i="1"/>
  <c r="G44" i="1"/>
  <c r="G45" i="1"/>
  <c r="G38" i="1"/>
  <c r="A29" i="1" l="1"/>
  <c r="A30" i="1" s="1"/>
  <c r="A31" i="1" s="1"/>
  <c r="A32" i="1" s="1"/>
  <c r="G74" i="1"/>
  <c r="G75" i="1"/>
  <c r="G73" i="1"/>
  <c r="G69" i="1"/>
  <c r="G64" i="1"/>
  <c r="G65" i="1"/>
  <c r="G66" i="1"/>
  <c r="G63" i="1"/>
  <c r="G77" i="1" l="1"/>
  <c r="G191" i="1" s="1"/>
  <c r="G193" i="1" s="1"/>
  <c r="G192" i="1" s="1"/>
  <c r="A33" i="1"/>
  <c r="A34" i="1" s="1"/>
  <c r="A35" i="1" s="1"/>
  <c r="A38" i="1" s="1"/>
  <c r="A39" i="1" l="1"/>
  <c r="A40" i="1" s="1"/>
  <c r="A41" i="1" l="1"/>
  <c r="A42" i="1" s="1"/>
  <c r="A43" i="1" s="1"/>
  <c r="A44" i="1" s="1"/>
  <c r="A45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3" i="1" s="1"/>
  <c r="A64" i="1" s="1"/>
  <c r="A65" i="1" s="1"/>
  <c r="A66" i="1" s="1"/>
  <c r="A69" i="1" s="1"/>
  <c r="A72" i="1" s="1"/>
  <c r="A73" i="1" s="1"/>
  <c r="A74" i="1" s="1"/>
  <c r="A75" i="1" s="1"/>
  <c r="A76" i="1" s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9" i="1" l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2" i="1" s="1"/>
  <c r="A173" i="1" s="1"/>
  <c r="A174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</calcChain>
</file>

<file path=xl/sharedStrings.xml><?xml version="1.0" encoding="utf-8"?>
<sst xmlns="http://schemas.openxmlformats.org/spreadsheetml/2006/main" count="465" uniqueCount="193">
  <si>
    <t>Podstawa</t>
  </si>
  <si>
    <t>Opis</t>
  </si>
  <si>
    <t>Jm</t>
  </si>
  <si>
    <t>Ilość</t>
  </si>
  <si>
    <t>Cena</t>
  </si>
  <si>
    <t>Wartość</t>
  </si>
  <si>
    <t>PRZYGOTOWANIE PLACU BUDOWY</t>
  </si>
  <si>
    <t xml:space="preserve"> </t>
  </si>
  <si>
    <t>Obsługa geodezyjna</t>
  </si>
  <si>
    <t>m2</t>
  </si>
  <si>
    <t>m</t>
  </si>
  <si>
    <t>m3</t>
  </si>
  <si>
    <t>ROBOTY ZIEMNE</t>
  </si>
  <si>
    <t>PODBUDOWY</t>
  </si>
  <si>
    <t>Układanie siatki z włókien szklanych i węglowych (szerokość 2,0m)</t>
  </si>
  <si>
    <t>NAWIERZCHNIE</t>
  </si>
  <si>
    <t>t</t>
  </si>
  <si>
    <t>ELEMENTY ULIC</t>
  </si>
  <si>
    <t>ZIELEŃ DROGOWA</t>
  </si>
  <si>
    <t>STAŁA ORGANIZACJA RUCHU</t>
  </si>
  <si>
    <t>szt</t>
  </si>
  <si>
    <t>Usunięcie kolizji na sieci SN</t>
  </si>
  <si>
    <t>Kopanie rowów dla kabli w sposób ręczny w gruncie kat. III</t>
  </si>
  <si>
    <t>Nasypanie warstwy piasku na dnie rowu kablowego o szerokości do 0.4 m</t>
  </si>
  <si>
    <t>Badanie linii kablowej S.N.</t>
  </si>
  <si>
    <t>odc.</t>
  </si>
  <si>
    <t>Usunięcie kolizji na sieci 0,4KV, zabezpieczenie istniejących kabli energetycznych</t>
  </si>
  <si>
    <t>Przełożenie istniejących kabli YAKY 4x120 w rowach kablowych ręcznie</t>
  </si>
  <si>
    <t>Przełożenie istniejących kabli YAKY 4x240 w rowach kablowych ręcznie</t>
  </si>
  <si>
    <t>Zabezpieczenie istniejących kabli energetycznych rurami ochronnymi dwudzielnymi z PCW o śr. 110-200 mm</t>
  </si>
  <si>
    <t>Badanie linii kablowej N.N.- kabel 4-żyłowy</t>
  </si>
  <si>
    <t>kpl</t>
  </si>
  <si>
    <t>szt.</t>
  </si>
  <si>
    <t>pomiar</t>
  </si>
  <si>
    <t>Montaż konstrukcji podwieszeń kabli energetycznych i telekomunikacyjnych typ lekki; element o rozpiętości 4 m</t>
  </si>
  <si>
    <t>kpl.</t>
  </si>
  <si>
    <t>Podłoża pod kanały i obiekty z materiałów sypkich grub. 10 cm - podsypka pod studnie D2 - D27</t>
  </si>
  <si>
    <t>Podłoża pod kanały i obiekty z materiałów sypkich grub. 10 cm - podsypka pod rurociąg na odcinkach D1 - D2 - D26-D27</t>
  </si>
  <si>
    <t>Podłoża pod kanały i obiekty z materiałów sypkich grub. 20 cm - obsypanie odcinków rurociągu D1-D2 - D26-D27</t>
  </si>
  <si>
    <t>Podłoża pod kanały i obiekty z materiałów sypkich grub. 20 cm - zasypanie odcinków rurociągu D1-D2 - D26-D27</t>
  </si>
  <si>
    <t>Podłoża pod kanały i obiekty z materiałów sypkich grub. 10 cm - dalsze pogrubienie do 30cm ponad wierzch rury</t>
  </si>
  <si>
    <t>Demontaż konstrukcji podwieszeń kabli energetycznych i telekomunikacyjnych typ lekki; element o rozpiętości 4 m</t>
  </si>
  <si>
    <t>Roboty Demontażowe</t>
  </si>
  <si>
    <t>Demontaż studzienek ściekowych ulicznych betonowych o śr. 500 mm z osadnikiem bez syfonu</t>
  </si>
  <si>
    <t>Demontaż rurociągu z PCW o śr.zew. 200 mm - demontaż istniejących przykanalików</t>
  </si>
  <si>
    <t>Zabetonowanie rurociągu PVC 200mm w okolicy pkt. D16</t>
  </si>
  <si>
    <t>Roboty Montażowe</t>
  </si>
  <si>
    <t>Studzienki ściekowe uliczne betonowe o śr.500 mm z osadnikiem bez syfonu - studnie D2-D27</t>
  </si>
  <si>
    <t>Kanały z rur PVC łączonych na wcisk o śr. zewn. 200 mm - odcinki rurociągu D1-D2 - D26-D27</t>
  </si>
  <si>
    <t>Kształtki PVC kanalizacyjne jednokielichowe łączone na wcisk o śr. zewn. 200 mm - Kolano 15st. (D1, D3, D11, D17, D19, D22, D26)</t>
  </si>
  <si>
    <t>Kształtki PVC kanalizacyjne jednokielichowe łączone na wcisk o śr. zewn. 200 mm - Kolano 30st. (D9)</t>
  </si>
  <si>
    <t>Kształtki PVC kanalizacyjne jednokielichowe łączone na wcisk o śr. zewn. 200 mm - Kolano 45st. (D5)</t>
  </si>
  <si>
    <t>Kształtki PVC kanalizacyjne jednokielichowe łączone na wcisk o śr. zewn. 200 mm - Nasuwka (D1, D3, D5, D9, D11, D13, D17, D19, D21, D22, D24, D26)</t>
  </si>
  <si>
    <t>Przyłącze siodłowe 200mm na istniejącym rurociągu PVC o śr. 250 mm - D7</t>
  </si>
  <si>
    <t>Przyłącze siodłowe 200mm na istniejącym rurociągu betonowym o śr. 500 mm - D15</t>
  </si>
  <si>
    <t>Jednokrotne płukanie sieci wodociągowej o śr. nominalnej 200 mm</t>
  </si>
  <si>
    <t>odc.200m</t>
  </si>
  <si>
    <t>Wykonanie monitoringu (kamerowania) przewodów kanalizacyjnych celem wykrycia nieszczelności przewodów wraz z dokumentacją - odcinki rurociągu D1-D26 do kolektora głównego.</t>
  </si>
  <si>
    <t>Próba wodna szczelności kanałów rurowych o śr.nominalnej 200 mm</t>
  </si>
  <si>
    <t>odc. -1 prób.</t>
  </si>
  <si>
    <t>BRANŻA DROGOWA</t>
  </si>
  <si>
    <t>BRANŻA ELEKTRYCZNA</t>
  </si>
  <si>
    <t>ROBOTY ZIEMNE, PRZYGOTOWAWCZE I PORZĄDKOWE</t>
  </si>
  <si>
    <t>Razem branża sanitarna (netto)</t>
  </si>
  <si>
    <t>Razem branża elektryczna (netto)</t>
  </si>
  <si>
    <t>Razem branża drogowa (netto)</t>
  </si>
  <si>
    <t>BRANŻA SANITARNA</t>
  </si>
  <si>
    <t>Nr</t>
  </si>
  <si>
    <t xml:space="preserve">Rozebranie nawierzchni chodników i ścieżek rowerowych z kostki betonowej na podsypce cementowo-piaskowej. </t>
  </si>
  <si>
    <t>Rozebranie mechaniczne podbudowy z kruszywa kamiennego o grubości 15cm.</t>
  </si>
  <si>
    <t xml:space="preserve">Rozebranie mechaniczne podbudowy z kruszywa kamiennego o grubości 15cm - za każdy dalszy 1cm. </t>
  </si>
  <si>
    <t xml:space="preserve">Rozebranie krawężników betonowych o wymiarach 15x30cm. </t>
  </si>
  <si>
    <t xml:space="preserve">Rozebranie obrzeży o wymiarach 8x30cm, na podsypce piaskowej. </t>
  </si>
  <si>
    <t xml:space="preserve">Rozebranie ław z betonu pod krawężniki. </t>
  </si>
  <si>
    <t>Warstwa dolna podbudowy z kruszywa łamanego o grubości po zagęszczeniu 15cm.</t>
  </si>
  <si>
    <t xml:space="preserve">Nawierzchnie z kostki kamiennej rzędowej o wysokości 17cm na podsypce cementowo-piaskowej. </t>
  </si>
  <si>
    <t xml:space="preserve">Oczyszczenie mechaniczne nawierzchni nieulepszonej. </t>
  </si>
  <si>
    <t xml:space="preserve">Skropienie nawierzchni emulsją asfaltową. </t>
  </si>
  <si>
    <t xml:space="preserve">Oczyszczenie mechaniczne nawierzchni ulepszonej z bitumu. </t>
  </si>
  <si>
    <t xml:space="preserve">Skropienie nawierzchni asfaltem. </t>
  </si>
  <si>
    <t xml:space="preserve">Wyrównanie mechaniczne istniejącej nawierzchni mieszanką mineralno-asfaltową. </t>
  </si>
  <si>
    <t xml:space="preserve">Nawierzchnia z mieszanek mineralno-bitumicznych grysowych (warstwa ścieralna z SMA 0/11,8 mm (PMB 45/80-55)) o grubości po zagęszczeniu 3cm. </t>
  </si>
  <si>
    <t xml:space="preserve">Nawierzchnia z mieszanek mineralno-bitumicznych grysowych (warstwa ścieralna z SMA 0/11,8 mm (PMB 45/80-55)) o grubości po zagęszczeniu 3cm - za każdy dalszy 1cm. </t>
  </si>
  <si>
    <t xml:space="preserve">Nawierzchnie z brukowej kostki betonowej 10x20cm grubości 80mm na podsypce cementowo-piaskowej grubości 30mm z wypełnieniem spoin zaprawą cementową. </t>
  </si>
  <si>
    <t xml:space="preserve">Ława betonowa z oporem pod krawężniki. </t>
  </si>
  <si>
    <t xml:space="preserve">Krawężniki betonowe o wymiarach 15x30cm wystające na podsypce cementowo-piaskowej. </t>
  </si>
  <si>
    <t>Obrzeża betonowe o wymiarach 30x8cm na podsypce piaskowej, z wypełnieniem spoin zaprawą cementową.</t>
  </si>
  <si>
    <t>Budowa słupków do znaków drogowych z rur stalowych o średnicy 70mm.</t>
  </si>
  <si>
    <t xml:space="preserve">Budowa płaskich znaków drogowych. </t>
  </si>
  <si>
    <t>Humusowanie klombów warstwą humusu grubości 5cm z obsianiem mieszanką traw niskich.</t>
  </si>
  <si>
    <t>Rozebranie nawierzchni zatok postojowych z kostki betonowej na podsypce cementowo-piaskowej.</t>
  </si>
  <si>
    <t>Trasowanie linii kablowych</t>
  </si>
  <si>
    <t>Układanie linii kablowych</t>
  </si>
  <si>
    <t>Zarobienie na sucho końca kabla 5-żyłowego o przekroju żył do 50 mm2 na napięcie do 1 kV o izolacji i powłoce z tworzyw sztucznych</t>
  </si>
  <si>
    <t>Podłączenie przewodów pojedynczych w izolacji polwinitowej pod zaciski lub bolce (przekrój żył do 16 mm2) - uziemienie słupa</t>
  </si>
  <si>
    <t>Badania i pomiary instalacji oświetlenia</t>
  </si>
  <si>
    <t>Badania i pomiary instalacji uziemiającej (pierwszy pomiar)</t>
  </si>
  <si>
    <t>Badania i pomiary instalacji uziemiającej (każdy następny pomiar)</t>
  </si>
  <si>
    <t>Pomiar rezystancji izolacji instalacji elektrycznych - obwód 3-fazowy, pierwszy pomiar</t>
  </si>
  <si>
    <t>kpl.pom.</t>
  </si>
  <si>
    <t>Pomiary natężenia oświetlenia - każdy dalszy komplet pomiarów dokonywanych w terenie</t>
  </si>
  <si>
    <t>Wykonanie protokołów pomiarowych</t>
  </si>
  <si>
    <t>Sporządzanie protokołów</t>
  </si>
  <si>
    <t xml:space="preserve">Frezowanie nawierzchni bitumicznej o grubości do 7cm. </t>
  </si>
  <si>
    <t>Wywiezienie gruzu spryzmowanego poz teren budowy, opłaty utylizacyjne, dokumenty przekazania odpadów</t>
  </si>
  <si>
    <t>Wywiezienie ziemi urodzajnej poz teren budowy, dokumenty przekazania odpadów</t>
  </si>
  <si>
    <t xml:space="preserve">Załącznik nr 2 do umowy nr WIM / …….. /2022 r. </t>
  </si>
  <si>
    <t>Koryta o głębokości 52cm wykonywane na poszerzeniach jezdni w gruncie kategorii II-IV.</t>
  </si>
  <si>
    <t>Warstwa dolna podbudowy z kruszywa łamanego o grubości po zagęszczeniu 20cm.</t>
  </si>
  <si>
    <t>Podbudowy z chudego betonu o grubości warstwy po zagęszczeniu 20cm.</t>
  </si>
  <si>
    <t>Podbudowy z mieszanek mineralno-bitumicznych AC 0/20 mm (D35/50) o grubości warstwy po zagęszczeniu 7cm.</t>
  </si>
  <si>
    <t xml:space="preserve">Nawierzchnia z mieszanek mineralno-bitumicznych grysowo-żwirowych (warstwa wiążąca z AC 0/16 mm (D35/50)), o grubości po zagęszczeniu 6cm. </t>
  </si>
  <si>
    <t>VAT 23%</t>
  </si>
  <si>
    <t>Razem przebudowa ul. 11 Listopada (netto)</t>
  </si>
  <si>
    <t>Razem przebudowa ul. 11 Listopada (brutto)</t>
  </si>
  <si>
    <t>z dnia ………… 2022 r.</t>
  </si>
  <si>
    <t>STWiOR-DR</t>
  </si>
  <si>
    <t>STWiOR-KD</t>
  </si>
  <si>
    <t>Wykonanie i montaż tablic informacjnych 180x200 cm z płyty dibond oraz wykonanie stelaży z rur i kątowników. Zabetonownie końców stelaży w gruncie</t>
  </si>
  <si>
    <t>Opracowanie nowego projektu SOR</t>
  </si>
  <si>
    <t>Przebudowa ulicy 11 Listopada w Świnoujściu na odcinku od ul. Wojska Polskiego</t>
  </si>
  <si>
    <t xml:space="preserve">  ulice 11 Listopada i Karsiborską</t>
  </si>
  <si>
    <t>do ul. Strzeleckiej – realizowana w ramach utworzenia obwodnicy zachodniej obejmującej</t>
  </si>
  <si>
    <t>Roboty pomiarowe</t>
  </si>
  <si>
    <t>Koryta o głębokości 21 cm na całej szerokości jezdni i chodników.</t>
  </si>
  <si>
    <t>Koryta o głębokości 44 cm na całej szerokości jezdni i chodników.</t>
  </si>
  <si>
    <t>Koryta o głębokości 46 cm na całej szerokości jezdni i chodników.</t>
  </si>
  <si>
    <t xml:space="preserve">Koryta o głębokości 49 cm na całej szerokości jezdni i chodników. </t>
  </si>
  <si>
    <t>Koryta o głębokości 46cm wykonywane na poszerzeniach jezdni.</t>
  </si>
  <si>
    <t xml:space="preserve">Profilowanie i zagęszczanie ręczne podłoża pod warstwy konstrukcyjne nawierzchni. </t>
  </si>
  <si>
    <t xml:space="preserve">Warstwa odcinająca grubości po zagęszczeniu 10cm. </t>
  </si>
  <si>
    <t xml:space="preserve">Podbudowy z gruntu stabilizowanego cementem o grubości po zagęszczeniu 15cm. </t>
  </si>
  <si>
    <t>Podbudowy z gruntu stabilizowanego cementem o grubości po zagęszczeniu 10cm.</t>
  </si>
  <si>
    <t xml:space="preserve">Rowki o wymiarach 35x30cm pod krawężniki i ławy krawężnikowe. </t>
  </si>
  <si>
    <t xml:space="preserve">Oznakowanie poziome gładkie grubowarstwowe na zimno nawierzchni bitumicznych za pomocą mas chemoutwardzalnych. </t>
  </si>
  <si>
    <t xml:space="preserve">Usunięcie warstwy ziemi urodzajnej o grubości do 15cm. </t>
  </si>
  <si>
    <t>Układanie kabli o masie do 3.0 kg/m w rowach kablowych</t>
  </si>
  <si>
    <t xml:space="preserve">Zasypywanie rowów dla kabli </t>
  </si>
  <si>
    <t xml:space="preserve">Demontaż kabli wielożyłowych o masie 2.0-3.0 kg/m </t>
  </si>
  <si>
    <t>Kopanie rowów dla kabli - odkopanie istniejących kabli oraz wykopanie nowych rowów kablowych</t>
  </si>
  <si>
    <t>Zasypywanie rowów dla kabli wykonanych</t>
  </si>
  <si>
    <t>Wykopy jamiste o głęb.do 4.0 m wyk.na odkład - odkopanie istniejących przykanalików do demontażu</t>
  </si>
  <si>
    <t>Wykopy oraz przekopy o głęb.do 3.0 m wyk.na odkład-wykop pod studnie D2-D27</t>
  </si>
  <si>
    <t>Wykopy liniowe lub jamiste o głębokości do 1,5 m ze skarpami o szer. dna do 1,5 m - trasa rurociągu na odcinku D1-D2 oraz D26-D27 (przyjęto 20%)</t>
  </si>
  <si>
    <t>Wykopy oraz przekopy o głęb.do 3.0 m wyk.na odkład - trasa rurociągu na odcinku D1-D2 oraz D26-D27 (przyjęto 80%)</t>
  </si>
  <si>
    <t>Wykopy liniowe lub jamiste o głębokości do 1,5 m ze skarpami o szer. dna do 1,5 m - trasa rurociągu na odcinku D3-D4 - D24-D25 (przyjęto 10%)</t>
  </si>
  <si>
    <t>Wykopy oraz przekopy o głęb.do 3.0 m wyk.na odkład - trasa rurociągu na odcinku D3-D4 - D24-D25 (przyjęto 90%)</t>
  </si>
  <si>
    <t>Pełne umocnienie ścian wykopów wraz z rozbiórką balami drewnianymi; wykopy o szer. 1 m i głęb.do 3.0 m - wykop pod studnie D2-D27</t>
  </si>
  <si>
    <t>Pełne umocnienie ścian wykopów wraz z rozbiórką balami drewnianymi; wykopy o głęb.do 3.0 m - dod.za każdy dalszy 1 m szer. - wykop pod studnie D2-D27</t>
  </si>
  <si>
    <t>Odwodnienie wykopów w czasie robót instalacyjnych</t>
  </si>
  <si>
    <t>Koryta o głębokości 24 cm na całej szerokości jezdni i chodników.</t>
  </si>
  <si>
    <t>Wykopy przy odkrywaniu istniejących fundamentów o głębokości do 1,5 m - odkopanie istniejącej studni do demontażu w okolicy pkt. D16 oraz D21</t>
  </si>
  <si>
    <t>Pełne umocnienie ścian wykopów wraz z rozbiórką balami drewnianymi; wykopy o szer. 1 m i głęb.do 3.0 m - trasa rurociągu na odcinku D1-D2 - D26-D27</t>
  </si>
  <si>
    <t>Zasypanie wykopów .fund. podłużnych, punktowych, rowów, wykopów obiektowych (gr.warstwy w stanie luźnym 30 cm) -  odkopanej studni do demontażu w okolicy pkt. D16 oraz wykopu po demontażu przykanalików</t>
  </si>
  <si>
    <t>Zasypanie wykopów fund podłużnych, punktowych, rowów, wykopów obiektowych (gr.warstwy w stanie luźnym 30 cm) - trasa rurociągu</t>
  </si>
  <si>
    <t>Obsługa geodezyjna - wytyczenie trasy linii w terenie przejrzystym</t>
  </si>
  <si>
    <t>km</t>
  </si>
  <si>
    <t>Demontaż istn. sieci o_x001C_wietleniowej</t>
  </si>
  <si>
    <t>Przełożenie istn. kabli elektroenergetycznych</t>
  </si>
  <si>
    <t>Demontaż słupsw oś_x001C_wietleniowych o masie 100-300 kg wraz z przekazaniem</t>
  </si>
  <si>
    <t>Demontaż opraw o_x001C_wietlenia zewnjtrznego na trzpieniu słupa lub wysięgniku wraz z przekazaniem</t>
  </si>
  <si>
    <t>Kopanie dla kabli o głęboko_x001C_ci do 0.8 m i szer. dna do 0.4 m w gruncie kat. III-IV - kopanie pod nowe trasy</t>
  </si>
  <si>
    <t>Nasypanie warstwy piasku grubo_x001C_ci 0.1 m na dno rowu kablowego o szer.do 0.4 m</t>
  </si>
  <si>
    <t>Układanie rur ochronnych giętkich z PCW o ś_x001C_rednicy do 50mm w wykopie (DVR 50) - do słupów oś_x001C_wietleniowych</t>
  </si>
  <si>
    <t>Uk3adanie rur ochronnych z PCW o _x001C_rednicy do 110 mm w wykopie (SRS 110)</t>
  </si>
  <si>
    <t>Mechaniczne przepychanie rur stalowych o _x001C_rednicy do 100 mm pod drogami (SRS-G 110)</t>
  </si>
  <si>
    <t>Ręczne układanie kabli wielożyłowych o masie do 1.0 kg/m na napięcie znamionowe poniżej 110 kV w rowach kablowych lub rurach osłonowych (YAKY 4x35 0,6/1kV), wraz z ułożeniem folii i zapasami technologicznymi</t>
  </si>
  <si>
    <t>Uk3adanie bednarki w rowach kablowych - bednarka do 120 mm2</t>
  </si>
  <si>
    <t>#9czenie przewodsw uziemiaj9cych przez spawanie w wykopie - bednarka 120 mm2</t>
  </si>
  <si>
    <t>Mechaniczne zasypywanie rowsw dla kabli o g3jboko_x001C_ci do 0.6 m i szer. dna do 0.4 m w gruncie kat. III-IV</t>
  </si>
  <si>
    <t>Montaż słupów oś_x001C_wietleniowych oraz opraw oś_x001C_wietleniowych</t>
  </si>
  <si>
    <t>Montaż i stawianie słupsw o_x001C_świetleniowych o masie do 300 kg - o_x001C_świetlenie jezdni</t>
  </si>
  <si>
    <t>Monta? i stawianie s3upsw o_x001C_wietleniowych o masie do 300 kg - do_x001C_wietlenie przej_x001C_f dla pieszych</t>
  </si>
  <si>
    <t>Montaż i stawianie słupów o_x001C_wietleniowych o masie do 300 kg - słup specjalny z wysięgnikiem</t>
  </si>
  <si>
    <t>Montaż i stawianie słupsw o_x001C_wietleniowych o masie do 300 kg - do_x001C_świetlenie przej_x001C_ść dla pieszych + sygnalizacja</t>
  </si>
  <si>
    <t>Montaż i stawianie słupów o_x001C_wietleniowych o masie do 300 kg - o_x001C_śietlenie jezdni + sygnalizacja</t>
  </si>
  <si>
    <t>Montaż wysijgników l=1,5m, h=1m</t>
  </si>
  <si>
    <t>Montaż złącz słupowych w słupach o_x001C_świetleniowych</t>
  </si>
  <si>
    <t>Wciąganie przewodów z udziałem podnoś_x001C_nika samochodowego w słup lub rury osłonowe</t>
  </si>
  <si>
    <t>Montaż opraw oświetlenia zewnętrznego na słupie - oś_x001C_wietlenie jezdni</t>
  </si>
  <si>
    <t>Montaż opraw o_x001C_świetlenia zewnętrznego na słupie - do_x001C_świetlenie przej_x001C_ść dla pieszych</t>
  </si>
  <si>
    <t>Montaż opraw o_x001C_świetlenia zewnętrznego na słupie - do_x001C_wietlenie przejść dla pieszych (ul. Legionów)</t>
  </si>
  <si>
    <t>Podłączenie przewodsw pojedynczych w izolacji polwinitowej pod zaciski lub bolce (przekrój żył do 25 mm2)</t>
  </si>
  <si>
    <t>Przewody kabelkowe w powłoce polwinitowej układane w słupach o_x001C_wietleniowych bez mocowania - LgY?o 16mm2</t>
  </si>
  <si>
    <t>Monta? ochronniksw przepijciowych w istn. SO</t>
  </si>
  <si>
    <t>Monta? ograniczniksw przepięć typu 1+2 (warystor-iskiernik) wraz z podłączeniem</t>
  </si>
  <si>
    <t>Monta? automatycznego przełącznika faz APF waz z podłączeniem</t>
  </si>
  <si>
    <t>Badanie linii kablowej o ilości żył do 4- nowa linia oś_x001C_wietleniowa</t>
  </si>
  <si>
    <t>Pomiary natężenia o_x001C_wietlenia - pierwszy komplet 3 pomiarów dokonywanych w terenie</t>
  </si>
  <si>
    <t>Przebudowa sieci oś_x001C_wietlenia</t>
  </si>
  <si>
    <t>ZAKRES RZECZOWO-FINANSOWY - zmiana 1</t>
  </si>
  <si>
    <t>STWiOR-EL-1</t>
  </si>
  <si>
    <t>STWiOR-EL-2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</si>
</sst>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64"/>
      <name val="Calibri"/>
      <family val="2"/>
      <charset val="238"/>
      <scheme val="minor"/>
    </font>
    <font>
      <sz val="12"/>
      <color indexed="6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64"/>
      <name val="Calibri"/>
      <family val="2"/>
      <charset val="238"/>
      <scheme val="minor"/>
    </font>
    <font>
      <sz val="11"/>
      <color indexed="6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6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2" fontId="1" fillId="3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4" fontId="0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2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2" fontId="0" fillId="0" borderId="3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/>
    </xf>
    <xf numFmtId="2" fontId="0" fillId="3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vertical="center" wrapText="1"/>
    </xf>
    <xf numFmtId="2" fontId="9" fillId="3" borderId="0" xfId="0" applyNumberFormat="1" applyFont="1" applyFill="1" applyBorder="1" applyAlignment="1">
      <alignment horizontal="left" vertical="center" wrapText="1"/>
    </xf>
    <xf numFmtId="4" fontId="9" fillId="3" borderId="0" xfId="0" applyNumberFormat="1" applyFont="1" applyFill="1" applyBorder="1" applyAlignment="1">
      <alignment vertical="center" wrapText="1"/>
    </xf>
    <xf numFmtId="2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"/>
  <sheetViews>
    <sheetView tabSelected="1" topLeftCell="A115" zoomScaleNormal="100" workbookViewId="0">
      <selection activeCell="C122" sqref="C122"/>
    </sheetView>
  </sheetViews>
  <sheetFormatPr defaultColWidth="8.85546875" defaultRowHeight="15.75" x14ac:dyDescent="0.25"/>
  <cols>
    <col min="1" max="1" width="6" style="13" customWidth="1"/>
    <col min="2" max="2" width="14.7109375" style="15" customWidth="1"/>
    <col min="3" max="3" width="58.28515625" style="15" customWidth="1"/>
    <col min="4" max="4" width="8.140625" style="16" customWidth="1"/>
    <col min="5" max="5" width="12.7109375" style="17" bestFit="1" customWidth="1"/>
    <col min="6" max="6" width="9" style="17" customWidth="1"/>
    <col min="7" max="7" width="11.42578125" style="17" customWidth="1"/>
    <col min="8" max="16384" width="8.85546875" style="8"/>
  </cols>
  <sheetData>
    <row r="1" spans="1:7" x14ac:dyDescent="0.25">
      <c r="A1" s="2"/>
      <c r="B1" s="3"/>
      <c r="C1" s="4"/>
      <c r="D1" s="5"/>
      <c r="E1" s="6"/>
      <c r="F1" s="7"/>
      <c r="G1" s="7" t="s">
        <v>106</v>
      </c>
    </row>
    <row r="2" spans="1:7" x14ac:dyDescent="0.25">
      <c r="A2" s="2"/>
      <c r="B2" s="3"/>
      <c r="C2" s="4"/>
      <c r="D2" s="5"/>
      <c r="E2" s="6"/>
      <c r="F2" s="7"/>
      <c r="G2" s="7" t="s">
        <v>115</v>
      </c>
    </row>
    <row r="3" spans="1:7" x14ac:dyDescent="0.25">
      <c r="A3" s="2"/>
      <c r="B3" s="3"/>
      <c r="C3" s="4"/>
      <c r="D3" s="5"/>
      <c r="E3" s="6"/>
      <c r="F3" s="7"/>
      <c r="G3" s="9"/>
    </row>
    <row r="4" spans="1:7" x14ac:dyDescent="0.25">
      <c r="A4" s="2"/>
      <c r="B4" s="3"/>
      <c r="C4" s="4"/>
      <c r="D4" s="5"/>
      <c r="E4" s="6"/>
      <c r="F4" s="7"/>
      <c r="G4" s="9"/>
    </row>
    <row r="5" spans="1:7" x14ac:dyDescent="0.25">
      <c r="A5" s="10"/>
      <c r="B5" s="11" t="s">
        <v>7</v>
      </c>
      <c r="C5" s="84" t="s">
        <v>190</v>
      </c>
      <c r="D5" s="85"/>
      <c r="E5" s="85"/>
      <c r="F5" s="85"/>
      <c r="G5" s="12"/>
    </row>
    <row r="6" spans="1:7" x14ac:dyDescent="0.25">
      <c r="A6" s="10"/>
      <c r="B6" s="11"/>
      <c r="C6" s="1"/>
      <c r="G6" s="12"/>
    </row>
    <row r="7" spans="1:7" x14ac:dyDescent="0.25">
      <c r="A7" s="10"/>
      <c r="B7" s="11"/>
      <c r="C7" s="86" t="s">
        <v>120</v>
      </c>
      <c r="D7" s="87"/>
      <c r="E7" s="87"/>
      <c r="F7" s="87"/>
      <c r="G7" s="12"/>
    </row>
    <row r="8" spans="1:7" x14ac:dyDescent="0.25">
      <c r="B8" s="14"/>
      <c r="C8" s="88" t="s">
        <v>122</v>
      </c>
      <c r="D8" s="87"/>
      <c r="E8" s="87"/>
      <c r="F8" s="87"/>
    </row>
    <row r="9" spans="1:7" x14ac:dyDescent="0.25">
      <c r="B9" s="14"/>
      <c r="C9" s="83" t="s">
        <v>121</v>
      </c>
      <c r="D9" s="83"/>
      <c r="E9" s="83"/>
      <c r="F9" s="83"/>
    </row>
    <row r="11" spans="1:7" x14ac:dyDescent="0.25">
      <c r="A11" s="29" t="s">
        <v>67</v>
      </c>
      <c r="B11" s="29" t="s">
        <v>0</v>
      </c>
      <c r="C11" s="30" t="s">
        <v>1</v>
      </c>
      <c r="D11" s="31" t="s">
        <v>2</v>
      </c>
      <c r="E11" s="32" t="s">
        <v>3</v>
      </c>
      <c r="F11" s="32" t="s">
        <v>4</v>
      </c>
      <c r="G11" s="32" t="s">
        <v>5</v>
      </c>
    </row>
    <row r="12" spans="1:7" x14ac:dyDescent="0.25">
      <c r="A12" s="33"/>
      <c r="B12" s="33"/>
      <c r="C12" s="34" t="s">
        <v>60</v>
      </c>
      <c r="D12" s="35"/>
      <c r="E12" s="36"/>
      <c r="F12" s="36"/>
      <c r="G12" s="36"/>
    </row>
    <row r="13" spans="1:7" x14ac:dyDescent="0.25">
      <c r="A13" s="37"/>
      <c r="B13" s="38"/>
      <c r="C13" s="39" t="s">
        <v>6</v>
      </c>
      <c r="D13" s="40"/>
      <c r="E13" s="41"/>
      <c r="F13" s="41"/>
      <c r="G13" s="42"/>
    </row>
    <row r="14" spans="1:7" x14ac:dyDescent="0.25">
      <c r="A14" s="29">
        <v>1</v>
      </c>
      <c r="B14" s="29" t="s">
        <v>116</v>
      </c>
      <c r="C14" s="43" t="s">
        <v>123</v>
      </c>
      <c r="D14" s="31" t="s">
        <v>31</v>
      </c>
      <c r="E14" s="44">
        <v>1</v>
      </c>
      <c r="F14" s="44"/>
      <c r="G14" s="44">
        <f t="shared" ref="G14:G25" si="0">ROUND(E14*F14,2)</f>
        <v>0</v>
      </c>
    </row>
    <row r="15" spans="1:7" x14ac:dyDescent="0.25">
      <c r="A15" s="45">
        <f>A14+1</f>
        <v>2</v>
      </c>
      <c r="B15" s="29" t="s">
        <v>116</v>
      </c>
      <c r="C15" s="43" t="s">
        <v>135</v>
      </c>
      <c r="D15" s="31" t="s">
        <v>9</v>
      </c>
      <c r="E15" s="44">
        <f>865-76</f>
        <v>789</v>
      </c>
      <c r="F15" s="44"/>
      <c r="G15" s="44">
        <f t="shared" si="0"/>
        <v>0</v>
      </c>
    </row>
    <row r="16" spans="1:7" x14ac:dyDescent="0.25">
      <c r="A16" s="45">
        <f>A15+1</f>
        <v>3</v>
      </c>
      <c r="B16" s="29" t="s">
        <v>116</v>
      </c>
      <c r="C16" s="43" t="s">
        <v>103</v>
      </c>
      <c r="D16" s="31" t="s">
        <v>9</v>
      </c>
      <c r="E16" s="44">
        <f>3550-406</f>
        <v>3144</v>
      </c>
      <c r="F16" s="44"/>
      <c r="G16" s="44">
        <f t="shared" si="0"/>
        <v>0</v>
      </c>
    </row>
    <row r="17" spans="1:7" ht="30" x14ac:dyDescent="0.25">
      <c r="A17" s="45">
        <f t="shared" ref="A17:A25" si="1">A16+1</f>
        <v>4</v>
      </c>
      <c r="B17" s="29" t="s">
        <v>116</v>
      </c>
      <c r="C17" s="43" t="s">
        <v>90</v>
      </c>
      <c r="D17" s="31" t="s">
        <v>9</v>
      </c>
      <c r="E17" s="44">
        <v>233.5</v>
      </c>
      <c r="F17" s="44"/>
      <c r="G17" s="44">
        <f t="shared" si="0"/>
        <v>0</v>
      </c>
    </row>
    <row r="18" spans="1:7" ht="30" x14ac:dyDescent="0.25">
      <c r="A18" s="45">
        <f t="shared" si="1"/>
        <v>5</v>
      </c>
      <c r="B18" s="29" t="s">
        <v>116</v>
      </c>
      <c r="C18" s="43" t="s">
        <v>68</v>
      </c>
      <c r="D18" s="31" t="s">
        <v>9</v>
      </c>
      <c r="E18" s="44">
        <v>1540.5</v>
      </c>
      <c r="F18" s="44"/>
      <c r="G18" s="44">
        <f t="shared" si="0"/>
        <v>0</v>
      </c>
    </row>
    <row r="19" spans="1:7" ht="30" x14ac:dyDescent="0.25">
      <c r="A19" s="45">
        <f t="shared" si="1"/>
        <v>6</v>
      </c>
      <c r="B19" s="29" t="s">
        <v>116</v>
      </c>
      <c r="C19" s="43" t="s">
        <v>69</v>
      </c>
      <c r="D19" s="31" t="s">
        <v>9</v>
      </c>
      <c r="E19" s="44">
        <v>233.5</v>
      </c>
      <c r="F19" s="44"/>
      <c r="G19" s="44">
        <f t="shared" si="0"/>
        <v>0</v>
      </c>
    </row>
    <row r="20" spans="1:7" ht="30" x14ac:dyDescent="0.25">
      <c r="A20" s="45">
        <f t="shared" si="1"/>
        <v>7</v>
      </c>
      <c r="B20" s="29" t="s">
        <v>116</v>
      </c>
      <c r="C20" s="43" t="s">
        <v>70</v>
      </c>
      <c r="D20" s="31" t="s">
        <v>9</v>
      </c>
      <c r="E20" s="44">
        <v>233.5</v>
      </c>
      <c r="F20" s="44"/>
      <c r="G20" s="44">
        <f t="shared" si="0"/>
        <v>0</v>
      </c>
    </row>
    <row r="21" spans="1:7" x14ac:dyDescent="0.25">
      <c r="A21" s="45">
        <f t="shared" si="1"/>
        <v>8</v>
      </c>
      <c r="B21" s="29" t="s">
        <v>116</v>
      </c>
      <c r="C21" s="43" t="s">
        <v>71</v>
      </c>
      <c r="D21" s="31" t="s">
        <v>10</v>
      </c>
      <c r="E21" s="44">
        <v>1035</v>
      </c>
      <c r="F21" s="44"/>
      <c r="G21" s="44">
        <f t="shared" si="0"/>
        <v>0</v>
      </c>
    </row>
    <row r="22" spans="1:7" ht="30" x14ac:dyDescent="0.25">
      <c r="A22" s="45">
        <f t="shared" si="1"/>
        <v>9</v>
      </c>
      <c r="B22" s="29" t="s">
        <v>116</v>
      </c>
      <c r="C22" s="43" t="s">
        <v>72</v>
      </c>
      <c r="D22" s="31" t="s">
        <v>10</v>
      </c>
      <c r="E22" s="44">
        <v>1174</v>
      </c>
      <c r="F22" s="44"/>
      <c r="G22" s="44">
        <f t="shared" si="0"/>
        <v>0</v>
      </c>
    </row>
    <row r="23" spans="1:7" x14ac:dyDescent="0.25">
      <c r="A23" s="45">
        <f t="shared" si="1"/>
        <v>10</v>
      </c>
      <c r="B23" s="29" t="s">
        <v>116</v>
      </c>
      <c r="C23" s="43" t="s">
        <v>73</v>
      </c>
      <c r="D23" s="31" t="s">
        <v>11</v>
      </c>
      <c r="E23" s="44">
        <v>16.600000000000001</v>
      </c>
      <c r="F23" s="44"/>
      <c r="G23" s="44">
        <f t="shared" si="0"/>
        <v>0</v>
      </c>
    </row>
    <row r="24" spans="1:7" ht="30" x14ac:dyDescent="0.25">
      <c r="A24" s="45">
        <f t="shared" si="1"/>
        <v>11</v>
      </c>
      <c r="B24" s="29" t="s">
        <v>116</v>
      </c>
      <c r="C24" s="43" t="s">
        <v>105</v>
      </c>
      <c r="D24" s="31" t="s">
        <v>11</v>
      </c>
      <c r="E24" s="44">
        <v>119</v>
      </c>
      <c r="F24" s="44"/>
      <c r="G24" s="44">
        <f t="shared" si="0"/>
        <v>0</v>
      </c>
    </row>
    <row r="25" spans="1:7" ht="30" x14ac:dyDescent="0.25">
      <c r="A25" s="45">
        <f t="shared" si="1"/>
        <v>12</v>
      </c>
      <c r="B25" s="29" t="s">
        <v>116</v>
      </c>
      <c r="C25" s="43" t="s">
        <v>104</v>
      </c>
      <c r="D25" s="31" t="s">
        <v>11</v>
      </c>
      <c r="E25" s="44">
        <v>632.9</v>
      </c>
      <c r="F25" s="44"/>
      <c r="G25" s="44">
        <f t="shared" si="0"/>
        <v>0</v>
      </c>
    </row>
    <row r="26" spans="1:7" x14ac:dyDescent="0.25">
      <c r="A26" s="33"/>
      <c r="B26" s="46"/>
      <c r="C26" s="47"/>
      <c r="D26" s="35"/>
      <c r="E26" s="48"/>
      <c r="F26" s="48"/>
      <c r="G26" s="48"/>
    </row>
    <row r="27" spans="1:7" x14ac:dyDescent="0.25">
      <c r="A27" s="37"/>
      <c r="B27" s="38"/>
      <c r="C27" s="39" t="s">
        <v>12</v>
      </c>
      <c r="D27" s="40"/>
      <c r="E27" s="41"/>
      <c r="F27" s="41"/>
      <c r="G27" s="42"/>
    </row>
    <row r="28" spans="1:7" ht="30" x14ac:dyDescent="0.25">
      <c r="A28" s="29">
        <f>A25+1</f>
        <v>13</v>
      </c>
      <c r="B28" s="29" t="s">
        <v>116</v>
      </c>
      <c r="C28" s="43" t="s">
        <v>124</v>
      </c>
      <c r="D28" s="31" t="s">
        <v>9</v>
      </c>
      <c r="E28" s="44">
        <v>2708.5</v>
      </c>
      <c r="F28" s="44"/>
      <c r="G28" s="44">
        <f t="shared" ref="G28:G35" si="2">ROUND(E28*F28,2)</f>
        <v>0</v>
      </c>
    </row>
    <row r="29" spans="1:7" ht="30" x14ac:dyDescent="0.25">
      <c r="A29" s="29">
        <f t="shared" ref="A29:A35" si="3">A28+1</f>
        <v>14</v>
      </c>
      <c r="B29" s="29" t="s">
        <v>116</v>
      </c>
      <c r="C29" s="43" t="s">
        <v>150</v>
      </c>
      <c r="D29" s="31" t="s">
        <v>9</v>
      </c>
      <c r="E29" s="44">
        <v>257</v>
      </c>
      <c r="F29" s="44"/>
      <c r="G29" s="44">
        <f t="shared" si="2"/>
        <v>0</v>
      </c>
    </row>
    <row r="30" spans="1:7" ht="30" x14ac:dyDescent="0.25">
      <c r="A30" s="29">
        <f t="shared" si="3"/>
        <v>15</v>
      </c>
      <c r="B30" s="29" t="s">
        <v>116</v>
      </c>
      <c r="C30" s="43" t="s">
        <v>125</v>
      </c>
      <c r="D30" s="31" t="s">
        <v>9</v>
      </c>
      <c r="E30" s="44">
        <v>116.5</v>
      </c>
      <c r="F30" s="44"/>
      <c r="G30" s="44">
        <f t="shared" si="2"/>
        <v>0</v>
      </c>
    </row>
    <row r="31" spans="1:7" ht="30" x14ac:dyDescent="0.25">
      <c r="A31" s="29">
        <f t="shared" si="3"/>
        <v>16</v>
      </c>
      <c r="B31" s="29" t="s">
        <v>116</v>
      </c>
      <c r="C31" s="43" t="s">
        <v>126</v>
      </c>
      <c r="D31" s="31" t="s">
        <v>9</v>
      </c>
      <c r="E31" s="44">
        <v>48</v>
      </c>
      <c r="F31" s="44"/>
      <c r="G31" s="44">
        <f t="shared" si="2"/>
        <v>0</v>
      </c>
    </row>
    <row r="32" spans="1:7" ht="30" x14ac:dyDescent="0.25">
      <c r="A32" s="29">
        <f t="shared" si="3"/>
        <v>17</v>
      </c>
      <c r="B32" s="29" t="s">
        <v>116</v>
      </c>
      <c r="C32" s="43" t="s">
        <v>127</v>
      </c>
      <c r="D32" s="31" t="s">
        <v>9</v>
      </c>
      <c r="E32" s="44">
        <v>128.5</v>
      </c>
      <c r="F32" s="44"/>
      <c r="G32" s="44">
        <f t="shared" si="2"/>
        <v>0</v>
      </c>
    </row>
    <row r="33" spans="1:7" ht="30" x14ac:dyDescent="0.25">
      <c r="A33" s="29">
        <f t="shared" si="3"/>
        <v>18</v>
      </c>
      <c r="B33" s="29" t="s">
        <v>116</v>
      </c>
      <c r="C33" s="43" t="s">
        <v>107</v>
      </c>
      <c r="D33" s="31" t="s">
        <v>9</v>
      </c>
      <c r="E33" s="44">
        <v>1176</v>
      </c>
      <c r="F33" s="44"/>
      <c r="G33" s="44">
        <f t="shared" si="2"/>
        <v>0</v>
      </c>
    </row>
    <row r="34" spans="1:7" ht="30" x14ac:dyDescent="0.25">
      <c r="A34" s="29">
        <f t="shared" si="3"/>
        <v>19</v>
      </c>
      <c r="B34" s="29" t="s">
        <v>116</v>
      </c>
      <c r="C34" s="43" t="s">
        <v>128</v>
      </c>
      <c r="D34" s="31" t="s">
        <v>9</v>
      </c>
      <c r="E34" s="44">
        <v>54</v>
      </c>
      <c r="F34" s="44"/>
      <c r="G34" s="44">
        <f t="shared" si="2"/>
        <v>0</v>
      </c>
    </row>
    <row r="35" spans="1:7" ht="30" x14ac:dyDescent="0.25">
      <c r="A35" s="29">
        <f t="shared" si="3"/>
        <v>20</v>
      </c>
      <c r="B35" s="29" t="s">
        <v>116</v>
      </c>
      <c r="C35" s="43" t="s">
        <v>129</v>
      </c>
      <c r="D35" s="31" t="s">
        <v>9</v>
      </c>
      <c r="E35" s="44">
        <v>4488.5</v>
      </c>
      <c r="F35" s="44"/>
      <c r="G35" s="44">
        <f t="shared" si="2"/>
        <v>0</v>
      </c>
    </row>
    <row r="36" spans="1:7" x14ac:dyDescent="0.25">
      <c r="A36" s="33"/>
      <c r="B36" s="46"/>
      <c r="C36" s="47"/>
      <c r="D36" s="35"/>
      <c r="E36" s="48"/>
      <c r="F36" s="48"/>
      <c r="G36" s="48"/>
    </row>
    <row r="37" spans="1:7" x14ac:dyDescent="0.25">
      <c r="A37" s="37"/>
      <c r="B37" s="38"/>
      <c r="C37" s="39" t="s">
        <v>13</v>
      </c>
      <c r="D37" s="40"/>
      <c r="E37" s="41"/>
      <c r="F37" s="41"/>
      <c r="G37" s="42"/>
    </row>
    <row r="38" spans="1:7" x14ac:dyDescent="0.25">
      <c r="A38" s="45">
        <f>A35+1</f>
        <v>21</v>
      </c>
      <c r="B38" s="29" t="s">
        <v>116</v>
      </c>
      <c r="C38" s="43" t="s">
        <v>130</v>
      </c>
      <c r="D38" s="31" t="s">
        <v>9</v>
      </c>
      <c r="E38" s="44">
        <f>2708.5-76</f>
        <v>2632.5</v>
      </c>
      <c r="F38" s="44"/>
      <c r="G38" s="44">
        <f t="shared" ref="G38:G45" si="4">ROUND(E38*F38,2)</f>
        <v>0</v>
      </c>
    </row>
    <row r="39" spans="1:7" ht="30" x14ac:dyDescent="0.25">
      <c r="A39" s="45">
        <f>A38+1</f>
        <v>22</v>
      </c>
      <c r="B39" s="29" t="s">
        <v>116</v>
      </c>
      <c r="C39" s="43" t="s">
        <v>132</v>
      </c>
      <c r="D39" s="31" t="s">
        <v>9</v>
      </c>
      <c r="E39" s="44">
        <v>373.5</v>
      </c>
      <c r="F39" s="44"/>
      <c r="G39" s="44">
        <f t="shared" si="4"/>
        <v>0</v>
      </c>
    </row>
    <row r="40" spans="1:7" ht="30" x14ac:dyDescent="0.25">
      <c r="A40" s="29">
        <f t="shared" ref="A40:A45" si="5">A39+1</f>
        <v>23</v>
      </c>
      <c r="B40" s="29" t="s">
        <v>116</v>
      </c>
      <c r="C40" s="43" t="s">
        <v>131</v>
      </c>
      <c r="D40" s="31" t="s">
        <v>9</v>
      </c>
      <c r="E40" s="44">
        <v>1406.5</v>
      </c>
      <c r="F40" s="44"/>
      <c r="G40" s="44">
        <f t="shared" si="4"/>
        <v>0</v>
      </c>
    </row>
    <row r="41" spans="1:7" ht="30" x14ac:dyDescent="0.25">
      <c r="A41" s="29">
        <f t="shared" si="5"/>
        <v>24</v>
      </c>
      <c r="B41" s="29" t="s">
        <v>116</v>
      </c>
      <c r="C41" s="43" t="s">
        <v>74</v>
      </c>
      <c r="D41" s="31" t="s">
        <v>9</v>
      </c>
      <c r="E41" s="44">
        <v>2633</v>
      </c>
      <c r="F41" s="44"/>
      <c r="G41" s="44">
        <f t="shared" si="4"/>
        <v>0</v>
      </c>
    </row>
    <row r="42" spans="1:7" ht="30" x14ac:dyDescent="0.25">
      <c r="A42" s="29">
        <f t="shared" si="5"/>
        <v>25</v>
      </c>
      <c r="B42" s="29" t="s">
        <v>116</v>
      </c>
      <c r="C42" s="43" t="s">
        <v>108</v>
      </c>
      <c r="D42" s="31" t="s">
        <v>9</v>
      </c>
      <c r="E42" s="44">
        <v>1394.5</v>
      </c>
      <c r="F42" s="44"/>
      <c r="G42" s="44">
        <f t="shared" si="4"/>
        <v>0</v>
      </c>
    </row>
    <row r="43" spans="1:7" ht="30" x14ac:dyDescent="0.25">
      <c r="A43" s="29">
        <f t="shared" si="5"/>
        <v>26</v>
      </c>
      <c r="B43" s="29" t="s">
        <v>116</v>
      </c>
      <c r="C43" s="43" t="s">
        <v>109</v>
      </c>
      <c r="D43" s="31" t="s">
        <v>9</v>
      </c>
      <c r="E43" s="44">
        <v>128.5</v>
      </c>
      <c r="F43" s="44"/>
      <c r="G43" s="44">
        <f t="shared" si="4"/>
        <v>0</v>
      </c>
    </row>
    <row r="44" spans="1:7" ht="30" x14ac:dyDescent="0.25">
      <c r="A44" s="29">
        <f t="shared" si="5"/>
        <v>27</v>
      </c>
      <c r="B44" s="29" t="s">
        <v>116</v>
      </c>
      <c r="C44" s="43" t="s">
        <v>110</v>
      </c>
      <c r="D44" s="31" t="s">
        <v>9</v>
      </c>
      <c r="E44" s="44">
        <v>1176</v>
      </c>
      <c r="F44" s="44"/>
      <c r="G44" s="44">
        <f t="shared" si="4"/>
        <v>0</v>
      </c>
    </row>
    <row r="45" spans="1:7" ht="30" x14ac:dyDescent="0.25">
      <c r="A45" s="29">
        <f t="shared" si="5"/>
        <v>28</v>
      </c>
      <c r="B45" s="29" t="s">
        <v>116</v>
      </c>
      <c r="C45" s="43" t="s">
        <v>14</v>
      </c>
      <c r="D45" s="31" t="s">
        <v>9</v>
      </c>
      <c r="E45" s="44">
        <v>1030</v>
      </c>
      <c r="F45" s="44"/>
      <c r="G45" s="44">
        <f t="shared" si="4"/>
        <v>0</v>
      </c>
    </row>
    <row r="46" spans="1:7" x14ac:dyDescent="0.25">
      <c r="A46" s="33"/>
      <c r="B46" s="46"/>
      <c r="C46" s="47"/>
      <c r="D46" s="35"/>
      <c r="E46" s="48"/>
      <c r="F46" s="48"/>
      <c r="G46" s="48"/>
    </row>
    <row r="47" spans="1:7" x14ac:dyDescent="0.25">
      <c r="A47" s="37"/>
      <c r="B47" s="38"/>
      <c r="C47" s="39" t="s">
        <v>15</v>
      </c>
      <c r="D47" s="40"/>
      <c r="E47" s="41"/>
      <c r="F47" s="41"/>
      <c r="G47" s="42"/>
    </row>
    <row r="48" spans="1:7" ht="30" x14ac:dyDescent="0.25">
      <c r="A48" s="29">
        <f>A45+1</f>
        <v>29</v>
      </c>
      <c r="B48" s="29" t="s">
        <v>116</v>
      </c>
      <c r="C48" s="43" t="s">
        <v>75</v>
      </c>
      <c r="D48" s="31" t="s">
        <v>9</v>
      </c>
      <c r="E48" s="44">
        <v>502</v>
      </c>
      <c r="F48" s="44"/>
      <c r="G48" s="44">
        <f t="shared" ref="G48:G60" si="6">ROUND(E48*F48,2)</f>
        <v>0</v>
      </c>
    </row>
    <row r="49" spans="1:7" x14ac:dyDescent="0.25">
      <c r="A49" s="29">
        <f t="shared" ref="A49:A60" si="7">A48+1</f>
        <v>30</v>
      </c>
      <c r="B49" s="29" t="s">
        <v>116</v>
      </c>
      <c r="C49" s="43" t="s">
        <v>76</v>
      </c>
      <c r="D49" s="31" t="s">
        <v>9</v>
      </c>
      <c r="E49" s="44">
        <v>1176</v>
      </c>
      <c r="F49" s="44"/>
      <c r="G49" s="44">
        <f t="shared" si="6"/>
        <v>0</v>
      </c>
    </row>
    <row r="50" spans="1:7" x14ac:dyDescent="0.25">
      <c r="A50" s="29">
        <f t="shared" si="7"/>
        <v>31</v>
      </c>
      <c r="B50" s="29" t="s">
        <v>116</v>
      </c>
      <c r="C50" s="43" t="s">
        <v>77</v>
      </c>
      <c r="D50" s="31" t="s">
        <v>9</v>
      </c>
      <c r="E50" s="44">
        <v>1176</v>
      </c>
      <c r="F50" s="44"/>
      <c r="G50" s="44">
        <f t="shared" si="6"/>
        <v>0</v>
      </c>
    </row>
    <row r="51" spans="1:7" ht="45" x14ac:dyDescent="0.25">
      <c r="A51" s="29">
        <f t="shared" si="7"/>
        <v>32</v>
      </c>
      <c r="B51" s="29" t="s">
        <v>116</v>
      </c>
      <c r="C51" s="43" t="s">
        <v>111</v>
      </c>
      <c r="D51" s="31" t="s">
        <v>9</v>
      </c>
      <c r="E51" s="44">
        <v>1176</v>
      </c>
      <c r="F51" s="44"/>
      <c r="G51" s="44">
        <f t="shared" si="6"/>
        <v>0</v>
      </c>
    </row>
    <row r="52" spans="1:7" x14ac:dyDescent="0.25">
      <c r="A52" s="29">
        <f t="shared" si="7"/>
        <v>33</v>
      </c>
      <c r="B52" s="29" t="s">
        <v>116</v>
      </c>
      <c r="C52" s="43" t="s">
        <v>78</v>
      </c>
      <c r="D52" s="31" t="s">
        <v>9</v>
      </c>
      <c r="E52" s="44">
        <f>3550-406</f>
        <v>3144</v>
      </c>
      <c r="F52" s="44"/>
      <c r="G52" s="44">
        <f t="shared" si="6"/>
        <v>0</v>
      </c>
    </row>
    <row r="53" spans="1:7" x14ac:dyDescent="0.25">
      <c r="A53" s="29">
        <f t="shared" si="7"/>
        <v>34</v>
      </c>
      <c r="B53" s="29" t="s">
        <v>116</v>
      </c>
      <c r="C53" s="43" t="s">
        <v>79</v>
      </c>
      <c r="D53" s="31" t="s">
        <v>9</v>
      </c>
      <c r="E53" s="44">
        <f>3550-406</f>
        <v>3144</v>
      </c>
      <c r="F53" s="44"/>
      <c r="G53" s="44">
        <f t="shared" si="6"/>
        <v>0</v>
      </c>
    </row>
    <row r="54" spans="1:7" ht="30" x14ac:dyDescent="0.25">
      <c r="A54" s="29">
        <f t="shared" si="7"/>
        <v>35</v>
      </c>
      <c r="B54" s="29" t="s">
        <v>116</v>
      </c>
      <c r="C54" s="43" t="s">
        <v>80</v>
      </c>
      <c r="D54" s="31" t="s">
        <v>16</v>
      </c>
      <c r="E54" s="44">
        <f>3550-406</f>
        <v>3144</v>
      </c>
      <c r="F54" s="44"/>
      <c r="G54" s="44">
        <f t="shared" si="6"/>
        <v>0</v>
      </c>
    </row>
    <row r="55" spans="1:7" x14ac:dyDescent="0.25">
      <c r="A55" s="29">
        <f t="shared" si="7"/>
        <v>36</v>
      </c>
      <c r="B55" s="29" t="s">
        <v>116</v>
      </c>
      <c r="C55" s="43" t="s">
        <v>78</v>
      </c>
      <c r="D55" s="31" t="s">
        <v>9</v>
      </c>
      <c r="E55" s="44">
        <v>4726</v>
      </c>
      <c r="F55" s="44"/>
      <c r="G55" s="44">
        <f t="shared" si="6"/>
        <v>0</v>
      </c>
    </row>
    <row r="56" spans="1:7" x14ac:dyDescent="0.25">
      <c r="A56" s="29">
        <f t="shared" si="7"/>
        <v>37</v>
      </c>
      <c r="B56" s="29" t="s">
        <v>116</v>
      </c>
      <c r="C56" s="43" t="s">
        <v>79</v>
      </c>
      <c r="D56" s="31" t="s">
        <v>9</v>
      </c>
      <c r="E56" s="44">
        <v>4726</v>
      </c>
      <c r="F56" s="44"/>
      <c r="G56" s="44">
        <f t="shared" si="6"/>
        <v>0</v>
      </c>
    </row>
    <row r="57" spans="1:7" ht="45" x14ac:dyDescent="0.25">
      <c r="A57" s="29">
        <f t="shared" si="7"/>
        <v>38</v>
      </c>
      <c r="B57" s="29" t="s">
        <v>116</v>
      </c>
      <c r="C57" s="43" t="s">
        <v>81</v>
      </c>
      <c r="D57" s="31" t="s">
        <v>9</v>
      </c>
      <c r="E57" s="44">
        <v>4726</v>
      </c>
      <c r="F57" s="44"/>
      <c r="G57" s="44">
        <f t="shared" si="6"/>
        <v>0</v>
      </c>
    </row>
    <row r="58" spans="1:7" ht="45" x14ac:dyDescent="0.25">
      <c r="A58" s="29">
        <f t="shared" si="7"/>
        <v>39</v>
      </c>
      <c r="B58" s="29" t="s">
        <v>116</v>
      </c>
      <c r="C58" s="43" t="s">
        <v>82</v>
      </c>
      <c r="D58" s="31" t="s">
        <v>9</v>
      </c>
      <c r="E58" s="44">
        <f>4726-406</f>
        <v>4320</v>
      </c>
      <c r="F58" s="44"/>
      <c r="G58" s="44">
        <f t="shared" si="6"/>
        <v>0</v>
      </c>
    </row>
    <row r="59" spans="1:7" ht="45" x14ac:dyDescent="0.25">
      <c r="A59" s="29">
        <f t="shared" si="7"/>
        <v>40</v>
      </c>
      <c r="B59" s="29" t="s">
        <v>116</v>
      </c>
      <c r="C59" s="43" t="s">
        <v>83</v>
      </c>
      <c r="D59" s="31" t="s">
        <v>9</v>
      </c>
      <c r="E59" s="44">
        <f>448.5-76</f>
        <v>372.5</v>
      </c>
      <c r="F59" s="44"/>
      <c r="G59" s="44">
        <f t="shared" si="6"/>
        <v>0</v>
      </c>
    </row>
    <row r="60" spans="1:7" ht="45" x14ac:dyDescent="0.25">
      <c r="A60" s="29">
        <f t="shared" si="7"/>
        <v>41</v>
      </c>
      <c r="B60" s="29" t="s">
        <v>116</v>
      </c>
      <c r="C60" s="43" t="s">
        <v>83</v>
      </c>
      <c r="D60" s="31" t="s">
        <v>9</v>
      </c>
      <c r="E60" s="44">
        <v>2362</v>
      </c>
      <c r="F60" s="44"/>
      <c r="G60" s="44">
        <f t="shared" si="6"/>
        <v>0</v>
      </c>
    </row>
    <row r="61" spans="1:7" x14ac:dyDescent="0.25">
      <c r="A61" s="33"/>
      <c r="B61" s="46"/>
      <c r="C61" s="47"/>
      <c r="D61" s="35"/>
      <c r="E61" s="48"/>
      <c r="F61" s="48"/>
      <c r="G61" s="48"/>
    </row>
    <row r="62" spans="1:7" x14ac:dyDescent="0.25">
      <c r="A62" s="37"/>
      <c r="B62" s="38"/>
      <c r="C62" s="39" t="s">
        <v>17</v>
      </c>
      <c r="D62" s="40"/>
      <c r="E62" s="41"/>
      <c r="F62" s="41"/>
      <c r="G62" s="42"/>
    </row>
    <row r="63" spans="1:7" ht="30" x14ac:dyDescent="0.25">
      <c r="A63" s="29">
        <f>A60+1</f>
        <v>42</v>
      </c>
      <c r="B63" s="29" t="s">
        <v>116</v>
      </c>
      <c r="C63" s="43" t="s">
        <v>133</v>
      </c>
      <c r="D63" s="31" t="s">
        <v>10</v>
      </c>
      <c r="E63" s="44">
        <v>924</v>
      </c>
      <c r="F63" s="44"/>
      <c r="G63" s="44">
        <f>ROUND(E63*F63,2)</f>
        <v>0</v>
      </c>
    </row>
    <row r="64" spans="1:7" x14ac:dyDescent="0.25">
      <c r="A64" s="29">
        <f t="shared" ref="A64:A66" si="8">A63+1</f>
        <v>43</v>
      </c>
      <c r="B64" s="29" t="s">
        <v>116</v>
      </c>
      <c r="C64" s="43" t="s">
        <v>84</v>
      </c>
      <c r="D64" s="31" t="s">
        <v>11</v>
      </c>
      <c r="E64" s="44">
        <v>76</v>
      </c>
      <c r="F64" s="44"/>
      <c r="G64" s="44">
        <f>ROUND(E64*F64,2)</f>
        <v>0</v>
      </c>
    </row>
    <row r="65" spans="1:7" ht="30" x14ac:dyDescent="0.25">
      <c r="A65" s="29">
        <f t="shared" si="8"/>
        <v>44</v>
      </c>
      <c r="B65" s="29" t="s">
        <v>116</v>
      </c>
      <c r="C65" s="43" t="s">
        <v>85</v>
      </c>
      <c r="D65" s="31" t="s">
        <v>10</v>
      </c>
      <c r="E65" s="44">
        <v>924</v>
      </c>
      <c r="F65" s="44"/>
      <c r="G65" s="44">
        <f>ROUND(E65*F65,2)</f>
        <v>0</v>
      </c>
    </row>
    <row r="66" spans="1:7" ht="30" x14ac:dyDescent="0.25">
      <c r="A66" s="29">
        <f t="shared" si="8"/>
        <v>45</v>
      </c>
      <c r="B66" s="29" t="s">
        <v>116</v>
      </c>
      <c r="C66" s="43" t="s">
        <v>86</v>
      </c>
      <c r="D66" s="31" t="s">
        <v>10</v>
      </c>
      <c r="E66" s="44">
        <v>1555</v>
      </c>
      <c r="F66" s="44"/>
      <c r="G66" s="44">
        <f>ROUND(E66*F66,2)</f>
        <v>0</v>
      </c>
    </row>
    <row r="67" spans="1:7" x14ac:dyDescent="0.25">
      <c r="A67" s="33"/>
      <c r="B67" s="46"/>
      <c r="C67" s="47"/>
      <c r="D67" s="35"/>
      <c r="E67" s="48"/>
      <c r="F67" s="48"/>
      <c r="G67" s="48"/>
    </row>
    <row r="68" spans="1:7" x14ac:dyDescent="0.25">
      <c r="A68" s="37"/>
      <c r="B68" s="38"/>
      <c r="C68" s="39" t="s">
        <v>18</v>
      </c>
      <c r="D68" s="40"/>
      <c r="E68" s="41"/>
      <c r="F68" s="41"/>
      <c r="G68" s="42"/>
    </row>
    <row r="69" spans="1:7" ht="30" x14ac:dyDescent="0.25">
      <c r="A69" s="29">
        <f>A66+1</f>
        <v>46</v>
      </c>
      <c r="B69" s="29" t="s">
        <v>116</v>
      </c>
      <c r="C69" s="43" t="s">
        <v>89</v>
      </c>
      <c r="D69" s="31" t="s">
        <v>9</v>
      </c>
      <c r="E69" s="44">
        <v>330</v>
      </c>
      <c r="F69" s="44"/>
      <c r="G69" s="44">
        <f>ROUND(E69*F69,2)</f>
        <v>0</v>
      </c>
    </row>
    <row r="70" spans="1:7" x14ac:dyDescent="0.25">
      <c r="A70" s="33"/>
      <c r="B70" s="46"/>
      <c r="C70" s="47"/>
      <c r="D70" s="35"/>
      <c r="E70" s="48"/>
      <c r="F70" s="48"/>
      <c r="G70" s="48"/>
    </row>
    <row r="71" spans="1:7" x14ac:dyDescent="0.25">
      <c r="A71" s="37"/>
      <c r="B71" s="38"/>
      <c r="C71" s="39" t="s">
        <v>19</v>
      </c>
      <c r="D71" s="40"/>
      <c r="E71" s="41"/>
      <c r="F71" s="41"/>
      <c r="G71" s="42"/>
    </row>
    <row r="72" spans="1:7" x14ac:dyDescent="0.25">
      <c r="A72" s="45">
        <f>A69+1</f>
        <v>47</v>
      </c>
      <c r="B72" s="29" t="s">
        <v>116</v>
      </c>
      <c r="C72" s="43" t="s">
        <v>119</v>
      </c>
      <c r="D72" s="31" t="s">
        <v>31</v>
      </c>
      <c r="E72" s="44">
        <v>1</v>
      </c>
      <c r="F72" s="44"/>
      <c r="G72" s="44">
        <f>ROUND(E72*F72,2)</f>
        <v>0</v>
      </c>
    </row>
    <row r="73" spans="1:7" ht="45" x14ac:dyDescent="0.25">
      <c r="A73" s="45">
        <f>A72+1</f>
        <v>48</v>
      </c>
      <c r="B73" s="29" t="s">
        <v>116</v>
      </c>
      <c r="C73" s="43" t="s">
        <v>134</v>
      </c>
      <c r="D73" s="31" t="s">
        <v>9</v>
      </c>
      <c r="E73" s="44">
        <v>483</v>
      </c>
      <c r="F73" s="44"/>
      <c r="G73" s="44">
        <f>ROUND(E73*F73,2)</f>
        <v>0</v>
      </c>
    </row>
    <row r="74" spans="1:7" ht="30" x14ac:dyDescent="0.25">
      <c r="A74" s="45">
        <f t="shared" ref="A74:A76" si="9">A73+1</f>
        <v>49</v>
      </c>
      <c r="B74" s="29" t="s">
        <v>116</v>
      </c>
      <c r="C74" s="43" t="s">
        <v>87</v>
      </c>
      <c r="D74" s="31" t="s">
        <v>20</v>
      </c>
      <c r="E74" s="44">
        <v>12</v>
      </c>
      <c r="F74" s="44"/>
      <c r="G74" s="44">
        <f>ROUND(E74*F74,2)</f>
        <v>0</v>
      </c>
    </row>
    <row r="75" spans="1:7" x14ac:dyDescent="0.25">
      <c r="A75" s="45">
        <f t="shared" si="9"/>
        <v>50</v>
      </c>
      <c r="B75" s="29" t="s">
        <v>116</v>
      </c>
      <c r="C75" s="49" t="s">
        <v>88</v>
      </c>
      <c r="D75" s="50" t="s">
        <v>20</v>
      </c>
      <c r="E75" s="51">
        <v>18</v>
      </c>
      <c r="F75" s="51"/>
      <c r="G75" s="51">
        <f>ROUND(E75*F75,2)</f>
        <v>0</v>
      </c>
    </row>
    <row r="76" spans="1:7" ht="45" x14ac:dyDescent="0.25">
      <c r="A76" s="45">
        <f t="shared" si="9"/>
        <v>51</v>
      </c>
      <c r="B76" s="29" t="s">
        <v>116</v>
      </c>
      <c r="C76" s="43" t="s">
        <v>118</v>
      </c>
      <c r="D76" s="31" t="s">
        <v>20</v>
      </c>
      <c r="E76" s="44">
        <v>2</v>
      </c>
      <c r="F76" s="44"/>
      <c r="G76" s="51">
        <f>ROUND(E76*F76,2)</f>
        <v>0</v>
      </c>
    </row>
    <row r="77" spans="1:7" x14ac:dyDescent="0.25">
      <c r="A77" s="52"/>
      <c r="B77" s="53"/>
      <c r="C77" s="54"/>
      <c r="D77" s="55"/>
      <c r="E77" s="56"/>
      <c r="F77" s="57" t="s">
        <v>65</v>
      </c>
      <c r="G77" s="58">
        <f>SUM(G14:G76)</f>
        <v>0</v>
      </c>
    </row>
    <row r="78" spans="1:7" s="28" customFormat="1" x14ac:dyDescent="0.25">
      <c r="A78" s="52"/>
      <c r="B78" s="53"/>
      <c r="C78" s="54"/>
      <c r="D78" s="55"/>
      <c r="E78" s="56"/>
      <c r="F78" s="59"/>
      <c r="G78" s="60"/>
    </row>
    <row r="79" spans="1:7" s="28" customFormat="1" x14ac:dyDescent="0.25">
      <c r="A79" s="52"/>
      <c r="B79" s="53"/>
      <c r="C79" s="54"/>
      <c r="D79" s="55"/>
      <c r="E79" s="56"/>
      <c r="F79" s="59"/>
      <c r="G79" s="60"/>
    </row>
    <row r="80" spans="1:7" s="27" customFormat="1" x14ac:dyDescent="0.25">
      <c r="A80" s="52"/>
      <c r="B80" s="53"/>
      <c r="C80" s="54"/>
      <c r="D80" s="55"/>
      <c r="E80" s="56"/>
      <c r="F80" s="59"/>
      <c r="G80" s="60"/>
    </row>
    <row r="81" spans="1:7" s="27" customFormat="1" x14ac:dyDescent="0.25">
      <c r="A81" s="52"/>
      <c r="B81" s="53"/>
      <c r="C81" s="34" t="s">
        <v>61</v>
      </c>
      <c r="D81" s="55"/>
      <c r="E81" s="56"/>
      <c r="F81" s="59"/>
      <c r="G81" s="60"/>
    </row>
    <row r="82" spans="1:7" s="27" customFormat="1" x14ac:dyDescent="0.25">
      <c r="A82" s="40"/>
      <c r="B82" s="37"/>
      <c r="C82" s="38" t="s">
        <v>189</v>
      </c>
      <c r="D82" s="40"/>
      <c r="E82" s="41"/>
      <c r="F82" s="41"/>
      <c r="G82" s="41"/>
    </row>
    <row r="83" spans="1:7" s="27" customFormat="1" x14ac:dyDescent="0.25">
      <c r="A83" s="40"/>
      <c r="B83" s="37"/>
      <c r="C83" s="38" t="s">
        <v>91</v>
      </c>
      <c r="D83" s="40"/>
      <c r="E83" s="41"/>
      <c r="F83" s="41"/>
      <c r="G83" s="41"/>
    </row>
    <row r="84" spans="1:7" s="27" customFormat="1" ht="30" x14ac:dyDescent="0.25">
      <c r="A84" s="31">
        <v>1</v>
      </c>
      <c r="B84" s="45" t="s">
        <v>191</v>
      </c>
      <c r="C84" s="61" t="s">
        <v>155</v>
      </c>
      <c r="D84" s="31" t="s">
        <v>156</v>
      </c>
      <c r="E84" s="44">
        <v>0.73299999999999998</v>
      </c>
      <c r="F84" s="44"/>
      <c r="G84" s="44">
        <f>ROUND(E84*F84,2)</f>
        <v>0</v>
      </c>
    </row>
    <row r="85" spans="1:7" s="27" customFormat="1" x14ac:dyDescent="0.25">
      <c r="A85" s="40"/>
      <c r="B85" s="37"/>
      <c r="C85" s="38" t="s">
        <v>157</v>
      </c>
      <c r="D85" s="40"/>
      <c r="E85" s="41"/>
      <c r="F85" s="41"/>
      <c r="G85" s="41"/>
    </row>
    <row r="86" spans="1:7" s="27" customFormat="1" x14ac:dyDescent="0.25">
      <c r="A86" s="31">
        <v>2</v>
      </c>
      <c r="B86" s="45" t="s">
        <v>191</v>
      </c>
      <c r="C86" s="61" t="s">
        <v>158</v>
      </c>
      <c r="D86" s="31" t="s">
        <v>10</v>
      </c>
      <c r="E86" s="44">
        <v>10</v>
      </c>
      <c r="F86" s="44"/>
      <c r="G86" s="44">
        <f>ROUND(E86*F86,2)</f>
        <v>0</v>
      </c>
    </row>
    <row r="87" spans="1:7" s="27" customFormat="1" ht="30" x14ac:dyDescent="0.25">
      <c r="A87" s="31">
        <v>3</v>
      </c>
      <c r="B87" s="45" t="s">
        <v>191</v>
      </c>
      <c r="C87" s="61" t="s">
        <v>159</v>
      </c>
      <c r="D87" s="31" t="s">
        <v>20</v>
      </c>
      <c r="E87" s="44">
        <v>16</v>
      </c>
      <c r="F87" s="44"/>
      <c r="G87" s="44">
        <f>ROUND(E87*F87,2)</f>
        <v>0</v>
      </c>
    </row>
    <row r="88" spans="1:7" s="27" customFormat="1" ht="30" x14ac:dyDescent="0.25">
      <c r="A88" s="31">
        <v>4</v>
      </c>
      <c r="B88" s="45" t="s">
        <v>191</v>
      </c>
      <c r="C88" s="61" t="s">
        <v>160</v>
      </c>
      <c r="D88" s="31" t="s">
        <v>31</v>
      </c>
      <c r="E88" s="44">
        <v>16</v>
      </c>
      <c r="F88" s="44"/>
      <c r="G88" s="44">
        <f>ROUND(E88*F88,2)</f>
        <v>0</v>
      </c>
    </row>
    <row r="89" spans="1:7" s="27" customFormat="1" x14ac:dyDescent="0.25">
      <c r="A89" s="40"/>
      <c r="B89" s="37"/>
      <c r="C89" s="38" t="s">
        <v>92</v>
      </c>
      <c r="D89" s="40"/>
      <c r="E89" s="41"/>
      <c r="F89" s="41"/>
      <c r="G89" s="41"/>
    </row>
    <row r="90" spans="1:7" s="27" customFormat="1" ht="30" x14ac:dyDescent="0.25">
      <c r="A90" s="63">
        <v>5</v>
      </c>
      <c r="B90" s="45" t="s">
        <v>191</v>
      </c>
      <c r="C90" s="62" t="s">
        <v>161</v>
      </c>
      <c r="D90" s="63" t="s">
        <v>10</v>
      </c>
      <c r="E90" s="64">
        <v>733</v>
      </c>
      <c r="F90" s="64"/>
      <c r="G90" s="64">
        <f t="shared" ref="G90:G98" si="10">ROUND(E90*F90,2)</f>
        <v>0</v>
      </c>
    </row>
    <row r="91" spans="1:7" s="27" customFormat="1" ht="30" x14ac:dyDescent="0.25">
      <c r="A91" s="31">
        <v>6</v>
      </c>
      <c r="B91" s="45" t="s">
        <v>191</v>
      </c>
      <c r="C91" s="61" t="s">
        <v>162</v>
      </c>
      <c r="D91" s="31" t="s">
        <v>10</v>
      </c>
      <c r="E91" s="44">
        <v>733</v>
      </c>
      <c r="F91" s="44"/>
      <c r="G91" s="44">
        <f t="shared" si="10"/>
        <v>0</v>
      </c>
    </row>
    <row r="92" spans="1:7" s="27" customFormat="1" ht="30" x14ac:dyDescent="0.25">
      <c r="A92" s="31">
        <v>7</v>
      </c>
      <c r="B92" s="45" t="s">
        <v>191</v>
      </c>
      <c r="C92" s="61" t="s">
        <v>163</v>
      </c>
      <c r="D92" s="31" t="s">
        <v>10</v>
      </c>
      <c r="E92" s="44">
        <v>28</v>
      </c>
      <c r="F92" s="44"/>
      <c r="G92" s="44">
        <f t="shared" si="10"/>
        <v>0</v>
      </c>
    </row>
    <row r="93" spans="1:7" s="27" customFormat="1" ht="30" x14ac:dyDescent="0.25">
      <c r="A93" s="31">
        <v>8</v>
      </c>
      <c r="B93" s="45" t="s">
        <v>191</v>
      </c>
      <c r="C93" s="61" t="s">
        <v>164</v>
      </c>
      <c r="D93" s="31" t="s">
        <v>10</v>
      </c>
      <c r="E93" s="44">
        <v>230</v>
      </c>
      <c r="F93" s="44"/>
      <c r="G93" s="44">
        <f t="shared" si="10"/>
        <v>0</v>
      </c>
    </row>
    <row r="94" spans="1:7" s="27" customFormat="1" ht="30" x14ac:dyDescent="0.25">
      <c r="A94" s="31">
        <v>9</v>
      </c>
      <c r="B94" s="45" t="s">
        <v>191</v>
      </c>
      <c r="C94" s="61" t="s">
        <v>165</v>
      </c>
      <c r="D94" s="31" t="s">
        <v>10</v>
      </c>
      <c r="E94" s="44">
        <v>212</v>
      </c>
      <c r="F94" s="44"/>
      <c r="G94" s="44">
        <f t="shared" si="10"/>
        <v>0</v>
      </c>
    </row>
    <row r="95" spans="1:7" s="27" customFormat="1" ht="60" x14ac:dyDescent="0.25">
      <c r="A95" s="31">
        <v>10</v>
      </c>
      <c r="B95" s="45" t="s">
        <v>191</v>
      </c>
      <c r="C95" s="61" t="s">
        <v>166</v>
      </c>
      <c r="D95" s="31" t="s">
        <v>10</v>
      </c>
      <c r="E95" s="44">
        <v>785</v>
      </c>
      <c r="F95" s="44"/>
      <c r="G95" s="44">
        <f t="shared" si="10"/>
        <v>0</v>
      </c>
    </row>
    <row r="96" spans="1:7" s="27" customFormat="1" ht="30" x14ac:dyDescent="0.25">
      <c r="A96" s="31">
        <v>11</v>
      </c>
      <c r="B96" s="45" t="s">
        <v>191</v>
      </c>
      <c r="C96" s="61" t="s">
        <v>167</v>
      </c>
      <c r="D96" s="31" t="s">
        <v>10</v>
      </c>
      <c r="E96" s="44">
        <v>733</v>
      </c>
      <c r="F96" s="44"/>
      <c r="G96" s="44">
        <f t="shared" si="10"/>
        <v>0</v>
      </c>
    </row>
    <row r="97" spans="1:7" s="27" customFormat="1" ht="30" x14ac:dyDescent="0.25">
      <c r="A97" s="31">
        <v>12</v>
      </c>
      <c r="B97" s="45" t="s">
        <v>191</v>
      </c>
      <c r="C97" s="61" t="s">
        <v>168</v>
      </c>
      <c r="D97" s="31" t="s">
        <v>32</v>
      </c>
      <c r="E97" s="44">
        <v>24</v>
      </c>
      <c r="F97" s="44"/>
      <c r="G97" s="44">
        <f t="shared" si="10"/>
        <v>0</v>
      </c>
    </row>
    <row r="98" spans="1:7" s="27" customFormat="1" ht="30" x14ac:dyDescent="0.25">
      <c r="A98" s="31">
        <v>13</v>
      </c>
      <c r="B98" s="45" t="s">
        <v>191</v>
      </c>
      <c r="C98" s="61" t="s">
        <v>169</v>
      </c>
      <c r="D98" s="31" t="s">
        <v>10</v>
      </c>
      <c r="E98" s="44">
        <v>733</v>
      </c>
      <c r="F98" s="44"/>
      <c r="G98" s="44">
        <f t="shared" si="10"/>
        <v>0</v>
      </c>
    </row>
    <row r="99" spans="1:7" s="27" customFormat="1" x14ac:dyDescent="0.25">
      <c r="A99" s="40"/>
      <c r="B99" s="79"/>
      <c r="C99" s="38" t="s">
        <v>170</v>
      </c>
      <c r="D99" s="40"/>
      <c r="E99" s="41"/>
      <c r="F99" s="41"/>
      <c r="G99" s="41"/>
    </row>
    <row r="100" spans="1:7" s="27" customFormat="1" ht="30" x14ac:dyDescent="0.25">
      <c r="A100" s="31">
        <v>14</v>
      </c>
      <c r="B100" s="45" t="s">
        <v>191</v>
      </c>
      <c r="C100" s="61" t="s">
        <v>171</v>
      </c>
      <c r="D100" s="31" t="s">
        <v>32</v>
      </c>
      <c r="E100" s="44">
        <v>14</v>
      </c>
      <c r="F100" s="44"/>
      <c r="G100" s="44">
        <f t="shared" ref="G100:G114" si="11">ROUND(E100*F100,2)</f>
        <v>0</v>
      </c>
    </row>
    <row r="101" spans="1:7" s="27" customFormat="1" ht="30" x14ac:dyDescent="0.25">
      <c r="A101" s="31">
        <v>15</v>
      </c>
      <c r="B101" s="45" t="s">
        <v>191</v>
      </c>
      <c r="C101" s="61" t="s">
        <v>172</v>
      </c>
      <c r="D101" s="31" t="s">
        <v>32</v>
      </c>
      <c r="E101" s="44">
        <v>7</v>
      </c>
      <c r="F101" s="44"/>
      <c r="G101" s="44">
        <f t="shared" si="11"/>
        <v>0</v>
      </c>
    </row>
    <row r="102" spans="1:7" s="27" customFormat="1" ht="30" x14ac:dyDescent="0.25">
      <c r="A102" s="31">
        <v>16</v>
      </c>
      <c r="B102" s="45" t="s">
        <v>191</v>
      </c>
      <c r="C102" s="61" t="s">
        <v>173</v>
      </c>
      <c r="D102" s="31" t="s">
        <v>32</v>
      </c>
      <c r="E102" s="44">
        <v>2</v>
      </c>
      <c r="F102" s="44"/>
      <c r="G102" s="44">
        <f t="shared" si="11"/>
        <v>0</v>
      </c>
    </row>
    <row r="103" spans="1:7" s="27" customFormat="1" ht="30" x14ac:dyDescent="0.25">
      <c r="A103" s="31">
        <v>17</v>
      </c>
      <c r="B103" s="45" t="s">
        <v>191</v>
      </c>
      <c r="C103" s="61" t="s">
        <v>174</v>
      </c>
      <c r="D103" s="31" t="s">
        <v>32</v>
      </c>
      <c r="E103" s="44">
        <v>1</v>
      </c>
      <c r="F103" s="44"/>
      <c r="G103" s="44">
        <f t="shared" si="11"/>
        <v>0</v>
      </c>
    </row>
    <row r="104" spans="1:7" s="27" customFormat="1" ht="30" x14ac:dyDescent="0.25">
      <c r="A104" s="31">
        <v>18</v>
      </c>
      <c r="B104" s="45" t="s">
        <v>191</v>
      </c>
      <c r="C104" s="61" t="s">
        <v>175</v>
      </c>
      <c r="D104" s="31" t="s">
        <v>32</v>
      </c>
      <c r="E104" s="44">
        <v>1</v>
      </c>
      <c r="F104" s="44"/>
      <c r="G104" s="44">
        <f t="shared" si="11"/>
        <v>0</v>
      </c>
    </row>
    <row r="105" spans="1:7" s="27" customFormat="1" x14ac:dyDescent="0.25">
      <c r="A105" s="31">
        <v>19</v>
      </c>
      <c r="B105" s="45" t="s">
        <v>191</v>
      </c>
      <c r="C105" s="61" t="s">
        <v>176</v>
      </c>
      <c r="D105" s="31" t="s">
        <v>32</v>
      </c>
      <c r="E105" s="44">
        <v>25</v>
      </c>
      <c r="F105" s="44"/>
      <c r="G105" s="44">
        <f t="shared" si="11"/>
        <v>0</v>
      </c>
    </row>
    <row r="106" spans="1:7" s="27" customFormat="1" x14ac:dyDescent="0.25">
      <c r="A106" s="31">
        <v>20</v>
      </c>
      <c r="B106" s="45" t="s">
        <v>191</v>
      </c>
      <c r="C106" s="61" t="s">
        <v>177</v>
      </c>
      <c r="D106" s="31" t="s">
        <v>35</v>
      </c>
      <c r="E106" s="44">
        <v>25</v>
      </c>
      <c r="F106" s="44"/>
      <c r="G106" s="44">
        <f t="shared" si="11"/>
        <v>0</v>
      </c>
    </row>
    <row r="107" spans="1:7" s="27" customFormat="1" ht="30" x14ac:dyDescent="0.25">
      <c r="A107" s="31">
        <v>21</v>
      </c>
      <c r="B107" s="45" t="s">
        <v>191</v>
      </c>
      <c r="C107" s="61" t="s">
        <v>178</v>
      </c>
      <c r="D107" s="31" t="s">
        <v>10</v>
      </c>
      <c r="E107" s="44">
        <v>250</v>
      </c>
      <c r="F107" s="44"/>
      <c r="G107" s="44">
        <f t="shared" si="11"/>
        <v>0</v>
      </c>
    </row>
    <row r="108" spans="1:7" s="27" customFormat="1" ht="30" x14ac:dyDescent="0.25">
      <c r="A108" s="31">
        <v>22</v>
      </c>
      <c r="B108" s="45" t="s">
        <v>191</v>
      </c>
      <c r="C108" s="61" t="s">
        <v>179</v>
      </c>
      <c r="D108" s="31" t="s">
        <v>32</v>
      </c>
      <c r="E108" s="44">
        <v>17</v>
      </c>
      <c r="F108" s="44"/>
      <c r="G108" s="44">
        <f t="shared" si="11"/>
        <v>0</v>
      </c>
    </row>
    <row r="109" spans="1:7" s="27" customFormat="1" ht="30" x14ac:dyDescent="0.25">
      <c r="A109" s="31">
        <v>23</v>
      </c>
      <c r="B109" s="45" t="s">
        <v>191</v>
      </c>
      <c r="C109" s="61" t="s">
        <v>180</v>
      </c>
      <c r="D109" s="31" t="s">
        <v>32</v>
      </c>
      <c r="E109" s="44">
        <v>8</v>
      </c>
      <c r="F109" s="44"/>
      <c r="G109" s="44">
        <f t="shared" si="11"/>
        <v>0</v>
      </c>
    </row>
    <row r="110" spans="1:7" s="27" customFormat="1" ht="30" x14ac:dyDescent="0.25">
      <c r="A110" s="31">
        <v>24</v>
      </c>
      <c r="B110" s="45" t="s">
        <v>191</v>
      </c>
      <c r="C110" s="61" t="s">
        <v>181</v>
      </c>
      <c r="D110" s="31" t="s">
        <v>32</v>
      </c>
      <c r="E110" s="44">
        <v>2</v>
      </c>
      <c r="F110" s="44"/>
      <c r="G110" s="44">
        <f t="shared" si="11"/>
        <v>0</v>
      </c>
    </row>
    <row r="111" spans="1:7" s="27" customFormat="1" ht="45" x14ac:dyDescent="0.25">
      <c r="A111" s="31">
        <v>25</v>
      </c>
      <c r="B111" s="45" t="s">
        <v>191</v>
      </c>
      <c r="C111" s="61" t="s">
        <v>93</v>
      </c>
      <c r="D111" s="31" t="s">
        <v>32</v>
      </c>
      <c r="E111" s="44">
        <v>29</v>
      </c>
      <c r="F111" s="44"/>
      <c r="G111" s="44">
        <f t="shared" si="11"/>
        <v>0</v>
      </c>
    </row>
    <row r="112" spans="1:7" s="27" customFormat="1" ht="30" x14ac:dyDescent="0.25">
      <c r="A112" s="31">
        <v>26</v>
      </c>
      <c r="B112" s="45" t="s">
        <v>191</v>
      </c>
      <c r="C112" s="61" t="s">
        <v>182</v>
      </c>
      <c r="D112" s="31" t="s">
        <v>32</v>
      </c>
      <c r="E112" s="44">
        <v>29</v>
      </c>
      <c r="F112" s="44"/>
      <c r="G112" s="44">
        <f t="shared" si="11"/>
        <v>0</v>
      </c>
    </row>
    <row r="113" spans="1:7" s="27" customFormat="1" ht="30" x14ac:dyDescent="0.25">
      <c r="A113" s="31">
        <v>27</v>
      </c>
      <c r="B113" s="45" t="s">
        <v>191</v>
      </c>
      <c r="C113" s="61" t="s">
        <v>183</v>
      </c>
      <c r="D113" s="31" t="s">
        <v>10</v>
      </c>
      <c r="E113" s="44">
        <v>25</v>
      </c>
      <c r="F113" s="44"/>
      <c r="G113" s="44">
        <f t="shared" si="11"/>
        <v>0</v>
      </c>
    </row>
    <row r="114" spans="1:7" s="27" customFormat="1" ht="45" x14ac:dyDescent="0.25">
      <c r="A114" s="31">
        <v>28</v>
      </c>
      <c r="B114" s="45" t="s">
        <v>191</v>
      </c>
      <c r="C114" s="61" t="s">
        <v>94</v>
      </c>
      <c r="D114" s="31" t="s">
        <v>32</v>
      </c>
      <c r="E114" s="44">
        <v>25</v>
      </c>
      <c r="F114" s="44"/>
      <c r="G114" s="44">
        <f t="shared" si="11"/>
        <v>0</v>
      </c>
    </row>
    <row r="115" spans="1:7" s="27" customFormat="1" x14ac:dyDescent="0.25">
      <c r="A115" s="81"/>
      <c r="B115" s="79"/>
      <c r="C115" s="80" t="s">
        <v>184</v>
      </c>
      <c r="D115" s="81"/>
      <c r="E115" s="82"/>
      <c r="F115" s="82"/>
      <c r="G115" s="82"/>
    </row>
    <row r="116" spans="1:7" s="27" customFormat="1" ht="30" x14ac:dyDescent="0.25">
      <c r="A116" s="31">
        <v>29</v>
      </c>
      <c r="B116" s="45" t="s">
        <v>191</v>
      </c>
      <c r="C116" s="61" t="s">
        <v>185</v>
      </c>
      <c r="D116" s="31" t="s">
        <v>35</v>
      </c>
      <c r="E116" s="44">
        <v>2</v>
      </c>
      <c r="F116" s="44"/>
      <c r="G116" s="44">
        <f>ROUND(E116*F116,2)</f>
        <v>0</v>
      </c>
    </row>
    <row r="117" spans="1:7" s="27" customFormat="1" ht="30" x14ac:dyDescent="0.25">
      <c r="A117" s="31">
        <v>30</v>
      </c>
      <c r="B117" s="45" t="s">
        <v>191</v>
      </c>
      <c r="C117" s="61" t="s">
        <v>186</v>
      </c>
      <c r="D117" s="31" t="s">
        <v>35</v>
      </c>
      <c r="E117" s="44">
        <v>2</v>
      </c>
      <c r="F117" s="44"/>
      <c r="G117" s="44">
        <f>ROUND(E117*F117,2)</f>
        <v>0</v>
      </c>
    </row>
    <row r="118" spans="1:7" s="27" customFormat="1" x14ac:dyDescent="0.25">
      <c r="A118" s="40"/>
      <c r="B118" s="79"/>
      <c r="C118" s="38" t="s">
        <v>95</v>
      </c>
      <c r="D118" s="40"/>
      <c r="E118" s="41"/>
      <c r="F118" s="41"/>
      <c r="G118" s="41"/>
    </row>
    <row r="119" spans="1:7" s="27" customFormat="1" x14ac:dyDescent="0.25">
      <c r="A119" s="31">
        <v>31</v>
      </c>
      <c r="B119" s="45" t="s">
        <v>191</v>
      </c>
      <c r="C119" s="61" t="s">
        <v>96</v>
      </c>
      <c r="D119" s="31" t="s">
        <v>32</v>
      </c>
      <c r="E119" s="44">
        <v>1</v>
      </c>
      <c r="F119" s="44"/>
      <c r="G119" s="44">
        <f t="shared" ref="G119:G126" si="12">ROUND(E119*F119,2)</f>
        <v>0</v>
      </c>
    </row>
    <row r="120" spans="1:7" s="27" customFormat="1" ht="30" x14ac:dyDescent="0.25">
      <c r="A120" s="31">
        <v>32</v>
      </c>
      <c r="B120" s="45" t="s">
        <v>191</v>
      </c>
      <c r="C120" s="61" t="s">
        <v>97</v>
      </c>
      <c r="D120" s="31" t="s">
        <v>32</v>
      </c>
      <c r="E120" s="44">
        <v>23</v>
      </c>
      <c r="F120" s="44"/>
      <c r="G120" s="44">
        <f t="shared" si="12"/>
        <v>0</v>
      </c>
    </row>
    <row r="121" spans="1:7" s="27" customFormat="1" ht="30" x14ac:dyDescent="0.25">
      <c r="A121" s="31">
        <v>33</v>
      </c>
      <c r="B121" s="45" t="s">
        <v>191</v>
      </c>
      <c r="C121" s="61" t="s">
        <v>187</v>
      </c>
      <c r="D121" s="31" t="s">
        <v>25</v>
      </c>
      <c r="E121" s="44">
        <v>24</v>
      </c>
      <c r="F121" s="44"/>
      <c r="G121" s="44">
        <f t="shared" si="12"/>
        <v>0</v>
      </c>
    </row>
    <row r="122" spans="1:7" s="27" customFormat="1" ht="30" x14ac:dyDescent="0.25">
      <c r="A122" s="31">
        <v>34</v>
      </c>
      <c r="B122" s="45" t="s">
        <v>191</v>
      </c>
      <c r="C122" s="61" t="s">
        <v>98</v>
      </c>
      <c r="D122" s="31" t="s">
        <v>33</v>
      </c>
      <c r="E122" s="44">
        <v>1</v>
      </c>
      <c r="F122" s="44"/>
      <c r="G122" s="44">
        <f t="shared" si="12"/>
        <v>0</v>
      </c>
    </row>
    <row r="123" spans="1:7" s="27" customFormat="1" ht="30" x14ac:dyDescent="0.25">
      <c r="A123" s="31">
        <v>35</v>
      </c>
      <c r="B123" s="45" t="s">
        <v>191</v>
      </c>
      <c r="C123" s="61" t="s">
        <v>98</v>
      </c>
      <c r="D123" s="31" t="s">
        <v>33</v>
      </c>
      <c r="E123" s="44">
        <v>7</v>
      </c>
      <c r="F123" s="44"/>
      <c r="G123" s="44">
        <f t="shared" si="12"/>
        <v>0</v>
      </c>
    </row>
    <row r="124" spans="1:7" s="27" customFormat="1" ht="30" x14ac:dyDescent="0.25">
      <c r="A124" s="31">
        <v>36</v>
      </c>
      <c r="B124" s="45" t="s">
        <v>191</v>
      </c>
      <c r="C124" s="61" t="s">
        <v>188</v>
      </c>
      <c r="D124" s="31" t="s">
        <v>99</v>
      </c>
      <c r="E124" s="44">
        <v>1</v>
      </c>
      <c r="F124" s="44"/>
      <c r="G124" s="44">
        <f t="shared" si="12"/>
        <v>0</v>
      </c>
    </row>
    <row r="125" spans="1:7" s="27" customFormat="1" ht="30" x14ac:dyDescent="0.25">
      <c r="A125" s="31">
        <v>37</v>
      </c>
      <c r="B125" s="45" t="s">
        <v>191</v>
      </c>
      <c r="C125" s="61" t="s">
        <v>100</v>
      </c>
      <c r="D125" s="31" t="s">
        <v>99</v>
      </c>
      <c r="E125" s="44">
        <v>165</v>
      </c>
      <c r="F125" s="44"/>
      <c r="G125" s="44">
        <f t="shared" si="12"/>
        <v>0</v>
      </c>
    </row>
    <row r="126" spans="1:7" s="27" customFormat="1" x14ac:dyDescent="0.25">
      <c r="A126" s="31">
        <v>38</v>
      </c>
      <c r="B126" s="45" t="s">
        <v>191</v>
      </c>
      <c r="C126" s="61" t="s">
        <v>101</v>
      </c>
      <c r="D126" s="31" t="s">
        <v>99</v>
      </c>
      <c r="E126" s="44">
        <v>1</v>
      </c>
      <c r="F126" s="44"/>
      <c r="G126" s="44">
        <f t="shared" si="12"/>
        <v>0</v>
      </c>
    </row>
    <row r="127" spans="1:7" s="19" customFormat="1" x14ac:dyDescent="0.25">
      <c r="A127" s="37"/>
      <c r="B127" s="38"/>
      <c r="C127" s="65" t="s">
        <v>21</v>
      </c>
      <c r="D127" s="40"/>
      <c r="E127" s="41"/>
      <c r="F127" s="41"/>
      <c r="G127" s="41"/>
    </row>
    <row r="128" spans="1:7" s="19" customFormat="1" x14ac:dyDescent="0.25">
      <c r="A128" s="45">
        <f>A126+1</f>
        <v>39</v>
      </c>
      <c r="B128" s="45" t="s">
        <v>192</v>
      </c>
      <c r="C128" s="43" t="s">
        <v>22</v>
      </c>
      <c r="D128" s="31" t="s">
        <v>11</v>
      </c>
      <c r="E128" s="44">
        <v>20.239999999999998</v>
      </c>
      <c r="F128" s="64"/>
      <c r="G128" s="51">
        <f>ROUND(E128*F128,2)</f>
        <v>0</v>
      </c>
    </row>
    <row r="129" spans="1:7" s="19" customFormat="1" ht="30" x14ac:dyDescent="0.25">
      <c r="A129" s="45">
        <f>A128+1</f>
        <v>40</v>
      </c>
      <c r="B129" s="45" t="s">
        <v>192</v>
      </c>
      <c r="C129" s="43" t="s">
        <v>23</v>
      </c>
      <c r="D129" s="31" t="s">
        <v>10</v>
      </c>
      <c r="E129" s="44">
        <v>46</v>
      </c>
      <c r="F129" s="64"/>
      <c r="G129" s="51">
        <f t="shared" ref="G129:G132" si="13">ROUND(E129*F129,2)</f>
        <v>0</v>
      </c>
    </row>
    <row r="130" spans="1:7" s="19" customFormat="1" x14ac:dyDescent="0.25">
      <c r="A130" s="45">
        <f t="shared" ref="A130:A132" si="14">A129+1</f>
        <v>41</v>
      </c>
      <c r="B130" s="45" t="s">
        <v>192</v>
      </c>
      <c r="C130" s="43" t="s">
        <v>136</v>
      </c>
      <c r="D130" s="31" t="s">
        <v>10</v>
      </c>
      <c r="E130" s="44">
        <v>46</v>
      </c>
      <c r="F130" s="64"/>
      <c r="G130" s="51">
        <f t="shared" si="13"/>
        <v>0</v>
      </c>
    </row>
    <row r="131" spans="1:7" s="19" customFormat="1" x14ac:dyDescent="0.25">
      <c r="A131" s="45">
        <f t="shared" si="14"/>
        <v>42</v>
      </c>
      <c r="B131" s="45" t="s">
        <v>192</v>
      </c>
      <c r="C131" s="43" t="s">
        <v>137</v>
      </c>
      <c r="D131" s="31" t="s">
        <v>11</v>
      </c>
      <c r="E131" s="44">
        <v>16.559999999999999</v>
      </c>
      <c r="F131" s="64"/>
      <c r="G131" s="51">
        <f t="shared" si="13"/>
        <v>0</v>
      </c>
    </row>
    <row r="132" spans="1:7" s="19" customFormat="1" x14ac:dyDescent="0.25">
      <c r="A132" s="45">
        <f t="shared" si="14"/>
        <v>43</v>
      </c>
      <c r="B132" s="45" t="s">
        <v>192</v>
      </c>
      <c r="C132" s="43" t="s">
        <v>24</v>
      </c>
      <c r="D132" s="31" t="s">
        <v>25</v>
      </c>
      <c r="E132" s="44">
        <v>1</v>
      </c>
      <c r="F132" s="64"/>
      <c r="G132" s="44">
        <f t="shared" si="13"/>
        <v>0</v>
      </c>
    </row>
    <row r="133" spans="1:7" s="19" customFormat="1" ht="30" x14ac:dyDescent="0.25">
      <c r="A133" s="37"/>
      <c r="B133" s="79"/>
      <c r="C133" s="65" t="s">
        <v>26</v>
      </c>
      <c r="D133" s="40"/>
      <c r="E133" s="41"/>
      <c r="F133" s="41"/>
      <c r="G133" s="41"/>
    </row>
    <row r="134" spans="1:7" s="19" customFormat="1" x14ac:dyDescent="0.25">
      <c r="A134" s="45">
        <f>A132+1</f>
        <v>44</v>
      </c>
      <c r="B134" s="45" t="s">
        <v>192</v>
      </c>
      <c r="C134" s="43" t="s">
        <v>138</v>
      </c>
      <c r="D134" s="31" t="s">
        <v>10</v>
      </c>
      <c r="E134" s="44">
        <v>38</v>
      </c>
      <c r="F134" s="64"/>
      <c r="G134" s="51">
        <f>ROUND(E134*F134,2)</f>
        <v>0</v>
      </c>
    </row>
    <row r="135" spans="1:7" s="19" customFormat="1" ht="30" x14ac:dyDescent="0.25">
      <c r="A135" s="45">
        <f>A134+1</f>
        <v>45</v>
      </c>
      <c r="B135" s="45" t="s">
        <v>192</v>
      </c>
      <c r="C135" s="43" t="s">
        <v>139</v>
      </c>
      <c r="D135" s="31" t="s">
        <v>11</v>
      </c>
      <c r="E135" s="44">
        <v>188.32599999999999</v>
      </c>
      <c r="F135" s="64"/>
      <c r="G135" s="51">
        <f t="shared" ref="G135:G144" si="15">ROUND(E135*F135,2)</f>
        <v>0</v>
      </c>
    </row>
    <row r="136" spans="1:7" s="19" customFormat="1" ht="30" x14ac:dyDescent="0.25">
      <c r="A136" s="45">
        <f t="shared" ref="A136:A144" si="16">A135+1</f>
        <v>46</v>
      </c>
      <c r="B136" s="45" t="s">
        <v>192</v>
      </c>
      <c r="C136" s="43" t="s">
        <v>23</v>
      </c>
      <c r="D136" s="31" t="s">
        <v>10</v>
      </c>
      <c r="E136" s="44">
        <v>387</v>
      </c>
      <c r="F136" s="64"/>
      <c r="G136" s="51">
        <f t="shared" si="15"/>
        <v>0</v>
      </c>
    </row>
    <row r="137" spans="1:7" s="19" customFormat="1" ht="30" x14ac:dyDescent="0.25">
      <c r="A137" s="45">
        <f t="shared" si="16"/>
        <v>47</v>
      </c>
      <c r="B137" s="45" t="s">
        <v>192</v>
      </c>
      <c r="C137" s="43" t="s">
        <v>27</v>
      </c>
      <c r="D137" s="31" t="s">
        <v>10</v>
      </c>
      <c r="E137" s="44">
        <v>188.3</v>
      </c>
      <c r="F137" s="64"/>
      <c r="G137" s="51">
        <f t="shared" si="15"/>
        <v>0</v>
      </c>
    </row>
    <row r="138" spans="1:7" s="19" customFormat="1" ht="30" x14ac:dyDescent="0.25">
      <c r="A138" s="45">
        <f t="shared" si="16"/>
        <v>48</v>
      </c>
      <c r="B138" s="45" t="s">
        <v>192</v>
      </c>
      <c r="C138" s="43" t="s">
        <v>28</v>
      </c>
      <c r="D138" s="31" t="s">
        <v>10</v>
      </c>
      <c r="E138" s="44">
        <v>107.4</v>
      </c>
      <c r="F138" s="64"/>
      <c r="G138" s="51">
        <f t="shared" si="15"/>
        <v>0</v>
      </c>
    </row>
    <row r="139" spans="1:7" s="19" customFormat="1" ht="30" x14ac:dyDescent="0.25">
      <c r="A139" s="45">
        <f t="shared" si="16"/>
        <v>49</v>
      </c>
      <c r="B139" s="45" t="s">
        <v>192</v>
      </c>
      <c r="C139" s="43" t="s">
        <v>29</v>
      </c>
      <c r="D139" s="31" t="s">
        <v>10</v>
      </c>
      <c r="E139" s="44">
        <v>48</v>
      </c>
      <c r="F139" s="64"/>
      <c r="G139" s="51">
        <f t="shared" si="15"/>
        <v>0</v>
      </c>
    </row>
    <row r="140" spans="1:7" s="19" customFormat="1" ht="30" x14ac:dyDescent="0.25">
      <c r="A140" s="45">
        <f t="shared" si="16"/>
        <v>50</v>
      </c>
      <c r="B140" s="45" t="s">
        <v>192</v>
      </c>
      <c r="C140" s="43" t="s">
        <v>29</v>
      </c>
      <c r="D140" s="31" t="s">
        <v>10</v>
      </c>
      <c r="E140" s="44">
        <v>46</v>
      </c>
      <c r="F140" s="64"/>
      <c r="G140" s="51">
        <f t="shared" si="15"/>
        <v>0</v>
      </c>
    </row>
    <row r="141" spans="1:7" s="19" customFormat="1" x14ac:dyDescent="0.25">
      <c r="A141" s="45">
        <f t="shared" si="16"/>
        <v>51</v>
      </c>
      <c r="B141" s="45" t="s">
        <v>192</v>
      </c>
      <c r="C141" s="43" t="s">
        <v>140</v>
      </c>
      <c r="D141" s="31" t="s">
        <v>11</v>
      </c>
      <c r="E141" s="44">
        <v>139.44</v>
      </c>
      <c r="F141" s="64"/>
      <c r="G141" s="51">
        <f t="shared" si="15"/>
        <v>0</v>
      </c>
    </row>
    <row r="142" spans="1:7" s="19" customFormat="1" x14ac:dyDescent="0.25">
      <c r="A142" s="45">
        <f t="shared" si="16"/>
        <v>52</v>
      </c>
      <c r="B142" s="45" t="s">
        <v>192</v>
      </c>
      <c r="C142" s="43" t="s">
        <v>30</v>
      </c>
      <c r="D142" s="31" t="s">
        <v>25</v>
      </c>
      <c r="E142" s="44">
        <v>9</v>
      </c>
      <c r="F142" s="64"/>
      <c r="G142" s="51">
        <f t="shared" si="15"/>
        <v>0</v>
      </c>
    </row>
    <row r="143" spans="1:7" s="19" customFormat="1" x14ac:dyDescent="0.25">
      <c r="A143" s="45">
        <f t="shared" si="16"/>
        <v>53</v>
      </c>
      <c r="B143" s="45" t="s">
        <v>192</v>
      </c>
      <c r="C143" s="43" t="s">
        <v>8</v>
      </c>
      <c r="D143" s="31" t="s">
        <v>32</v>
      </c>
      <c r="E143" s="44">
        <v>1</v>
      </c>
      <c r="F143" s="64"/>
      <c r="G143" s="51">
        <f t="shared" si="15"/>
        <v>0</v>
      </c>
    </row>
    <row r="144" spans="1:7" s="19" customFormat="1" x14ac:dyDescent="0.25">
      <c r="A144" s="45">
        <f t="shared" si="16"/>
        <v>54</v>
      </c>
      <c r="B144" s="45" t="s">
        <v>192</v>
      </c>
      <c r="C144" s="43" t="s">
        <v>102</v>
      </c>
      <c r="D144" s="31" t="s">
        <v>32</v>
      </c>
      <c r="E144" s="44">
        <v>1</v>
      </c>
      <c r="F144" s="64"/>
      <c r="G144" s="51">
        <f t="shared" si="15"/>
        <v>0</v>
      </c>
    </row>
    <row r="145" spans="1:7" x14ac:dyDescent="0.25">
      <c r="A145" s="33"/>
      <c r="B145" s="46"/>
      <c r="C145" s="47"/>
      <c r="D145" s="35"/>
      <c r="E145" s="48"/>
      <c r="F145" s="57" t="s">
        <v>64</v>
      </c>
      <c r="G145" s="58">
        <f>SUM(G84:G144)</f>
        <v>0</v>
      </c>
    </row>
    <row r="146" spans="1:7" x14ac:dyDescent="0.25">
      <c r="A146" s="33"/>
      <c r="B146" s="46"/>
      <c r="C146" s="47"/>
      <c r="D146" s="35"/>
      <c r="E146" s="48"/>
      <c r="F146" s="66"/>
      <c r="G146" s="67"/>
    </row>
    <row r="147" spans="1:7" x14ac:dyDescent="0.25">
      <c r="A147" s="33"/>
      <c r="B147" s="46"/>
      <c r="C147" s="34" t="s">
        <v>66</v>
      </c>
      <c r="D147" s="35"/>
      <c r="E147" s="48"/>
      <c r="F147" s="48"/>
      <c r="G147" s="48"/>
    </row>
    <row r="148" spans="1:7" x14ac:dyDescent="0.25">
      <c r="A148" s="68"/>
      <c r="B148" s="69"/>
      <c r="C148" s="70" t="s">
        <v>62</v>
      </c>
      <c r="D148" s="68"/>
      <c r="E148" s="71"/>
      <c r="F148" s="71"/>
      <c r="G148" s="71"/>
    </row>
    <row r="149" spans="1:7" x14ac:dyDescent="0.25">
      <c r="A149" s="29">
        <f>A144+1</f>
        <v>55</v>
      </c>
      <c r="B149" s="45" t="s">
        <v>117</v>
      </c>
      <c r="C149" s="72" t="s">
        <v>123</v>
      </c>
      <c r="D149" s="73" t="s">
        <v>31</v>
      </c>
      <c r="E149" s="74">
        <v>1</v>
      </c>
      <c r="F149" s="74"/>
      <c r="G149" s="51">
        <f>ROUND(E149*F149,2)</f>
        <v>0</v>
      </c>
    </row>
    <row r="150" spans="1:7" ht="45" x14ac:dyDescent="0.25">
      <c r="A150" s="29">
        <f t="shared" ref="A150:A169" si="17">A149+1</f>
        <v>56</v>
      </c>
      <c r="B150" s="45" t="s">
        <v>117</v>
      </c>
      <c r="C150" s="72" t="s">
        <v>151</v>
      </c>
      <c r="D150" s="73" t="s">
        <v>11</v>
      </c>
      <c r="E150" s="74">
        <v>7.4080000000000004</v>
      </c>
      <c r="F150" s="74"/>
      <c r="G150" s="51">
        <f t="shared" ref="G150:G169" si="18">ROUND(E150*F150,2)</f>
        <v>0</v>
      </c>
    </row>
    <row r="151" spans="1:7" ht="30" x14ac:dyDescent="0.25">
      <c r="A151" s="29">
        <f t="shared" si="17"/>
        <v>57</v>
      </c>
      <c r="B151" s="45" t="s">
        <v>117</v>
      </c>
      <c r="C151" s="72" t="s">
        <v>141</v>
      </c>
      <c r="D151" s="73" t="s">
        <v>11</v>
      </c>
      <c r="E151" s="74">
        <v>2.1720000000000002</v>
      </c>
      <c r="F151" s="74"/>
      <c r="G151" s="51">
        <f t="shared" si="18"/>
        <v>0</v>
      </c>
    </row>
    <row r="152" spans="1:7" ht="30" x14ac:dyDescent="0.25">
      <c r="A152" s="29">
        <f t="shared" si="17"/>
        <v>58</v>
      </c>
      <c r="B152" s="45" t="s">
        <v>117</v>
      </c>
      <c r="C152" s="72" t="s">
        <v>142</v>
      </c>
      <c r="D152" s="73" t="s">
        <v>11</v>
      </c>
      <c r="E152" s="74">
        <v>66.906000000000006</v>
      </c>
      <c r="F152" s="74"/>
      <c r="G152" s="44">
        <f t="shared" si="18"/>
        <v>0</v>
      </c>
    </row>
    <row r="153" spans="1:7" ht="45" x14ac:dyDescent="0.25">
      <c r="A153" s="29">
        <f t="shared" si="17"/>
        <v>59</v>
      </c>
      <c r="B153" s="45" t="s">
        <v>117</v>
      </c>
      <c r="C153" s="72" t="s">
        <v>143</v>
      </c>
      <c r="D153" s="73" t="s">
        <v>11</v>
      </c>
      <c r="E153" s="74">
        <v>1.1220000000000001</v>
      </c>
      <c r="F153" s="74"/>
      <c r="G153" s="44">
        <f t="shared" si="18"/>
        <v>0</v>
      </c>
    </row>
    <row r="154" spans="1:7" ht="30" x14ac:dyDescent="0.25">
      <c r="A154" s="29">
        <f t="shared" si="17"/>
        <v>60</v>
      </c>
      <c r="B154" s="45" t="s">
        <v>117</v>
      </c>
      <c r="C154" s="72" t="s">
        <v>144</v>
      </c>
      <c r="D154" s="73" t="s">
        <v>11</v>
      </c>
      <c r="E154" s="74">
        <v>4.4870000000000001</v>
      </c>
      <c r="F154" s="74"/>
      <c r="G154" s="44">
        <f t="shared" si="18"/>
        <v>0</v>
      </c>
    </row>
    <row r="155" spans="1:7" ht="45" x14ac:dyDescent="0.25">
      <c r="A155" s="29">
        <f t="shared" si="17"/>
        <v>61</v>
      </c>
      <c r="B155" s="45" t="s">
        <v>117</v>
      </c>
      <c r="C155" s="72" t="s">
        <v>145</v>
      </c>
      <c r="D155" s="73" t="s">
        <v>11</v>
      </c>
      <c r="E155" s="74">
        <v>2.2210000000000001</v>
      </c>
      <c r="F155" s="74"/>
      <c r="G155" s="51">
        <f t="shared" si="18"/>
        <v>0</v>
      </c>
    </row>
    <row r="156" spans="1:7" ht="30" x14ac:dyDescent="0.25">
      <c r="A156" s="29">
        <f t="shared" si="17"/>
        <v>62</v>
      </c>
      <c r="B156" s="45" t="s">
        <v>117</v>
      </c>
      <c r="C156" s="72" t="s">
        <v>146</v>
      </c>
      <c r="D156" s="73" t="s">
        <v>11</v>
      </c>
      <c r="E156" s="74">
        <v>19.989000000000001</v>
      </c>
      <c r="F156" s="74"/>
      <c r="G156" s="51">
        <f t="shared" si="18"/>
        <v>0</v>
      </c>
    </row>
    <row r="157" spans="1:7" ht="45" x14ac:dyDescent="0.25">
      <c r="A157" s="29">
        <f t="shared" si="17"/>
        <v>63</v>
      </c>
      <c r="B157" s="45" t="s">
        <v>117</v>
      </c>
      <c r="C157" s="72" t="s">
        <v>147</v>
      </c>
      <c r="D157" s="73" t="s">
        <v>9</v>
      </c>
      <c r="E157" s="74">
        <v>128.57</v>
      </c>
      <c r="F157" s="74"/>
      <c r="G157" s="51">
        <f t="shared" si="18"/>
        <v>0</v>
      </c>
    </row>
    <row r="158" spans="1:7" ht="45" x14ac:dyDescent="0.25">
      <c r="A158" s="29">
        <f t="shared" si="17"/>
        <v>64</v>
      </c>
      <c r="B158" s="45" t="s">
        <v>117</v>
      </c>
      <c r="C158" s="72" t="s">
        <v>148</v>
      </c>
      <c r="D158" s="73" t="s">
        <v>9</v>
      </c>
      <c r="E158" s="74">
        <v>15.61</v>
      </c>
      <c r="F158" s="74"/>
      <c r="G158" s="51">
        <f t="shared" si="18"/>
        <v>0</v>
      </c>
    </row>
    <row r="159" spans="1:7" ht="45" x14ac:dyDescent="0.25">
      <c r="A159" s="29">
        <f t="shared" si="17"/>
        <v>65</v>
      </c>
      <c r="B159" s="45" t="s">
        <v>117</v>
      </c>
      <c r="C159" s="72" t="s">
        <v>152</v>
      </c>
      <c r="D159" s="73" t="s">
        <v>9</v>
      </c>
      <c r="E159" s="74">
        <v>56.04</v>
      </c>
      <c r="F159" s="74"/>
      <c r="G159" s="51">
        <f t="shared" si="18"/>
        <v>0</v>
      </c>
    </row>
    <row r="160" spans="1:7" ht="30" x14ac:dyDescent="0.25">
      <c r="A160" s="29">
        <f t="shared" si="17"/>
        <v>66</v>
      </c>
      <c r="B160" s="45" t="s">
        <v>117</v>
      </c>
      <c r="C160" s="72" t="s">
        <v>34</v>
      </c>
      <c r="D160" s="73" t="s">
        <v>35</v>
      </c>
      <c r="E160" s="74">
        <v>2</v>
      </c>
      <c r="F160" s="74"/>
      <c r="G160" s="51">
        <f t="shared" si="18"/>
        <v>0</v>
      </c>
    </row>
    <row r="161" spans="1:7" ht="30" x14ac:dyDescent="0.25">
      <c r="A161" s="29">
        <f t="shared" si="17"/>
        <v>67</v>
      </c>
      <c r="B161" s="45" t="s">
        <v>117</v>
      </c>
      <c r="C161" s="72" t="s">
        <v>36</v>
      </c>
      <c r="D161" s="73" t="s">
        <v>11</v>
      </c>
      <c r="E161" s="74">
        <v>3.15</v>
      </c>
      <c r="F161" s="74"/>
      <c r="G161" s="51">
        <f t="shared" si="18"/>
        <v>0</v>
      </c>
    </row>
    <row r="162" spans="1:7" ht="30" x14ac:dyDescent="0.25">
      <c r="A162" s="29">
        <f t="shared" si="17"/>
        <v>68</v>
      </c>
      <c r="B162" s="45" t="s">
        <v>117</v>
      </c>
      <c r="C162" s="72" t="s">
        <v>37</v>
      </c>
      <c r="D162" s="73" t="s">
        <v>11</v>
      </c>
      <c r="E162" s="74">
        <v>4.42</v>
      </c>
      <c r="F162" s="74"/>
      <c r="G162" s="51">
        <f t="shared" si="18"/>
        <v>0</v>
      </c>
    </row>
    <row r="163" spans="1:7" ht="30" x14ac:dyDescent="0.25">
      <c r="A163" s="29">
        <f t="shared" si="17"/>
        <v>69</v>
      </c>
      <c r="B163" s="45" t="s">
        <v>117</v>
      </c>
      <c r="C163" s="72" t="s">
        <v>38</v>
      </c>
      <c r="D163" s="73" t="s">
        <v>11</v>
      </c>
      <c r="E163" s="74">
        <v>3.7170000000000001</v>
      </c>
      <c r="F163" s="74"/>
      <c r="G163" s="51">
        <f t="shared" si="18"/>
        <v>0</v>
      </c>
    </row>
    <row r="164" spans="1:7" ht="30" x14ac:dyDescent="0.25">
      <c r="A164" s="29">
        <f t="shared" si="17"/>
        <v>70</v>
      </c>
      <c r="B164" s="45" t="s">
        <v>117</v>
      </c>
      <c r="C164" s="72" t="s">
        <v>39</v>
      </c>
      <c r="D164" s="73" t="s">
        <v>11</v>
      </c>
      <c r="E164" s="74">
        <v>4.42</v>
      </c>
      <c r="F164" s="74"/>
      <c r="G164" s="51">
        <f t="shared" si="18"/>
        <v>0</v>
      </c>
    </row>
    <row r="165" spans="1:7" ht="30" x14ac:dyDescent="0.25">
      <c r="A165" s="29">
        <f t="shared" si="17"/>
        <v>71</v>
      </c>
      <c r="B165" s="45" t="s">
        <v>117</v>
      </c>
      <c r="C165" s="72" t="s">
        <v>40</v>
      </c>
      <c r="D165" s="73" t="s">
        <v>11</v>
      </c>
      <c r="E165" s="74">
        <v>2.21</v>
      </c>
      <c r="F165" s="74"/>
      <c r="G165" s="51">
        <f t="shared" si="18"/>
        <v>0</v>
      </c>
    </row>
    <row r="166" spans="1:7" ht="30" x14ac:dyDescent="0.25">
      <c r="A166" s="29">
        <f t="shared" si="17"/>
        <v>72</v>
      </c>
      <c r="B166" s="45" t="s">
        <v>117</v>
      </c>
      <c r="C166" s="72" t="s">
        <v>41</v>
      </c>
      <c r="D166" s="73" t="s">
        <v>35</v>
      </c>
      <c r="E166" s="74">
        <v>2</v>
      </c>
      <c r="F166" s="74"/>
      <c r="G166" s="51">
        <f t="shared" si="18"/>
        <v>0</v>
      </c>
    </row>
    <row r="167" spans="1:7" ht="60" x14ac:dyDescent="0.25">
      <c r="A167" s="29">
        <f t="shared" si="17"/>
        <v>73</v>
      </c>
      <c r="B167" s="45" t="s">
        <v>117</v>
      </c>
      <c r="C167" s="72" t="s">
        <v>153</v>
      </c>
      <c r="D167" s="73" t="s">
        <v>11</v>
      </c>
      <c r="E167" s="74">
        <v>4.6470000000000002</v>
      </c>
      <c r="F167" s="74"/>
      <c r="G167" s="51">
        <f t="shared" si="18"/>
        <v>0</v>
      </c>
    </row>
    <row r="168" spans="1:7" ht="45" x14ac:dyDescent="0.25">
      <c r="A168" s="29">
        <f t="shared" si="17"/>
        <v>74</v>
      </c>
      <c r="B168" s="45" t="s">
        <v>117</v>
      </c>
      <c r="C168" s="72" t="s">
        <v>154</v>
      </c>
      <c r="D168" s="73" t="s">
        <v>11</v>
      </c>
      <c r="E168" s="74">
        <v>24.702999999999999</v>
      </c>
      <c r="F168" s="74"/>
      <c r="G168" s="51">
        <f t="shared" si="18"/>
        <v>0</v>
      </c>
    </row>
    <row r="169" spans="1:7" ht="30" x14ac:dyDescent="0.25">
      <c r="A169" s="29">
        <f t="shared" si="17"/>
        <v>75</v>
      </c>
      <c r="B169" s="45" t="s">
        <v>117</v>
      </c>
      <c r="C169" s="72" t="s">
        <v>104</v>
      </c>
      <c r="D169" s="73" t="s">
        <v>11</v>
      </c>
      <c r="E169" s="74">
        <v>4.6749999999999998</v>
      </c>
      <c r="F169" s="74"/>
      <c r="G169" s="44">
        <f t="shared" si="18"/>
        <v>0</v>
      </c>
    </row>
    <row r="170" spans="1:7" x14ac:dyDescent="0.25">
      <c r="A170" s="75"/>
      <c r="B170" s="76"/>
      <c r="C170" s="77"/>
      <c r="D170" s="76"/>
      <c r="E170" s="78"/>
      <c r="F170" s="78"/>
      <c r="G170" s="56"/>
    </row>
    <row r="171" spans="1:7" x14ac:dyDescent="0.25">
      <c r="A171" s="68"/>
      <c r="B171" s="69"/>
      <c r="C171" s="70" t="s">
        <v>42</v>
      </c>
      <c r="D171" s="68"/>
      <c r="E171" s="71"/>
      <c r="F171" s="71"/>
      <c r="G171" s="71"/>
    </row>
    <row r="172" spans="1:7" ht="30" x14ac:dyDescent="0.25">
      <c r="A172" s="73">
        <f>A169+1</f>
        <v>76</v>
      </c>
      <c r="B172" s="45" t="s">
        <v>117</v>
      </c>
      <c r="C172" s="72" t="s">
        <v>43</v>
      </c>
      <c r="D172" s="73" t="s">
        <v>35</v>
      </c>
      <c r="E172" s="74">
        <v>13</v>
      </c>
      <c r="F172" s="74"/>
      <c r="G172" s="51">
        <f>ROUND(E172*F172,2)</f>
        <v>0</v>
      </c>
    </row>
    <row r="173" spans="1:7" ht="30" x14ac:dyDescent="0.25">
      <c r="A173" s="29">
        <f t="shared" ref="A173:A174" si="19">A172+1</f>
        <v>77</v>
      </c>
      <c r="B173" s="45" t="s">
        <v>117</v>
      </c>
      <c r="C173" s="72" t="s">
        <v>44</v>
      </c>
      <c r="D173" s="73" t="s">
        <v>32</v>
      </c>
      <c r="E173" s="74">
        <v>5</v>
      </c>
      <c r="F173" s="74"/>
      <c r="G173" s="44">
        <f>ROUND(E173*F173,2)</f>
        <v>0</v>
      </c>
    </row>
    <row r="174" spans="1:7" x14ac:dyDescent="0.25">
      <c r="A174" s="29">
        <f t="shared" si="19"/>
        <v>78</v>
      </c>
      <c r="B174" s="45" t="s">
        <v>117</v>
      </c>
      <c r="C174" s="72" t="s">
        <v>45</v>
      </c>
      <c r="D174" s="73" t="s">
        <v>11</v>
      </c>
      <c r="E174" s="74">
        <v>0.1</v>
      </c>
      <c r="F174" s="74"/>
      <c r="G174" s="44">
        <f>ROUND(E174*F174,2)</f>
        <v>0</v>
      </c>
    </row>
    <row r="175" spans="1:7" x14ac:dyDescent="0.25">
      <c r="A175" s="75"/>
      <c r="B175" s="76"/>
      <c r="C175" s="77"/>
      <c r="D175" s="76"/>
      <c r="E175" s="78"/>
      <c r="F175" s="78"/>
      <c r="G175" s="56"/>
    </row>
    <row r="176" spans="1:7" x14ac:dyDescent="0.25">
      <c r="A176" s="68"/>
      <c r="B176" s="69"/>
      <c r="C176" s="70" t="s">
        <v>46</v>
      </c>
      <c r="D176" s="68"/>
      <c r="E176" s="71"/>
      <c r="F176" s="71"/>
      <c r="G176" s="71"/>
    </row>
    <row r="177" spans="1:7" ht="30" x14ac:dyDescent="0.25">
      <c r="A177" s="29">
        <f>A174+1</f>
        <v>79</v>
      </c>
      <c r="B177" s="45" t="s">
        <v>117</v>
      </c>
      <c r="C177" s="72" t="s">
        <v>47</v>
      </c>
      <c r="D177" s="73" t="s">
        <v>32</v>
      </c>
      <c r="E177" s="74">
        <v>14</v>
      </c>
      <c r="F177" s="74"/>
      <c r="G177" s="44">
        <f t="shared" ref="G177:G187" si="20">ROUND(E177*F177,2)</f>
        <v>0</v>
      </c>
    </row>
    <row r="178" spans="1:7" ht="30" x14ac:dyDescent="0.25">
      <c r="A178" s="29">
        <f t="shared" ref="A178:A188" si="21">A177+1</f>
        <v>80</v>
      </c>
      <c r="B178" s="45" t="s">
        <v>117</v>
      </c>
      <c r="C178" s="72" t="s">
        <v>48</v>
      </c>
      <c r="D178" s="73" t="s">
        <v>10</v>
      </c>
      <c r="E178" s="74">
        <v>22.1</v>
      </c>
      <c r="F178" s="74"/>
      <c r="G178" s="44">
        <f t="shared" si="20"/>
        <v>0</v>
      </c>
    </row>
    <row r="179" spans="1:7" ht="45" x14ac:dyDescent="0.25">
      <c r="A179" s="29">
        <f t="shared" si="21"/>
        <v>81</v>
      </c>
      <c r="B179" s="45" t="s">
        <v>117</v>
      </c>
      <c r="C179" s="72" t="s">
        <v>49</v>
      </c>
      <c r="D179" s="73" t="s">
        <v>20</v>
      </c>
      <c r="E179" s="74">
        <v>7</v>
      </c>
      <c r="F179" s="74"/>
      <c r="G179" s="44">
        <f t="shared" si="20"/>
        <v>0</v>
      </c>
    </row>
    <row r="180" spans="1:7" ht="30" x14ac:dyDescent="0.25">
      <c r="A180" s="29">
        <f t="shared" si="21"/>
        <v>82</v>
      </c>
      <c r="B180" s="45" t="s">
        <v>117</v>
      </c>
      <c r="C180" s="72" t="s">
        <v>50</v>
      </c>
      <c r="D180" s="73" t="s">
        <v>20</v>
      </c>
      <c r="E180" s="74">
        <v>1</v>
      </c>
      <c r="F180" s="74"/>
      <c r="G180" s="44">
        <f t="shared" si="20"/>
        <v>0</v>
      </c>
    </row>
    <row r="181" spans="1:7" ht="30" x14ac:dyDescent="0.25">
      <c r="A181" s="29">
        <f t="shared" si="21"/>
        <v>83</v>
      </c>
      <c r="B181" s="45" t="s">
        <v>117</v>
      </c>
      <c r="C181" s="72" t="s">
        <v>51</v>
      </c>
      <c r="D181" s="73" t="s">
        <v>20</v>
      </c>
      <c r="E181" s="74">
        <v>1</v>
      </c>
      <c r="F181" s="74"/>
      <c r="G181" s="44">
        <f t="shared" si="20"/>
        <v>0</v>
      </c>
    </row>
    <row r="182" spans="1:7" ht="45" x14ac:dyDescent="0.25">
      <c r="A182" s="29">
        <f t="shared" si="21"/>
        <v>84</v>
      </c>
      <c r="B182" s="45" t="s">
        <v>117</v>
      </c>
      <c r="C182" s="72" t="s">
        <v>52</v>
      </c>
      <c r="D182" s="73" t="s">
        <v>20</v>
      </c>
      <c r="E182" s="74">
        <v>12</v>
      </c>
      <c r="F182" s="74"/>
      <c r="G182" s="44">
        <f t="shared" si="20"/>
        <v>0</v>
      </c>
    </row>
    <row r="183" spans="1:7" ht="30" x14ac:dyDescent="0.25">
      <c r="A183" s="29">
        <f t="shared" si="21"/>
        <v>85</v>
      </c>
      <c r="B183" s="45" t="s">
        <v>117</v>
      </c>
      <c r="C183" s="72" t="s">
        <v>53</v>
      </c>
      <c r="D183" s="73" t="s">
        <v>32</v>
      </c>
      <c r="E183" s="74">
        <v>1</v>
      </c>
      <c r="F183" s="74"/>
      <c r="G183" s="44">
        <f t="shared" si="20"/>
        <v>0</v>
      </c>
    </row>
    <row r="184" spans="1:7" ht="30" x14ac:dyDescent="0.25">
      <c r="A184" s="29">
        <f t="shared" si="21"/>
        <v>86</v>
      </c>
      <c r="B184" s="45" t="s">
        <v>117</v>
      </c>
      <c r="C184" s="72" t="s">
        <v>54</v>
      </c>
      <c r="D184" s="73" t="s">
        <v>32</v>
      </c>
      <c r="E184" s="74">
        <v>1</v>
      </c>
      <c r="F184" s="74"/>
      <c r="G184" s="44">
        <f t="shared" si="20"/>
        <v>0</v>
      </c>
    </row>
    <row r="185" spans="1:7" ht="30" x14ac:dyDescent="0.25">
      <c r="A185" s="29">
        <f t="shared" si="21"/>
        <v>87</v>
      </c>
      <c r="B185" s="45" t="s">
        <v>117</v>
      </c>
      <c r="C185" s="72" t="s">
        <v>55</v>
      </c>
      <c r="D185" s="73" t="s">
        <v>56</v>
      </c>
      <c r="E185" s="74">
        <v>1</v>
      </c>
      <c r="F185" s="74"/>
      <c r="G185" s="44">
        <f t="shared" si="20"/>
        <v>0</v>
      </c>
    </row>
    <row r="186" spans="1:7" ht="60" x14ac:dyDescent="0.25">
      <c r="A186" s="29">
        <f t="shared" si="21"/>
        <v>88</v>
      </c>
      <c r="B186" s="45" t="s">
        <v>117</v>
      </c>
      <c r="C186" s="72" t="s">
        <v>57</v>
      </c>
      <c r="D186" s="73" t="s">
        <v>10</v>
      </c>
      <c r="E186" s="74">
        <v>66.37</v>
      </c>
      <c r="F186" s="74"/>
      <c r="G186" s="44">
        <f t="shared" si="20"/>
        <v>0</v>
      </c>
    </row>
    <row r="187" spans="1:7" ht="30" x14ac:dyDescent="0.25">
      <c r="A187" s="29">
        <f t="shared" si="21"/>
        <v>89</v>
      </c>
      <c r="B187" s="45" t="s">
        <v>117</v>
      </c>
      <c r="C187" s="72" t="s">
        <v>58</v>
      </c>
      <c r="D187" s="73" t="s">
        <v>59</v>
      </c>
      <c r="E187" s="74">
        <v>13</v>
      </c>
      <c r="F187" s="74"/>
      <c r="G187" s="44">
        <f t="shared" si="20"/>
        <v>0</v>
      </c>
    </row>
    <row r="188" spans="1:7" x14ac:dyDescent="0.25">
      <c r="A188" s="29">
        <f t="shared" si="21"/>
        <v>90</v>
      </c>
      <c r="B188" s="45" t="s">
        <v>117</v>
      </c>
      <c r="C188" s="72" t="s">
        <v>149</v>
      </c>
      <c r="D188" s="73" t="s">
        <v>31</v>
      </c>
      <c r="E188" s="74">
        <v>1</v>
      </c>
      <c r="F188" s="74"/>
      <c r="G188" s="44">
        <f>ROUND(E188*F188,2)</f>
        <v>0</v>
      </c>
    </row>
    <row r="189" spans="1:7" x14ac:dyDescent="0.25">
      <c r="A189" s="22"/>
      <c r="B189" s="23"/>
      <c r="C189" s="24"/>
      <c r="D189" s="22"/>
      <c r="E189" s="25"/>
      <c r="F189" s="26" t="s">
        <v>63</v>
      </c>
      <c r="G189" s="18">
        <f>SUM(G149:G188)</f>
        <v>0</v>
      </c>
    </row>
    <row r="191" spans="1:7" x14ac:dyDescent="0.25">
      <c r="E191" s="21"/>
      <c r="F191" s="20" t="s">
        <v>113</v>
      </c>
      <c r="G191" s="21">
        <f>G77+G145+G189</f>
        <v>0</v>
      </c>
    </row>
    <row r="192" spans="1:7" x14ac:dyDescent="0.25">
      <c r="E192" s="21"/>
      <c r="F192" s="20" t="s">
        <v>112</v>
      </c>
      <c r="G192" s="21">
        <f>G193-G191</f>
        <v>0</v>
      </c>
    </row>
    <row r="193" spans="5:7" x14ac:dyDescent="0.25">
      <c r="E193" s="21"/>
      <c r="F193" s="20" t="s">
        <v>114</v>
      </c>
      <c r="G193" s="21">
        <f>ROUND(G191*1.23,2)</f>
        <v>0</v>
      </c>
    </row>
  </sheetData>
  <mergeCells count="4">
    <mergeCell ref="C9:F9"/>
    <mergeCell ref="C5:F5"/>
    <mergeCell ref="C7:F7"/>
    <mergeCell ref="C8:F8"/>
  </mergeCells>
  <pageMargins left="0.39370078740157483" right="0.39370078740157483" top="1.3385826771653544" bottom="0.86614173228346458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Poronis Anna</cp:lastModifiedBy>
  <cp:lastPrinted>2022-08-31T07:04:50Z</cp:lastPrinted>
  <dcterms:created xsi:type="dcterms:W3CDTF">2021-07-16T06:35:45Z</dcterms:created>
  <dcterms:modified xsi:type="dcterms:W3CDTF">2022-08-31T07:32:31Z</dcterms:modified>
</cp:coreProperties>
</file>