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 2023\DZP.26.12.2023 - Dostawa artykułów biurowych\SWZ+ załączniki - poprawione\"/>
    </mc:Choice>
  </mc:AlternateContent>
  <xr:revisionPtr revIDLastSave="0" documentId="13_ncr:1_{2099810C-47A3-4C27-896B-BC3E57ED809B}" xr6:coauthVersionLast="47" xr6:coauthVersionMax="47" xr10:uidLastSave="{00000000-0000-0000-0000-000000000000}"/>
  <bookViews>
    <workbookView xWindow="-120" yWindow="-120" windowWidth="29040" windowHeight="15840" firstSheet="1" activeTab="1" xr2:uid="{32475A61-515C-4CB8-A542-D4B20030E6E1}"/>
  </bookViews>
  <sheets>
    <sheet name="NR 3" sheetId="1" state="hidden" r:id="rId1"/>
    <sheet name="NR2" sheetId="9" r:id="rId2"/>
  </sheets>
  <definedNames>
    <definedName name="_xlnm.Print_Area" localSheetId="1">'NR2'!$A$2:$K$13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9" l="1"/>
  <c r="P22" i="1" l="1"/>
  <c r="N8" i="1"/>
  <c r="P8" i="1" s="1"/>
  <c r="N9" i="1"/>
  <c r="P9" i="1" s="1"/>
  <c r="Q9" i="1" s="1"/>
  <c r="N10" i="1"/>
  <c r="N11" i="1"/>
  <c r="P11" i="1" s="1"/>
  <c r="N12" i="1"/>
  <c r="N13" i="1"/>
  <c r="P13" i="1" s="1"/>
  <c r="Q13" i="1" s="1"/>
  <c r="N14" i="1"/>
  <c r="N15" i="1"/>
  <c r="P15" i="1" s="1"/>
  <c r="Q15" i="1" s="1"/>
  <c r="N16" i="1"/>
  <c r="N17" i="1"/>
  <c r="P17" i="1" s="1"/>
  <c r="Q17" i="1" s="1"/>
  <c r="N18" i="1"/>
  <c r="P18" i="1" s="1"/>
  <c r="N19" i="1"/>
  <c r="P19" i="1" s="1"/>
  <c r="N20" i="1"/>
  <c r="P20" i="1" s="1"/>
  <c r="N21" i="1"/>
  <c r="P21" i="1" s="1"/>
  <c r="Q21" i="1" s="1"/>
  <c r="N22" i="1"/>
  <c r="N23" i="1"/>
  <c r="P23" i="1" s="1"/>
  <c r="Q23" i="1" s="1"/>
  <c r="N24" i="1"/>
  <c r="P24" i="1" s="1"/>
  <c r="N25" i="1"/>
  <c r="P25" i="1" s="1"/>
  <c r="Q25" i="1" s="1"/>
  <c r="N26" i="1"/>
  <c r="N27" i="1"/>
  <c r="P27" i="1" s="1"/>
  <c r="N28" i="1"/>
  <c r="M29" i="1"/>
  <c r="N29" i="1" s="1"/>
  <c r="P29" i="1" s="1"/>
  <c r="Q29" i="1" s="1"/>
  <c r="M30" i="1"/>
  <c r="N30" i="1" s="1"/>
  <c r="Q26" i="1" l="1"/>
  <c r="P26" i="1"/>
  <c r="P10" i="1"/>
  <c r="Q10" i="1" s="1"/>
  <c r="Q22" i="1"/>
  <c r="Q18" i="1"/>
  <c r="P14" i="1"/>
  <c r="Q14" i="1" s="1"/>
  <c r="P30" i="1"/>
  <c r="Q30" i="1" s="1"/>
  <c r="Q24" i="1"/>
  <c r="Q19" i="1"/>
  <c r="Q8" i="1"/>
  <c r="Q20" i="1"/>
  <c r="P28" i="1"/>
  <c r="Q28" i="1" s="1"/>
  <c r="P16" i="1"/>
  <c r="Q16" i="1" s="1"/>
  <c r="P12" i="1"/>
  <c r="Q12" i="1" s="1"/>
  <c r="Q27" i="1"/>
  <c r="Q11" i="1"/>
  <c r="N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7" i="1"/>
  <c r="P7" i="1" l="1"/>
  <c r="N31" i="1"/>
  <c r="Q7" i="1"/>
  <c r="Q31" i="1" s="1"/>
  <c r="E12" i="1" l="1"/>
  <c r="H12" i="1" s="1"/>
  <c r="H31" i="1" l="1"/>
  <c r="J12" i="1"/>
  <c r="K12" i="1" s="1"/>
  <c r="J29" i="1"/>
  <c r="K29" i="1" s="1"/>
  <c r="J25" i="1"/>
  <c r="K25" i="1" s="1"/>
  <c r="J21" i="1"/>
  <c r="K21" i="1" s="1"/>
  <c r="J15" i="1"/>
  <c r="K15" i="1" s="1"/>
  <c r="J11" i="1"/>
  <c r="K11" i="1" s="1"/>
  <c r="J28" i="1"/>
  <c r="K28" i="1" s="1"/>
  <c r="J24" i="1"/>
  <c r="K24" i="1" s="1"/>
  <c r="J20" i="1"/>
  <c r="K20" i="1" s="1"/>
  <c r="J14" i="1"/>
  <c r="K14" i="1" s="1"/>
  <c r="J10" i="1"/>
  <c r="K10" i="1" s="1"/>
  <c r="J7" i="1"/>
  <c r="K7" i="1" s="1"/>
  <c r="J27" i="1"/>
  <c r="K27" i="1" s="1"/>
  <c r="J23" i="1"/>
  <c r="K23" i="1" s="1"/>
  <c r="J19" i="1"/>
  <c r="K19" i="1" s="1"/>
  <c r="J17" i="1"/>
  <c r="K17" i="1" s="1"/>
  <c r="J13" i="1"/>
  <c r="K13" i="1" s="1"/>
  <c r="J9" i="1"/>
  <c r="K9" i="1" s="1"/>
  <c r="J30" i="1"/>
  <c r="K30" i="1" s="1"/>
  <c r="J26" i="1"/>
  <c r="K26" i="1" s="1"/>
  <c r="J22" i="1"/>
  <c r="K22" i="1" s="1"/>
  <c r="J18" i="1"/>
  <c r="K18" i="1" s="1"/>
  <c r="J16" i="1"/>
  <c r="K16" i="1" s="1"/>
  <c r="J8" i="1"/>
  <c r="K8" i="1" s="1"/>
  <c r="K31" i="1" l="1"/>
</calcChain>
</file>

<file path=xl/sharedStrings.xml><?xml version="1.0" encoding="utf-8"?>
<sst xmlns="http://schemas.openxmlformats.org/spreadsheetml/2006/main" count="117" uniqueCount="79">
  <si>
    <t>szt</t>
  </si>
  <si>
    <t>Przedmiot zamówienia</t>
  </si>
  <si>
    <t>J. m.</t>
  </si>
  <si>
    <t>para</t>
  </si>
  <si>
    <t>kpl</t>
  </si>
  <si>
    <t>Rękawice bawełniane z gumą (wampirki). Wykonane z mieszanki bawełniano-poliestrowej, zakończone ściągaczem, idealnie nadają się do wszelkiego rodzaju prac mechanicznych oraz w gospodarstwach domowych, nie kleją się jedna do drugiej. Rozmiar M-XL</t>
  </si>
  <si>
    <t>Szczotka WC toaletowa biała wolnostojąca wykonana z  tworzywa sztucznego. Zestaw do WC komplet. Zestaw do czyszczenia WC składający się ze szczotki i ociekacza. Wysokość zestawu: 35 cm, średnica zestawu: 11 cm, średnica szczotki: 8cm, kolor biały.</t>
  </si>
  <si>
    <t>Zmiotka i szufelka. Zmiotka posiada wygodną, wyprofilowaną rączkę z zawieszką. Szufelka dla łatwiejszego i dokładniejszego zbierania śmieci zakończona jest gumą. Szufelka na górnych krawędziach posiada specjalne ząbki, aby dokładnie wyczyścić zmiotkę.</t>
  </si>
  <si>
    <t>Rękawice ocieplane 5-cio palcowe, chroniące przed zimnem, bezszwowe, dziane, dwuwarstwowe, ocieplane wewnątrz, miękkie i elastyczne w temperaturach do -20°C, rozmiar 9,10,11. Rękawice ocieplane 5-cio palcowe, chroniące przed zimnem, bezszwowe, dziane, dwuwarstwowe, ocieplane wewnątrz, miękkie i elastyczne w temperaturach do -20°C, rozmiar 9,10,11</t>
  </si>
  <si>
    <t>Wkład do spraymopa, wielorazowy, trójskładnikowy, przyczepia się do rzepa spraymopa; wymiary wkładu: 40,0 cm x 14,0 cm.</t>
  </si>
  <si>
    <t>Dozownik/podajnik na papier toaletowy w jumbo rolkach, o maksymalnej średnicy papieru 19cm, naścienny, przykręcany.  Montowany do ściany za pomocą kołków rozporowych (w zestawie). Podajnik wielokrotnego uzupełniania wykonany z tworzywa ABS, z dużą odpornością na zarysowania. Pokrywa dozownika zamykana jest na klucz. Kolor biały. Posiada okienko do kontroli ilości papieru w dozowniku</t>
  </si>
  <si>
    <t xml:space="preserve">Podajnik na ręczniki zz, przykręcany do ściany. Pojemnik do ręczników papierowych typu ZZ, Kolor - biały. Pojemność 500 sztuk ręczników/listków. W zestawie kołki rozporowe do montażu pojemnika. Podajnik wielokrotnego uzupełniania wykonany z tworzywa ABS, z dużą odpornością na zarysowania.  Dozownik przeznaczony jest na standardowe listki papieru ( 23 cm x 12,5 cm, wymiary po złożeniu ) przy czym układamy papier w środku pod kątem, żeby ręczniki wychodziły pojedynczo a nie w większych ilościach. Okienko kontrolne informuje o ilości ręczników w podajniku. </t>
  </si>
  <si>
    <t>suma:</t>
  </si>
  <si>
    <t>Lp.</t>
  </si>
  <si>
    <t>Kij drewniany z gwintem. Kij drewniany przeznaczony do szczotek i mopów. Kij zakończony jest wygodną rączką wykonaną z tworzywa sztucznego, w rączce znajduje się otwór o średnicy 1,5cm który umożliwia zawieszenie go na haku. Kij z drugiej strony zakończony jest gwintem. Kij przeznaczony jest do mioteł.</t>
  </si>
  <si>
    <t>Miotła ogrodowa. Wykonana z długiego i mocnego włókna syntetycznego, ma włosie ścięte pod kątem, co umożliwia sprawne wymiatanie śmieci z trudno dostępnych miejsc. Posiada specjalnie rozszczepiane włókna na końcach w celu skuteczniejszego zamiatania. Łatwa do czyszczenia, wygodna i trwała. Produkt nadaje się do sprzątania ulic, chodników, ogrodów w tym zamiatania nawet mokrych i ciężkich liści. Miotła posiada solidny gwint do trzonka. Miotła bez kija.</t>
  </si>
  <si>
    <t>Myjka do okien z teleskopem (długość 110-200 cm). Myjka posiada wymienną i przypinana na rzep nakładka z mikrofazy o szerokości 33 cm (można prać w pralce w temperaturze do 40°C), a z drugiej strony ściągaczke do wody.  Posiada dwa regulowane przeguby, umożliwiające łatwe czyszczenie nawet w trudno dostępnych miejscach.</t>
  </si>
  <si>
    <t xml:space="preserve">Dozownik do mydła w płynie, naścienny, przykręcany, łokciowy kompatybilny jest z butelkami o pojemności 1,0 l. Dozownik łokciowy ścienny z plastikowym ramieniem, wykonany z tworzywa ABS, odpornego na uderzenia. Dozownik do mydła w płynie, naścienny, przykręcany. Boki dozownika są przezroczyste co pozwala na kontrolę ilości płynu w butelce. Istnieje możliwość regulacji dozowanej ilości płynu. </t>
  </si>
  <si>
    <t xml:space="preserve">Przepychacz sanitarny do zlewu wanny WC gumowy z drewnianą rączką. Prosty przyrząd służący do mechanicznego przywracania drożności odpływom urządzeń sanitarnych, np. umywalek, zlewów, wanien, bidetów, muszli klozetowych, podłogowych kratek odpływowych, a nawet małych basenów. </t>
  </si>
  <si>
    <t>5 szt / op</t>
  </si>
  <si>
    <t>Uniwersalny ręczny mop / myjka wraz ze spryskiwaczem do bezpośredniego dozowania detergentu. Aluminiowy kij wyposażony w szczelnie zamykany otwór, przez który można wlać do kija 0,5l płynu myjżcego lub dezynfekującego. Uzupełnianie płynu odbywa się za pomocą specjalnie do tego przystosowanej butelki, która wyposażona jest w odpowiednią końcówkę umożliwiającą łatwiejsze wlewanie detergentu, pojemność butelki nie mniejsza niż 1,5l. W rękojeści znajduje się przycisk umożliwiający odpowiednie dozowanie detergentów na podłogę. W zestawie: kij, stelaż. Wysokość całkowita: 140 cm. Uchwyt do powieszenia. Wkład przyczepiany na rzepy. Wymiary wkładu: 40,0 x 14,0 cm.</t>
  </si>
  <si>
    <t>Szczotka do zamiatania drewniana, wykonana z solidnego tworzywa sztucznego. Włosie: mieszane, szerokość szczotki 30cm.</t>
  </si>
  <si>
    <t>Kij do szczotek. Kij metalowy przeznaczony do szczotek i mopów. Kij zakończony jest wygodną rączką wykonaną z tworzywa sztucznego, w rączce znajduje się otwór o średnicy 1,4 cm który umożliwia zawieszenie go na haku. Kij z drugiej strony zakończony jest gwintem.</t>
  </si>
  <si>
    <t>Rękawice foliowe HDPE jednorazowe, 5-cio palcowe. Wykonane z bardzo trwałego i odpornego polietylenu (folii do użytku w branży spożywczej lub kosmetycznej, a także do użytku domowego) HDPE. Wysoki poziom wytrzymałości, dzięki wysokiej elastyczności zapobiegającej rozdzieraniu. Rozmiar M-XL, w opakowaniu = 100 sztuk.</t>
  </si>
  <si>
    <t>op</t>
  </si>
  <si>
    <t>Indeks w IMPULSIE</t>
  </si>
  <si>
    <t>00084</t>
  </si>
  <si>
    <t>00055</t>
  </si>
  <si>
    <t>00108</t>
  </si>
  <si>
    <t>1813</t>
  </si>
  <si>
    <t>00085</t>
  </si>
  <si>
    <t>1814</t>
  </si>
  <si>
    <t>1815</t>
  </si>
  <si>
    <t>00081</t>
  </si>
  <si>
    <t>00064</t>
  </si>
  <si>
    <t>00045</t>
  </si>
  <si>
    <t>00128</t>
  </si>
  <si>
    <t>00027</t>
  </si>
  <si>
    <t>00062</t>
  </si>
  <si>
    <t>00070</t>
  </si>
  <si>
    <t>1818</t>
  </si>
  <si>
    <t>1817</t>
  </si>
  <si>
    <t>00200</t>
  </si>
  <si>
    <t>00063</t>
  </si>
  <si>
    <t>1819</t>
  </si>
  <si>
    <t>1820</t>
  </si>
  <si>
    <t>Planowanie zakupów artukułów przemysłowo-gospodarczech do kolejnej umowy na podstawie danych z realizacji obecnej umowy.</t>
  </si>
  <si>
    <t>Zakup od 1.09.2020 do 31.03.2022 (przez 19 miesięcy)</t>
  </si>
  <si>
    <t>Ilość w obecnej umowie (do wykorzystania przez 24 miesięce)</t>
  </si>
  <si>
    <t>Cena jednostkowa</t>
  </si>
  <si>
    <t>Wartość netto (wykorzystanej części umowy)</t>
  </si>
  <si>
    <t>Podatek VAT</t>
  </si>
  <si>
    <t>Wartość brutto</t>
  </si>
  <si>
    <t>Planowana ilość do zakupu do kolejnej umowy na okres                                     1.09.2022 - 31.08.2023                                                  (12 miesięcy)</t>
  </si>
  <si>
    <t>Stawka</t>
  </si>
  <si>
    <t>Wartość</t>
  </si>
  <si>
    <r>
      <t>Poniżej wykaz artykułów gospodarczo-przemysłowych w bieżącej umowie z firmą</t>
    </r>
    <r>
      <rPr>
        <i/>
        <sz val="20"/>
        <color theme="1"/>
        <rFont val="Calibri"/>
        <family val="2"/>
        <charset val="238"/>
      </rPr>
      <t xml:space="preserve"> AGAPIT nr 30/ZP/2020 zawartą na okres od 1.09.2020r. do 31.08.2022r.                                                 (wartość 62 295,81 zł brutto).</t>
    </r>
  </si>
  <si>
    <t>Zmywaki gąbkowe duże, min: 10cm x 7cm x 3cm, myjka do mycia naczyń z jednej strony utwardzona. Część kolorowa zmywaków wykonana jest z wysokiej jakości pianki poliestrowej, która to bardzo dobrze spienia środki czystości. Część szorstka idealnie usuwa najtrudniejsze zabrudzenia przy tym nie rysując powierzchni naczyń.</t>
  </si>
  <si>
    <r>
      <t>Ścierka uniwersalna, wiskozowa, do wycierania na sucho i mokro, do czyszczenia mebli, stołów i blatów kuchennych, a także do mycia armatury łazienkowej, zlewozmywaków, kuchenek czy glazury. Przeznaczone do czyszczenia wszystkich zabrudzeń, usuwania kurzu i polerowania czyszczonych powierzchni. Ścierek można używać zarówno na mokro jak i na sucho. Są niezwykle trwałe, chłonne i przyjemnie w dotyku. Wymiary min.: 32cm x 38cm. Skład: 70% wiskoza, 30% polipropylen, 10 % poliester, gramatura 80 g/m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.</t>
    </r>
  </si>
  <si>
    <t xml:space="preserve">Wartość netto </t>
  </si>
  <si>
    <t xml:space="preserve">Stelaż do mopa typu speedy, do mopów płaskich "na uszy, języki". Stelaż wykonany z bardzo wysokiej jakości tworzywa sztucznego (polioxymetylen/ polipropylen). Stelaże posiadają funkcjonalne zaciski do montowania mopa jak również posiada dwa przeguby oraz przycisk nożny umożliwiający szybkie i bezdotykowe odsączanie oraz wymianę mopów. Stelaż posiaga uchwyt do zamontowania kija, o średnicy otworu 25 mm. Wymiary stelaża ok.: 40 cm x 10 cm. </t>
  </si>
  <si>
    <t>Kij aluminiowy pasujący do stelaża plastikowego typu speedy, zakonczony plastikową rączką; długość kija 140 cm. Osprzęt musi pasować do wózka serwisowego, będącego na wyposażeniu zamawiającego.</t>
  </si>
  <si>
    <t>Mop bawełniany płaski przeznaczony do mycia i dezynfekcji powierzchni zmywalnych. Doskonale zbiera , pasujący do stelaża typu speedy. Posiada uchwyty-zakładki trapezowe pozwalające mocować go na stelażu z zapinkami do mopów i bezdotykowe wyżymanie w wyciskarce, zakładki trapezowe specjalnie wzmocnione zapewniają stabilne mocowanie w stelażu; mop wielokrotnego użytku, temperatura prania 95 st. C. Wymiary ok.: 40 cm x 10 cm.</t>
  </si>
  <si>
    <t>Wyciskarka szczękowa przeznaczona do bezdotykowego wyciskania mopów płaskich i sznurkowych. Wykonana z wytrzymałego tworzywa sztucznego z metalowym uchwytem i plastikową rączką. Osprzęt musi pasować do wózka serwisowego.</t>
  </si>
  <si>
    <t>Rękawice gospodarcze i ochronne. Bardzo mocne rękawice gospodarcze, wyprodukowane z naturalnego lateksu do zastosowań uniwersalnych. Wygodne w noszeniu - folia elastyczna lateksowa. Dobre wchłanianie potu i komfort noszenia. Posiadają bardzo dobrą przyczepność nawet przy zmoczeniu. Doskonale sprawdzą się jako ochrona podczas stosowania detergentów i innych środków chemicznych. Bardzo mocne i wytrzymałe,  przedłużony mankiet, flokowane. Wysoki stopień chwytliwości, dzięki moletowanej powierzchni na palcach i na części chwytnej.  Dopuszczone do kontaktów z żywnością, posiadają atest PZH   kolor: żółty  grubość: 0,40 mm ± 0,05 mm, długość: 300 mm ± 10 mm CE: rękawice kategorii I   testowane i certyfikowane zgodnie z rozporządzeniem 1935/2004 - do kontaktu z żywnością. Rękawice spełniają wymagania dyrektywy europejskiej o osobistym wyposażeniu ochronnym 89/686/EWG i norm EN 420. Rozmiar M-XL</t>
  </si>
  <si>
    <r>
      <t>Ścierka z mikrofazy, rozmiar min. 40x40cm,  gramatura 360 g/m</t>
    </r>
    <r>
      <rPr>
        <vertAlign val="superscript"/>
        <sz val="12"/>
        <rFont val="Calibri"/>
        <family val="2"/>
        <charset val="238"/>
      </rPr>
      <t xml:space="preserve">2. </t>
    </r>
    <r>
      <rPr>
        <sz val="12"/>
        <rFont val="Calibri"/>
        <family val="2"/>
        <charset val="238"/>
      </rPr>
      <t>Produkt przeznaczony do mycia wszelkich powierzchni zmywalnych. Idealne do sprzątania na sucho oraz na mokro także z detergentami.  Ściereczka chłonna, jej włókna doskonale usuwają nawet uporczywe zabrudzenia, bez detergentów. Starannie obszyte, co przedłuża trwałość ściereczki. Ściereczki mogą być prane mechaniczne w temperaturze do 60 stopni.</t>
    </r>
  </si>
  <si>
    <t>ryza</t>
  </si>
  <si>
    <r>
      <t>Papier ksero A4, min. 80 g/m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, mix kolorów. Ryza 100 arkuszy (5 kolorów x 20 ark.)</t>
    </r>
  </si>
  <si>
    <r>
      <t>Papier pakowy w rolce 100 cm x 10 m, min. 83 g/m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>, kolor brązowy, jednostka miary: rolka</t>
    </r>
  </si>
  <si>
    <t>Załącznik nr 2a do SWZ</t>
  </si>
  <si>
    <t>formularz cenowy cz.II</t>
  </si>
  <si>
    <r>
      <t>Papier ksero A4, min. 80 g/m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, białość min. 161 wg skali białości CIE. Jednostka sprzedaży: ryza (500 arkuszy). </t>
    </r>
  </si>
  <si>
    <r>
      <t>Papier ksero A3,min. 80 g/m</t>
    </r>
    <r>
      <rPr>
        <vertAlign val="superscript"/>
        <sz val="12"/>
        <rFont val="Calibri"/>
        <family val="2"/>
        <charset val="238"/>
      </rPr>
      <t>2</t>
    </r>
    <r>
      <rPr>
        <sz val="12"/>
        <rFont val="Calibri"/>
        <family val="2"/>
        <charset val="238"/>
      </rPr>
      <t xml:space="preserve">, białość min. 161 wg skali białości CIE. Ryza 500 arkuszy. Jednostka sprzedaży: ryza (500 arkuszy). </t>
    </r>
  </si>
  <si>
    <t>rolka</t>
  </si>
  <si>
    <t xml:space="preserve">Planowana ilość do zakupu </t>
  </si>
  <si>
    <t xml:space="preserve">Wartość brutto </t>
  </si>
  <si>
    <t>Cena jednostkowa netto</t>
  </si>
  <si>
    <t>Nazwa oferowanego artykułu, należy podać markę, nazwę artykułu</t>
  </si>
  <si>
    <t>Producent oferowanego artykułu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</si>
</sst>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&quot; &quot;#,##0.00&quot;      &quot;;&quot;-&quot;#,##0.00&quot;      &quot;;&quot; -&quot;#&quot;      &quot;;&quot; &quot;@&quot; &quot;"/>
    <numFmt numFmtId="166" formatCode="#,##0.0000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vertAlign val="superscript"/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5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20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20"/>
      <color theme="1"/>
      <name val="Calibri"/>
      <family val="2"/>
      <charset val="238"/>
    </font>
    <font>
      <i/>
      <sz val="20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6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4" fillId="0" borderId="0" applyBorder="0" applyProtection="0"/>
  </cellStyleXfs>
  <cellXfs count="80">
    <xf numFmtId="0" fontId="0" fillId="0" borderId="0" xfId="0"/>
    <xf numFmtId="0" fontId="4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6" fillId="0" borderId="1" xfId="2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readingOrder="1"/>
    </xf>
    <xf numFmtId="49" fontId="11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4" fontId="6" fillId="0" borderId="0" xfId="0" applyNumberFormat="1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5" fillId="0" borderId="0" xfId="0" applyNumberFormat="1" applyFont="1"/>
    <xf numFmtId="0" fontId="8" fillId="0" borderId="0" xfId="0" applyFont="1" applyAlignment="1">
      <alignment horizontal="right"/>
    </xf>
    <xf numFmtId="4" fontId="8" fillId="0" borderId="0" xfId="0" applyNumberFormat="1" applyFont="1"/>
    <xf numFmtId="166" fontId="25" fillId="0" borderId="0" xfId="0" applyNumberFormat="1" applyFont="1"/>
    <xf numFmtId="4" fontId="20" fillId="0" borderId="0" xfId="0" applyNumberFormat="1" applyFont="1"/>
    <xf numFmtId="0" fontId="1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/>
    </xf>
    <xf numFmtId="0" fontId="17" fillId="2" borderId="3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6">
    <cellStyle name="Excel Built-in Comma" xfId="5" xr:uid="{AEBE67F0-7E81-44B1-9831-E12C7746E971}"/>
    <cellStyle name="Normalny" xfId="0" builtinId="0"/>
    <cellStyle name="Normalny 2" xfId="2" xr:uid="{B583949C-8025-4A8F-83E6-FA30E18BD609}"/>
    <cellStyle name="Normalny 3" xfId="1" xr:uid="{70187322-7D62-457E-A585-8AF1DE79A257}"/>
    <cellStyle name="Walutowy 2" xfId="3" xr:uid="{4876134B-1FEE-4D24-B855-06924E50F433}"/>
    <cellStyle name="Walutowy 2 2" xfId="4" xr:uid="{2D2D7705-82EA-47E9-8262-0EEBE8449503}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0AC49-6A5E-4B16-B0CC-0154F669F780}">
  <sheetPr>
    <tabColor theme="5" tint="0.39997558519241921"/>
    <pageSetUpPr fitToPage="1"/>
  </sheetPr>
  <dimension ref="A1:Q60"/>
  <sheetViews>
    <sheetView zoomScale="80" zoomScaleNormal="80" workbookViewId="0">
      <selection activeCell="B14" sqref="B14"/>
    </sheetView>
  </sheetViews>
  <sheetFormatPr defaultRowHeight="15.75"/>
  <cols>
    <col min="1" max="1" width="9.140625" style="3"/>
    <col min="2" max="2" width="86.5703125" style="2" customWidth="1"/>
    <col min="3" max="3" width="12.140625" style="2" customWidth="1"/>
    <col min="4" max="4" width="11.28515625" style="8" customWidth="1"/>
    <col min="5" max="5" width="16.140625" style="8" customWidth="1"/>
    <col min="6" max="6" width="22" style="8" customWidth="1"/>
    <col min="7" max="7" width="13.5703125" style="8" customWidth="1"/>
    <col min="8" max="8" width="16.42578125" style="3" customWidth="1"/>
    <col min="9" max="9" width="9.140625" style="3" customWidth="1"/>
    <col min="10" max="10" width="9.140625" customWidth="1"/>
    <col min="11" max="11" width="12.7109375" customWidth="1"/>
    <col min="12" max="12" width="33.140625" customWidth="1"/>
    <col min="13" max="13" width="13.5703125" style="4" customWidth="1"/>
    <col min="14" max="14" width="12.42578125" style="4" customWidth="1"/>
    <col min="15" max="16" width="9.140625" style="4"/>
    <col min="17" max="17" width="12.7109375" style="4" customWidth="1"/>
  </cols>
  <sheetData>
    <row r="1" spans="1:17" s="4" customFormat="1" ht="36.75" customHeight="1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7" s="4" customFormat="1" ht="51.75" customHeight="1">
      <c r="A2" s="62" t="s">
        <v>56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7" s="4" customFormat="1" ht="23.25">
      <c r="A3" s="33"/>
      <c r="B3" s="31"/>
      <c r="C3" s="31"/>
      <c r="D3" s="32"/>
      <c r="E3" s="32"/>
      <c r="F3" s="32"/>
      <c r="G3" s="32"/>
      <c r="H3" s="32"/>
      <c r="I3" s="32"/>
      <c r="J3" s="32"/>
      <c r="K3" s="34"/>
    </row>
    <row r="5" spans="1:17" s="4" customFormat="1" ht="78.75" customHeight="1">
      <c r="A5" s="66" t="s">
        <v>13</v>
      </c>
      <c r="B5" s="67" t="s">
        <v>1</v>
      </c>
      <c r="C5" s="68" t="s">
        <v>25</v>
      </c>
      <c r="D5" s="70" t="s">
        <v>2</v>
      </c>
      <c r="E5" s="71" t="s">
        <v>47</v>
      </c>
      <c r="F5" s="63" t="s">
        <v>48</v>
      </c>
      <c r="G5" s="65" t="s">
        <v>49</v>
      </c>
      <c r="H5" s="65" t="s">
        <v>50</v>
      </c>
      <c r="I5" s="66" t="s">
        <v>51</v>
      </c>
      <c r="J5" s="66"/>
      <c r="K5" s="65" t="s">
        <v>52</v>
      </c>
      <c r="L5" s="59" t="s">
        <v>53</v>
      </c>
      <c r="M5" s="65" t="s">
        <v>49</v>
      </c>
      <c r="N5" s="65" t="s">
        <v>59</v>
      </c>
      <c r="O5" s="66" t="s">
        <v>51</v>
      </c>
      <c r="P5" s="66"/>
      <c r="Q5" s="65" t="s">
        <v>52</v>
      </c>
    </row>
    <row r="6" spans="1:17" s="4" customFormat="1">
      <c r="A6" s="66"/>
      <c r="B6" s="67"/>
      <c r="C6" s="69"/>
      <c r="D6" s="70"/>
      <c r="E6" s="72"/>
      <c r="F6" s="64"/>
      <c r="G6" s="65"/>
      <c r="H6" s="65"/>
      <c r="I6" s="35" t="s">
        <v>54</v>
      </c>
      <c r="J6" s="35" t="s">
        <v>55</v>
      </c>
      <c r="K6" s="65"/>
      <c r="L6" s="60"/>
      <c r="M6" s="65"/>
      <c r="N6" s="65"/>
      <c r="O6" s="35" t="s">
        <v>54</v>
      </c>
      <c r="P6" s="35" t="s">
        <v>55</v>
      </c>
      <c r="Q6" s="65"/>
    </row>
    <row r="7" spans="1:17" s="4" customFormat="1" ht="63">
      <c r="A7" s="21">
        <v>1</v>
      </c>
      <c r="B7" s="10" t="s">
        <v>23</v>
      </c>
      <c r="C7" s="23">
        <v>1809</v>
      </c>
      <c r="D7" s="18" t="s">
        <v>24</v>
      </c>
      <c r="E7" s="21">
        <v>80</v>
      </c>
      <c r="F7" s="20">
        <v>200</v>
      </c>
      <c r="G7" s="19">
        <v>3.5</v>
      </c>
      <c r="H7" s="19">
        <f>E7*G7</f>
        <v>280</v>
      </c>
      <c r="I7" s="36">
        <v>0.23</v>
      </c>
      <c r="J7" s="40">
        <f>H7*0.23</f>
        <v>64.400000000000006</v>
      </c>
      <c r="K7" s="5">
        <f>H7+J7</f>
        <v>344.4</v>
      </c>
      <c r="L7" s="42">
        <v>60</v>
      </c>
      <c r="M7" s="19">
        <v>2.98</v>
      </c>
      <c r="N7" s="19">
        <f>L7*M7</f>
        <v>178.8</v>
      </c>
      <c r="O7" s="36">
        <v>0.23</v>
      </c>
      <c r="P7" s="37">
        <f>N7*0.23</f>
        <v>41.124000000000002</v>
      </c>
      <c r="Q7" s="19">
        <f>N7+P7</f>
        <v>219.92400000000001</v>
      </c>
    </row>
    <row r="8" spans="1:17" s="4" customFormat="1" ht="189">
      <c r="A8" s="21">
        <v>2</v>
      </c>
      <c r="B8" s="11" t="s">
        <v>64</v>
      </c>
      <c r="C8" s="24">
        <v>1811</v>
      </c>
      <c r="D8" s="18" t="s">
        <v>3</v>
      </c>
      <c r="E8" s="21">
        <v>596</v>
      </c>
      <c r="F8" s="20">
        <v>100</v>
      </c>
      <c r="G8" s="19">
        <v>0.7</v>
      </c>
      <c r="H8" s="19">
        <f t="shared" ref="H8:H30" si="0">E8*G8</f>
        <v>417.2</v>
      </c>
      <c r="I8" s="36">
        <v>0.23</v>
      </c>
      <c r="J8" s="40">
        <f t="shared" ref="J8:J30" si="1">H8*0.23</f>
        <v>95.956000000000003</v>
      </c>
      <c r="K8" s="5">
        <f t="shared" ref="K8:K30" si="2">H8+J8</f>
        <v>513.15599999999995</v>
      </c>
      <c r="L8" s="42">
        <v>450</v>
      </c>
      <c r="M8" s="19">
        <v>1.63</v>
      </c>
      <c r="N8" s="19">
        <f t="shared" ref="N8:N30" si="3">L8*M8</f>
        <v>733.5</v>
      </c>
      <c r="O8" s="36">
        <v>0.23</v>
      </c>
      <c r="P8" s="37">
        <f t="shared" ref="P8:P30" si="4">N8*0.23</f>
        <v>168.70500000000001</v>
      </c>
      <c r="Q8" s="19">
        <f t="shared" ref="Q8:Q30" si="5">N8+P8</f>
        <v>902.20500000000004</v>
      </c>
    </row>
    <row r="9" spans="1:17" s="4" customFormat="1" ht="63">
      <c r="A9" s="21">
        <v>3</v>
      </c>
      <c r="B9" s="12" t="s">
        <v>5</v>
      </c>
      <c r="C9" s="25">
        <v>1810</v>
      </c>
      <c r="D9" s="18" t="s">
        <v>3</v>
      </c>
      <c r="E9" s="21">
        <v>100</v>
      </c>
      <c r="F9" s="20">
        <v>300</v>
      </c>
      <c r="G9" s="19">
        <v>2.2400000000000002</v>
      </c>
      <c r="H9" s="19">
        <f t="shared" si="0"/>
        <v>224.00000000000003</v>
      </c>
      <c r="I9" s="36">
        <v>0.23</v>
      </c>
      <c r="J9" s="40">
        <f t="shared" si="1"/>
        <v>51.52000000000001</v>
      </c>
      <c r="K9" s="5">
        <f t="shared" si="2"/>
        <v>275.52000000000004</v>
      </c>
      <c r="L9" s="42">
        <v>80</v>
      </c>
      <c r="M9" s="19">
        <v>2.5</v>
      </c>
      <c r="N9" s="19">
        <f t="shared" si="3"/>
        <v>200</v>
      </c>
      <c r="O9" s="36">
        <v>0.23</v>
      </c>
      <c r="P9" s="37">
        <f t="shared" si="4"/>
        <v>46</v>
      </c>
      <c r="Q9" s="19">
        <f t="shared" si="5"/>
        <v>246</v>
      </c>
    </row>
    <row r="10" spans="1:17" s="4" customFormat="1" ht="78.75">
      <c r="A10" s="21">
        <v>4</v>
      </c>
      <c r="B10" s="10" t="s">
        <v>8</v>
      </c>
      <c r="C10" s="23">
        <v>1812</v>
      </c>
      <c r="D10" s="18" t="s">
        <v>3</v>
      </c>
      <c r="E10" s="21">
        <v>5</v>
      </c>
      <c r="F10" s="20">
        <v>20</v>
      </c>
      <c r="G10" s="19">
        <v>1.5</v>
      </c>
      <c r="H10" s="19">
        <f t="shared" si="0"/>
        <v>7.5</v>
      </c>
      <c r="I10" s="36">
        <v>0.23</v>
      </c>
      <c r="J10" s="40">
        <f t="shared" si="1"/>
        <v>1.7250000000000001</v>
      </c>
      <c r="K10" s="5">
        <f t="shared" si="2"/>
        <v>9.2249999999999996</v>
      </c>
      <c r="L10" s="42">
        <v>6</v>
      </c>
      <c r="M10" s="19">
        <v>25</v>
      </c>
      <c r="N10" s="19">
        <f t="shared" si="3"/>
        <v>150</v>
      </c>
      <c r="O10" s="36">
        <v>0.23</v>
      </c>
      <c r="P10" s="37">
        <f t="shared" si="4"/>
        <v>34.5</v>
      </c>
      <c r="Q10" s="19">
        <f t="shared" si="5"/>
        <v>184.5</v>
      </c>
    </row>
    <row r="11" spans="1:17" s="4" customFormat="1" ht="47.25">
      <c r="A11" s="21">
        <v>5</v>
      </c>
      <c r="B11" s="11" t="s">
        <v>6</v>
      </c>
      <c r="C11" s="26" t="s">
        <v>26</v>
      </c>
      <c r="D11" s="18" t="s">
        <v>0</v>
      </c>
      <c r="E11" s="21">
        <v>110</v>
      </c>
      <c r="F11" s="20">
        <v>150</v>
      </c>
      <c r="G11" s="19">
        <v>4</v>
      </c>
      <c r="H11" s="19">
        <f t="shared" si="0"/>
        <v>440</v>
      </c>
      <c r="I11" s="36">
        <v>0.23</v>
      </c>
      <c r="J11" s="40">
        <f t="shared" si="1"/>
        <v>101.2</v>
      </c>
      <c r="K11" s="5">
        <f t="shared" si="2"/>
        <v>541.20000000000005</v>
      </c>
      <c r="L11" s="42">
        <v>80</v>
      </c>
      <c r="M11" s="19">
        <v>5.56</v>
      </c>
      <c r="N11" s="19">
        <f t="shared" si="3"/>
        <v>444.79999999999995</v>
      </c>
      <c r="O11" s="36">
        <v>0.23</v>
      </c>
      <c r="P11" s="37">
        <f t="shared" si="4"/>
        <v>102.30399999999999</v>
      </c>
      <c r="Q11" s="19">
        <f t="shared" si="5"/>
        <v>547.10399999999993</v>
      </c>
    </row>
    <row r="12" spans="1:17" s="4" customFormat="1" ht="63">
      <c r="A12" s="21">
        <v>6</v>
      </c>
      <c r="B12" s="11" t="s">
        <v>57</v>
      </c>
      <c r="C12" s="26" t="s">
        <v>27</v>
      </c>
      <c r="D12" s="18" t="s">
        <v>19</v>
      </c>
      <c r="E12" s="21">
        <f>2500/5</f>
        <v>500</v>
      </c>
      <c r="F12" s="20">
        <v>400</v>
      </c>
      <c r="G12" s="19">
        <v>1.51</v>
      </c>
      <c r="H12" s="19">
        <f t="shared" si="0"/>
        <v>755</v>
      </c>
      <c r="I12" s="36">
        <v>0.23</v>
      </c>
      <c r="J12" s="40">
        <f t="shared" si="1"/>
        <v>173.65</v>
      </c>
      <c r="K12" s="5">
        <f t="shared" si="2"/>
        <v>928.65</v>
      </c>
      <c r="L12" s="42">
        <v>400</v>
      </c>
      <c r="M12" s="19">
        <v>2.4300000000000002</v>
      </c>
      <c r="N12" s="19">
        <f t="shared" si="3"/>
        <v>972.00000000000011</v>
      </c>
      <c r="O12" s="36">
        <v>0.23</v>
      </c>
      <c r="P12" s="37">
        <f t="shared" si="4"/>
        <v>223.56000000000003</v>
      </c>
      <c r="Q12" s="19">
        <f t="shared" si="5"/>
        <v>1195.5600000000002</v>
      </c>
    </row>
    <row r="13" spans="1:17" s="4" customFormat="1" ht="119.25" customHeight="1">
      <c r="A13" s="21">
        <v>7</v>
      </c>
      <c r="B13" s="11" t="s">
        <v>58</v>
      </c>
      <c r="C13" s="26" t="s">
        <v>28</v>
      </c>
      <c r="D13" s="18" t="s">
        <v>19</v>
      </c>
      <c r="E13" s="21">
        <v>300</v>
      </c>
      <c r="F13" s="20">
        <v>1000</v>
      </c>
      <c r="G13" s="19">
        <v>0.3</v>
      </c>
      <c r="H13" s="19">
        <f t="shared" si="0"/>
        <v>90</v>
      </c>
      <c r="I13" s="36">
        <v>0.23</v>
      </c>
      <c r="J13" s="40">
        <f t="shared" si="1"/>
        <v>20.7</v>
      </c>
      <c r="K13" s="5">
        <f t="shared" si="2"/>
        <v>110.7</v>
      </c>
      <c r="L13" s="42">
        <v>220</v>
      </c>
      <c r="M13" s="19">
        <v>3.37</v>
      </c>
      <c r="N13" s="19">
        <f t="shared" si="3"/>
        <v>741.4</v>
      </c>
      <c r="O13" s="36">
        <v>0.23</v>
      </c>
      <c r="P13" s="37">
        <f t="shared" si="4"/>
        <v>170.52199999999999</v>
      </c>
      <c r="Q13" s="19">
        <f t="shared" si="5"/>
        <v>911.92200000000003</v>
      </c>
    </row>
    <row r="14" spans="1:17" s="4" customFormat="1" ht="81">
      <c r="A14" s="21">
        <v>8</v>
      </c>
      <c r="B14" s="11" t="s">
        <v>65</v>
      </c>
      <c r="C14" s="26" t="s">
        <v>29</v>
      </c>
      <c r="D14" s="18" t="s">
        <v>0</v>
      </c>
      <c r="E14" s="21">
        <v>150</v>
      </c>
      <c r="F14" s="20">
        <v>500</v>
      </c>
      <c r="G14" s="19">
        <v>2.1</v>
      </c>
      <c r="H14" s="19">
        <f t="shared" si="0"/>
        <v>315</v>
      </c>
      <c r="I14" s="36">
        <v>0.23</v>
      </c>
      <c r="J14" s="40">
        <f t="shared" si="1"/>
        <v>72.45</v>
      </c>
      <c r="K14" s="5">
        <f t="shared" si="2"/>
        <v>387.45</v>
      </c>
      <c r="L14" s="42">
        <v>120</v>
      </c>
      <c r="M14" s="19">
        <v>5.55</v>
      </c>
      <c r="N14" s="19">
        <f t="shared" si="3"/>
        <v>666</v>
      </c>
      <c r="O14" s="36">
        <v>0.23</v>
      </c>
      <c r="P14" s="37">
        <f t="shared" si="4"/>
        <v>153.18</v>
      </c>
      <c r="Q14" s="19">
        <f t="shared" si="5"/>
        <v>819.18000000000006</v>
      </c>
    </row>
    <row r="15" spans="1:17" s="4" customFormat="1" ht="63">
      <c r="A15" s="21">
        <v>9</v>
      </c>
      <c r="B15" s="6" t="s">
        <v>7</v>
      </c>
      <c r="C15" s="27" t="s">
        <v>30</v>
      </c>
      <c r="D15" s="18" t="s">
        <v>4</v>
      </c>
      <c r="E15" s="21">
        <v>55</v>
      </c>
      <c r="F15" s="20">
        <v>50</v>
      </c>
      <c r="G15" s="19">
        <v>4</v>
      </c>
      <c r="H15" s="19">
        <f t="shared" si="0"/>
        <v>220</v>
      </c>
      <c r="I15" s="36">
        <v>0.23</v>
      </c>
      <c r="J15" s="40">
        <f t="shared" si="1"/>
        <v>50.6</v>
      </c>
      <c r="K15" s="5">
        <f t="shared" si="2"/>
        <v>270.60000000000002</v>
      </c>
      <c r="L15" s="42">
        <v>30</v>
      </c>
      <c r="M15" s="19">
        <v>4.8</v>
      </c>
      <c r="N15" s="19">
        <f t="shared" si="3"/>
        <v>144</v>
      </c>
      <c r="O15" s="36">
        <v>0.23</v>
      </c>
      <c r="P15" s="37">
        <f t="shared" si="4"/>
        <v>33.120000000000005</v>
      </c>
      <c r="Q15" s="19">
        <f t="shared" si="5"/>
        <v>177.12</v>
      </c>
    </row>
    <row r="16" spans="1:17" s="4" customFormat="1" ht="139.5" customHeight="1">
      <c r="A16" s="21">
        <v>10</v>
      </c>
      <c r="B16" s="6" t="s">
        <v>20</v>
      </c>
      <c r="C16" s="27" t="s">
        <v>31</v>
      </c>
      <c r="D16" s="18" t="s">
        <v>0</v>
      </c>
      <c r="E16" s="21"/>
      <c r="F16" s="20">
        <v>3</v>
      </c>
      <c r="G16" s="19">
        <v>259</v>
      </c>
      <c r="H16" s="19">
        <f t="shared" si="0"/>
        <v>0</v>
      </c>
      <c r="I16" s="36">
        <v>0.23</v>
      </c>
      <c r="J16" s="40">
        <f t="shared" si="1"/>
        <v>0</v>
      </c>
      <c r="K16" s="5">
        <f t="shared" si="2"/>
        <v>0</v>
      </c>
      <c r="L16" s="42">
        <v>3</v>
      </c>
      <c r="M16" s="19">
        <v>265</v>
      </c>
      <c r="N16" s="19">
        <f t="shared" si="3"/>
        <v>795</v>
      </c>
      <c r="O16" s="36">
        <v>0.23</v>
      </c>
      <c r="P16" s="37">
        <f t="shared" si="4"/>
        <v>182.85</v>
      </c>
      <c r="Q16" s="19">
        <f t="shared" si="5"/>
        <v>977.85</v>
      </c>
    </row>
    <row r="17" spans="1:17" s="4" customFormat="1" ht="31.5">
      <c r="A17" s="21">
        <v>11</v>
      </c>
      <c r="B17" s="6" t="s">
        <v>9</v>
      </c>
      <c r="C17" s="27" t="s">
        <v>32</v>
      </c>
      <c r="D17" s="18" t="s">
        <v>0</v>
      </c>
      <c r="E17" s="21"/>
      <c r="F17" s="20">
        <v>50</v>
      </c>
      <c r="G17" s="19">
        <v>22</v>
      </c>
      <c r="H17" s="19">
        <f t="shared" si="0"/>
        <v>0</v>
      </c>
      <c r="I17" s="36">
        <v>0.23</v>
      </c>
      <c r="J17" s="40">
        <f t="shared" si="1"/>
        <v>0</v>
      </c>
      <c r="K17" s="5">
        <f t="shared" si="2"/>
        <v>0</v>
      </c>
      <c r="L17" s="42">
        <v>50</v>
      </c>
      <c r="M17" s="19">
        <v>25</v>
      </c>
      <c r="N17" s="19">
        <f t="shared" si="3"/>
        <v>1250</v>
      </c>
      <c r="O17" s="36">
        <v>0.23</v>
      </c>
      <c r="P17" s="37">
        <f t="shared" si="4"/>
        <v>287.5</v>
      </c>
      <c r="Q17" s="19">
        <f t="shared" si="5"/>
        <v>1537.5</v>
      </c>
    </row>
    <row r="18" spans="1:17" s="4" customFormat="1" ht="94.5">
      <c r="A18" s="21">
        <v>12</v>
      </c>
      <c r="B18" s="6" t="s">
        <v>60</v>
      </c>
      <c r="C18" s="27" t="s">
        <v>33</v>
      </c>
      <c r="D18" s="18" t="s">
        <v>0</v>
      </c>
      <c r="E18" s="21">
        <v>45</v>
      </c>
      <c r="F18" s="20">
        <v>50</v>
      </c>
      <c r="G18" s="19">
        <v>37</v>
      </c>
      <c r="H18" s="19">
        <f t="shared" si="0"/>
        <v>1665</v>
      </c>
      <c r="I18" s="36">
        <v>0.23</v>
      </c>
      <c r="J18" s="40">
        <f t="shared" si="1"/>
        <v>382.95</v>
      </c>
      <c r="K18" s="5">
        <f t="shared" si="2"/>
        <v>2047.95</v>
      </c>
      <c r="L18" s="42">
        <v>35</v>
      </c>
      <c r="M18" s="19">
        <v>48.55</v>
      </c>
      <c r="N18" s="19">
        <f t="shared" si="3"/>
        <v>1699.25</v>
      </c>
      <c r="O18" s="36">
        <v>0.23</v>
      </c>
      <c r="P18" s="37">
        <f t="shared" si="4"/>
        <v>390.82750000000004</v>
      </c>
      <c r="Q18" s="19">
        <f t="shared" si="5"/>
        <v>2090.0774999999999</v>
      </c>
    </row>
    <row r="19" spans="1:17" s="4" customFormat="1" ht="47.25">
      <c r="A19" s="21">
        <v>13</v>
      </c>
      <c r="B19" s="6" t="s">
        <v>61</v>
      </c>
      <c r="C19" s="27" t="s">
        <v>34</v>
      </c>
      <c r="D19" s="18" t="s">
        <v>0</v>
      </c>
      <c r="E19" s="21">
        <v>25</v>
      </c>
      <c r="F19" s="20">
        <v>50</v>
      </c>
      <c r="G19" s="19">
        <v>9.9</v>
      </c>
      <c r="H19" s="19">
        <f t="shared" si="0"/>
        <v>247.5</v>
      </c>
      <c r="I19" s="36">
        <v>0.23</v>
      </c>
      <c r="J19" s="40">
        <f t="shared" si="1"/>
        <v>56.925000000000004</v>
      </c>
      <c r="K19" s="5">
        <f t="shared" si="2"/>
        <v>304.42500000000001</v>
      </c>
      <c r="L19" s="42">
        <v>20</v>
      </c>
      <c r="M19" s="19">
        <v>19.760000000000002</v>
      </c>
      <c r="N19" s="19">
        <f t="shared" si="3"/>
        <v>395.20000000000005</v>
      </c>
      <c r="O19" s="36">
        <v>0.23</v>
      </c>
      <c r="P19" s="37">
        <f t="shared" si="4"/>
        <v>90.896000000000015</v>
      </c>
      <c r="Q19" s="19">
        <f t="shared" si="5"/>
        <v>486.09600000000006</v>
      </c>
    </row>
    <row r="20" spans="1:17" s="4" customFormat="1" ht="94.5">
      <c r="A20" s="21">
        <v>14</v>
      </c>
      <c r="B20" s="6" t="s">
        <v>62</v>
      </c>
      <c r="C20" s="27" t="s">
        <v>35</v>
      </c>
      <c r="D20" s="18" t="s">
        <v>0</v>
      </c>
      <c r="E20" s="21">
        <v>637</v>
      </c>
      <c r="F20" s="20">
        <v>1300</v>
      </c>
      <c r="G20" s="19">
        <v>7</v>
      </c>
      <c r="H20" s="19">
        <f t="shared" si="0"/>
        <v>4459</v>
      </c>
      <c r="I20" s="36">
        <v>0.23</v>
      </c>
      <c r="J20" s="41">
        <f t="shared" si="1"/>
        <v>1025.57</v>
      </c>
      <c r="K20" s="41">
        <f t="shared" si="2"/>
        <v>5484.57</v>
      </c>
      <c r="L20" s="42">
        <v>500</v>
      </c>
      <c r="M20" s="19">
        <v>14.63</v>
      </c>
      <c r="N20" s="19">
        <f t="shared" si="3"/>
        <v>7315</v>
      </c>
      <c r="O20" s="36">
        <v>0.23</v>
      </c>
      <c r="P20" s="37">
        <f t="shared" si="4"/>
        <v>1682.45</v>
      </c>
      <c r="Q20" s="19">
        <f t="shared" si="5"/>
        <v>8997.4500000000007</v>
      </c>
    </row>
    <row r="21" spans="1:17" s="4" customFormat="1" ht="62.25" customHeight="1">
      <c r="A21" s="21">
        <v>15</v>
      </c>
      <c r="B21" s="6" t="s">
        <v>63</v>
      </c>
      <c r="C21" s="27" t="s">
        <v>36</v>
      </c>
      <c r="D21" s="18" t="s">
        <v>0</v>
      </c>
      <c r="E21" s="21">
        <v>6</v>
      </c>
      <c r="F21" s="20">
        <v>6</v>
      </c>
      <c r="G21" s="19">
        <v>140</v>
      </c>
      <c r="H21" s="19">
        <f t="shared" si="0"/>
        <v>840</v>
      </c>
      <c r="I21" s="36">
        <v>0.23</v>
      </c>
      <c r="J21" s="40">
        <f t="shared" si="1"/>
        <v>193.20000000000002</v>
      </c>
      <c r="K21" s="5">
        <f t="shared" si="2"/>
        <v>1033.2</v>
      </c>
      <c r="L21" s="42">
        <v>6</v>
      </c>
      <c r="M21" s="19">
        <v>140</v>
      </c>
      <c r="N21" s="19">
        <f t="shared" si="3"/>
        <v>840</v>
      </c>
      <c r="O21" s="36">
        <v>0.23</v>
      </c>
      <c r="P21" s="37">
        <f t="shared" si="4"/>
        <v>193.20000000000002</v>
      </c>
      <c r="Q21" s="19">
        <f t="shared" si="5"/>
        <v>1033.2</v>
      </c>
    </row>
    <row r="22" spans="1:17" s="4" customFormat="1" ht="78.75">
      <c r="A22" s="21">
        <v>16</v>
      </c>
      <c r="B22" s="6" t="s">
        <v>10</v>
      </c>
      <c r="C22" s="27" t="s">
        <v>37</v>
      </c>
      <c r="D22" s="18" t="s">
        <v>0</v>
      </c>
      <c r="E22" s="21">
        <v>4</v>
      </c>
      <c r="F22" s="20">
        <v>20</v>
      </c>
      <c r="G22" s="19">
        <v>42</v>
      </c>
      <c r="H22" s="19">
        <f t="shared" si="0"/>
        <v>168</v>
      </c>
      <c r="I22" s="36">
        <v>0.23</v>
      </c>
      <c r="J22" s="40">
        <f t="shared" si="1"/>
        <v>38.64</v>
      </c>
      <c r="K22" s="5">
        <f t="shared" si="2"/>
        <v>206.64</v>
      </c>
      <c r="L22" s="42">
        <v>6</v>
      </c>
      <c r="M22" s="19">
        <v>59.9</v>
      </c>
      <c r="N22" s="19">
        <f t="shared" si="3"/>
        <v>359.4</v>
      </c>
      <c r="O22" s="36">
        <v>0.23</v>
      </c>
      <c r="P22" s="37">
        <f t="shared" si="4"/>
        <v>82.661999999999992</v>
      </c>
      <c r="Q22" s="19">
        <f t="shared" si="5"/>
        <v>442.06199999999995</v>
      </c>
    </row>
    <row r="23" spans="1:17" s="4" customFormat="1" ht="78.75">
      <c r="A23" s="21">
        <v>17</v>
      </c>
      <c r="B23" s="29" t="s">
        <v>17</v>
      </c>
      <c r="C23" s="30" t="s">
        <v>38</v>
      </c>
      <c r="D23" s="18" t="s">
        <v>0</v>
      </c>
      <c r="E23" s="21">
        <v>0</v>
      </c>
      <c r="F23" s="20">
        <v>50</v>
      </c>
      <c r="G23" s="19">
        <v>110</v>
      </c>
      <c r="H23" s="19">
        <f t="shared" si="0"/>
        <v>0</v>
      </c>
      <c r="I23" s="36">
        <v>0.23</v>
      </c>
      <c r="J23" s="40">
        <f t="shared" si="1"/>
        <v>0</v>
      </c>
      <c r="K23" s="5">
        <f t="shared" si="2"/>
        <v>0</v>
      </c>
      <c r="L23" s="42">
        <v>10</v>
      </c>
      <c r="M23" s="19">
        <v>120</v>
      </c>
      <c r="N23" s="19">
        <f t="shared" si="3"/>
        <v>1200</v>
      </c>
      <c r="O23" s="36">
        <v>0.23</v>
      </c>
      <c r="P23" s="37">
        <f t="shared" si="4"/>
        <v>276</v>
      </c>
      <c r="Q23" s="19">
        <f t="shared" si="5"/>
        <v>1476</v>
      </c>
    </row>
    <row r="24" spans="1:17" s="4" customFormat="1" ht="110.25">
      <c r="A24" s="21">
        <v>18</v>
      </c>
      <c r="B24" s="6" t="s">
        <v>11</v>
      </c>
      <c r="C24" s="27" t="s">
        <v>39</v>
      </c>
      <c r="D24" s="18" t="s">
        <v>0</v>
      </c>
      <c r="E24" s="21">
        <v>0</v>
      </c>
      <c r="F24" s="20">
        <v>20</v>
      </c>
      <c r="G24" s="19">
        <v>42</v>
      </c>
      <c r="H24" s="19">
        <f t="shared" si="0"/>
        <v>0</v>
      </c>
      <c r="I24" s="36">
        <v>0.23</v>
      </c>
      <c r="J24" s="40">
        <f t="shared" si="1"/>
        <v>0</v>
      </c>
      <c r="K24" s="5">
        <f t="shared" si="2"/>
        <v>0</v>
      </c>
      <c r="L24" s="42">
        <v>5</v>
      </c>
      <c r="M24" s="19">
        <v>45</v>
      </c>
      <c r="N24" s="19">
        <f t="shared" si="3"/>
        <v>225</v>
      </c>
      <c r="O24" s="36">
        <v>0.23</v>
      </c>
      <c r="P24" s="37">
        <f t="shared" si="4"/>
        <v>51.75</v>
      </c>
      <c r="Q24" s="19">
        <f t="shared" si="5"/>
        <v>276.75</v>
      </c>
    </row>
    <row r="25" spans="1:17" ht="94.5">
      <c r="A25" s="21">
        <v>19</v>
      </c>
      <c r="B25" s="6" t="s">
        <v>15</v>
      </c>
      <c r="C25" s="27" t="s">
        <v>40</v>
      </c>
      <c r="D25" s="1" t="s">
        <v>0</v>
      </c>
      <c r="E25" s="13">
        <v>1</v>
      </c>
      <c r="F25" s="13">
        <v>10</v>
      </c>
      <c r="G25" s="14">
        <v>5.2</v>
      </c>
      <c r="H25" s="19">
        <f t="shared" si="0"/>
        <v>5.2</v>
      </c>
      <c r="I25" s="36">
        <v>0.23</v>
      </c>
      <c r="J25" s="40">
        <f t="shared" si="1"/>
        <v>1.1960000000000002</v>
      </c>
      <c r="K25" s="5">
        <f t="shared" si="2"/>
        <v>6.3960000000000008</v>
      </c>
      <c r="L25" s="42">
        <v>5</v>
      </c>
      <c r="M25" s="19">
        <v>7</v>
      </c>
      <c r="N25" s="19">
        <f t="shared" si="3"/>
        <v>35</v>
      </c>
      <c r="O25" s="36">
        <v>0.23</v>
      </c>
      <c r="P25" s="37">
        <f t="shared" si="4"/>
        <v>8.0500000000000007</v>
      </c>
      <c r="Q25" s="19">
        <f t="shared" si="5"/>
        <v>43.05</v>
      </c>
    </row>
    <row r="26" spans="1:17" ht="63">
      <c r="A26" s="21">
        <v>20</v>
      </c>
      <c r="B26" s="16" t="s">
        <v>14</v>
      </c>
      <c r="C26" s="28" t="s">
        <v>41</v>
      </c>
      <c r="D26" s="1" t="s">
        <v>0</v>
      </c>
      <c r="E26" s="13">
        <v>1</v>
      </c>
      <c r="F26" s="13">
        <v>10</v>
      </c>
      <c r="G26" s="14">
        <v>3.5</v>
      </c>
      <c r="H26" s="19">
        <f t="shared" si="0"/>
        <v>3.5</v>
      </c>
      <c r="I26" s="36">
        <v>0.23</v>
      </c>
      <c r="J26" s="40">
        <f t="shared" si="1"/>
        <v>0.80500000000000005</v>
      </c>
      <c r="K26" s="5">
        <f t="shared" si="2"/>
        <v>4.3049999999999997</v>
      </c>
      <c r="L26" s="42">
        <v>5</v>
      </c>
      <c r="M26" s="19">
        <v>5</v>
      </c>
      <c r="N26" s="19">
        <f t="shared" si="3"/>
        <v>25</v>
      </c>
      <c r="O26" s="36">
        <v>0.23</v>
      </c>
      <c r="P26" s="37">
        <f t="shared" si="4"/>
        <v>5.75</v>
      </c>
      <c r="Q26" s="19">
        <f t="shared" si="5"/>
        <v>30.75</v>
      </c>
    </row>
    <row r="27" spans="1:17" s="4" customFormat="1" ht="31.5">
      <c r="A27" s="21">
        <v>21</v>
      </c>
      <c r="B27" s="6" t="s">
        <v>21</v>
      </c>
      <c r="C27" s="27" t="s">
        <v>42</v>
      </c>
      <c r="D27" s="1" t="s">
        <v>0</v>
      </c>
      <c r="E27" s="21">
        <v>45</v>
      </c>
      <c r="F27" s="20">
        <v>50</v>
      </c>
      <c r="G27" s="14">
        <v>7.9</v>
      </c>
      <c r="H27" s="19">
        <f t="shared" si="0"/>
        <v>355.5</v>
      </c>
      <c r="I27" s="36">
        <v>0.23</v>
      </c>
      <c r="J27" s="40">
        <f t="shared" si="1"/>
        <v>81.765000000000001</v>
      </c>
      <c r="K27" s="5">
        <f t="shared" si="2"/>
        <v>437.26499999999999</v>
      </c>
      <c r="L27" s="42">
        <v>35</v>
      </c>
      <c r="M27" s="38">
        <v>8.3000000000000007</v>
      </c>
      <c r="N27" s="19">
        <f t="shared" si="3"/>
        <v>290.5</v>
      </c>
      <c r="O27" s="36">
        <v>0.23</v>
      </c>
      <c r="P27" s="37">
        <f t="shared" si="4"/>
        <v>66.814999999999998</v>
      </c>
      <c r="Q27" s="19">
        <f t="shared" si="5"/>
        <v>357.315</v>
      </c>
    </row>
    <row r="28" spans="1:17" s="4" customFormat="1" ht="63">
      <c r="A28" s="21">
        <v>22</v>
      </c>
      <c r="B28" s="17" t="s">
        <v>22</v>
      </c>
      <c r="C28" s="28" t="s">
        <v>43</v>
      </c>
      <c r="D28" s="1" t="s">
        <v>0</v>
      </c>
      <c r="E28" s="21">
        <v>40</v>
      </c>
      <c r="F28" s="20">
        <v>50</v>
      </c>
      <c r="G28" s="14">
        <v>4.9000000000000004</v>
      </c>
      <c r="H28" s="19">
        <f t="shared" si="0"/>
        <v>196</v>
      </c>
      <c r="I28" s="36">
        <v>0.23</v>
      </c>
      <c r="J28" s="40">
        <f t="shared" si="1"/>
        <v>45.080000000000005</v>
      </c>
      <c r="K28" s="5">
        <f t="shared" si="2"/>
        <v>241.08</v>
      </c>
      <c r="L28" s="42">
        <v>30</v>
      </c>
      <c r="M28" s="38">
        <v>5.5</v>
      </c>
      <c r="N28" s="19">
        <f t="shared" si="3"/>
        <v>165</v>
      </c>
      <c r="O28" s="36">
        <v>0.23</v>
      </c>
      <c r="P28" s="37">
        <f t="shared" si="4"/>
        <v>37.950000000000003</v>
      </c>
      <c r="Q28" s="19">
        <f t="shared" si="5"/>
        <v>202.95</v>
      </c>
    </row>
    <row r="29" spans="1:17" s="4" customFormat="1" ht="63">
      <c r="A29" s="21">
        <v>23</v>
      </c>
      <c r="B29" s="17" t="s">
        <v>16</v>
      </c>
      <c r="C29" s="28" t="s">
        <v>44</v>
      </c>
      <c r="D29" s="18" t="s">
        <v>0</v>
      </c>
      <c r="E29" s="21">
        <v>0</v>
      </c>
      <c r="F29" s="20">
        <v>15</v>
      </c>
      <c r="G29" s="22">
        <v>80</v>
      </c>
      <c r="H29" s="19">
        <f t="shared" si="0"/>
        <v>0</v>
      </c>
      <c r="I29" s="36">
        <v>0.23</v>
      </c>
      <c r="J29" s="40">
        <f t="shared" si="1"/>
        <v>0</v>
      </c>
      <c r="K29" s="5">
        <f t="shared" si="2"/>
        <v>0</v>
      </c>
      <c r="L29" s="42">
        <v>10</v>
      </c>
      <c r="M29" s="19">
        <f>109/1.23</f>
        <v>88.617886178861795</v>
      </c>
      <c r="N29" s="19">
        <f t="shared" si="3"/>
        <v>886.17886178861795</v>
      </c>
      <c r="O29" s="36">
        <v>0.23</v>
      </c>
      <c r="P29" s="37">
        <f t="shared" si="4"/>
        <v>203.82113821138213</v>
      </c>
      <c r="Q29" s="19">
        <f t="shared" si="5"/>
        <v>1090</v>
      </c>
    </row>
    <row r="30" spans="1:17" s="4" customFormat="1" ht="63">
      <c r="A30" s="21">
        <v>24</v>
      </c>
      <c r="B30" s="6" t="s">
        <v>18</v>
      </c>
      <c r="C30" s="27" t="s">
        <v>45</v>
      </c>
      <c r="D30" s="18" t="s">
        <v>0</v>
      </c>
      <c r="E30" s="21">
        <v>13</v>
      </c>
      <c r="F30" s="21">
        <v>30</v>
      </c>
      <c r="G30" s="22">
        <v>7</v>
      </c>
      <c r="H30" s="19">
        <f t="shared" si="0"/>
        <v>91</v>
      </c>
      <c r="I30" s="36">
        <v>0.23</v>
      </c>
      <c r="J30" s="40">
        <f t="shared" si="1"/>
        <v>20.93</v>
      </c>
      <c r="K30" s="5">
        <f t="shared" si="2"/>
        <v>111.93</v>
      </c>
      <c r="L30" s="42">
        <v>10</v>
      </c>
      <c r="M30" s="19">
        <f>9.31/1.23</f>
        <v>7.5691056910569108</v>
      </c>
      <c r="N30" s="19">
        <f t="shared" si="3"/>
        <v>75.691056910569102</v>
      </c>
      <c r="O30" s="36">
        <v>0.23</v>
      </c>
      <c r="P30" s="37">
        <f t="shared" si="4"/>
        <v>17.408943089430895</v>
      </c>
      <c r="Q30" s="19">
        <f t="shared" si="5"/>
        <v>93.1</v>
      </c>
    </row>
    <row r="31" spans="1:17" s="48" customFormat="1" ht="19.5" customHeight="1">
      <c r="A31" s="61" t="s">
        <v>12</v>
      </c>
      <c r="B31" s="61"/>
      <c r="C31" s="61"/>
      <c r="D31" s="61"/>
      <c r="E31" s="61"/>
      <c r="F31" s="61"/>
      <c r="G31" s="61"/>
      <c r="H31" s="39">
        <f>SUM(H7:H30)</f>
        <v>10779.400000000001</v>
      </c>
      <c r="I31" s="61" t="s">
        <v>12</v>
      </c>
      <c r="J31" s="61"/>
      <c r="K31" s="39">
        <f>SUM(K7:K30)</f>
        <v>13258.662</v>
      </c>
      <c r="L31" s="61" t="s">
        <v>12</v>
      </c>
      <c r="M31" s="61"/>
      <c r="N31" s="39">
        <f>SUM(N7:N30)</f>
        <v>19786.719918699189</v>
      </c>
      <c r="O31" s="61" t="s">
        <v>12</v>
      </c>
      <c r="P31" s="61"/>
      <c r="Q31" s="39">
        <f>SUM(Q7:Q30)</f>
        <v>24337.665499999999</v>
      </c>
    </row>
    <row r="32" spans="1:17">
      <c r="M32" s="44"/>
      <c r="N32" s="44"/>
      <c r="O32" s="45"/>
      <c r="P32" s="46"/>
      <c r="Q32" s="44"/>
    </row>
    <row r="33" spans="2:17">
      <c r="M33" s="44"/>
      <c r="N33" s="44"/>
      <c r="O33" s="45"/>
      <c r="P33" s="46"/>
      <c r="Q33" s="44"/>
    </row>
    <row r="34" spans="2:17">
      <c r="M34" s="44"/>
      <c r="N34" s="44"/>
      <c r="O34" s="45"/>
      <c r="P34" s="46"/>
      <c r="Q34" s="44"/>
    </row>
    <row r="35" spans="2:17" ht="19.5">
      <c r="B35" s="15"/>
      <c r="C35" s="15"/>
      <c r="M35" s="44"/>
      <c r="N35" s="44"/>
      <c r="O35" s="45"/>
      <c r="P35" s="46"/>
      <c r="Q35" s="44"/>
    </row>
    <row r="36" spans="2:17">
      <c r="G36" s="9"/>
      <c r="M36" s="44"/>
      <c r="N36" s="44"/>
      <c r="O36" s="45"/>
      <c r="P36" s="46"/>
      <c r="Q36" s="44"/>
    </row>
    <row r="37" spans="2:17">
      <c r="M37" s="44"/>
      <c r="N37" s="44"/>
      <c r="O37" s="45"/>
      <c r="P37" s="46"/>
      <c r="Q37" s="44"/>
    </row>
    <row r="38" spans="2:17">
      <c r="M38" s="32"/>
      <c r="N38" s="44"/>
      <c r="O38" s="45"/>
      <c r="P38" s="32"/>
      <c r="Q38" s="44"/>
    </row>
    <row r="39" spans="2:17">
      <c r="M39"/>
      <c r="N39" s="47"/>
      <c r="O39" s="47"/>
      <c r="P39" s="47"/>
      <c r="Q39" s="47"/>
    </row>
    <row r="41" spans="2:17">
      <c r="K41" s="43"/>
    </row>
    <row r="59" spans="15:17">
      <c r="O59" s="32"/>
      <c r="P59" s="32"/>
      <c r="Q59" s="32"/>
    </row>
    <row r="60" spans="15:17">
      <c r="O60" s="32"/>
      <c r="P60" s="32"/>
      <c r="Q60" s="32"/>
    </row>
  </sheetData>
  <mergeCells count="21">
    <mergeCell ref="O31:P31"/>
    <mergeCell ref="M5:M6"/>
    <mergeCell ref="N5:N6"/>
    <mergeCell ref="O5:P5"/>
    <mergeCell ref="Q5:Q6"/>
    <mergeCell ref="A1:L1"/>
    <mergeCell ref="L5:L6"/>
    <mergeCell ref="A31:G31"/>
    <mergeCell ref="A2:L2"/>
    <mergeCell ref="F5:F6"/>
    <mergeCell ref="G5:G6"/>
    <mergeCell ref="H5:H6"/>
    <mergeCell ref="I5:J5"/>
    <mergeCell ref="K5:K6"/>
    <mergeCell ref="A5:A6"/>
    <mergeCell ref="B5:B6"/>
    <mergeCell ref="C5:C6"/>
    <mergeCell ref="D5:D6"/>
    <mergeCell ref="E5:E6"/>
    <mergeCell ref="I31:J31"/>
    <mergeCell ref="L31:M31"/>
  </mergeCells>
  <pageMargins left="0.25" right="0.25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EB65-60C7-4341-BAAC-484D46D30BEE}">
  <sheetPr>
    <tabColor theme="4" tint="0.39997558519241921"/>
    <pageSetUpPr fitToPage="1"/>
  </sheetPr>
  <dimension ref="A1:K33"/>
  <sheetViews>
    <sheetView tabSelected="1" zoomScale="70" zoomScaleNormal="70" zoomScaleSheetLayoutView="90" workbookViewId="0">
      <selection activeCell="M10" sqref="M10"/>
    </sheetView>
  </sheetViews>
  <sheetFormatPr defaultRowHeight="15.75"/>
  <cols>
    <col min="1" max="1" width="9.140625" style="32"/>
    <col min="2" max="2" width="87.5703125" style="31" customWidth="1"/>
    <col min="3" max="3" width="11.28515625" style="32" customWidth="1"/>
    <col min="4" max="4" width="33.140625" style="4" customWidth="1"/>
    <col min="5" max="5" width="13.5703125" style="4" customWidth="1"/>
    <col min="6" max="6" width="12.42578125" style="4" customWidth="1"/>
    <col min="7" max="8" width="9.140625" style="4"/>
    <col min="9" max="9" width="12.7109375" style="4" customWidth="1"/>
    <col min="10" max="10" width="15" style="4" customWidth="1"/>
    <col min="11" max="11" width="38.42578125" style="4" customWidth="1"/>
    <col min="12" max="17" width="9.140625" style="4"/>
    <col min="18" max="18" width="18.42578125" style="4" customWidth="1"/>
    <col min="19" max="19" width="21" style="4" customWidth="1"/>
    <col min="20" max="16384" width="9.140625" style="4"/>
  </cols>
  <sheetData>
    <row r="1" spans="1:11" ht="153" customHeight="1"/>
    <row r="2" spans="1:11" ht="36.75" customHeight="1">
      <c r="A2" s="79" t="s">
        <v>69</v>
      </c>
      <c r="B2" s="58"/>
      <c r="C2" s="58"/>
      <c r="D2" s="58"/>
      <c r="E2" s="58"/>
      <c r="F2" s="58"/>
      <c r="G2" s="58"/>
      <c r="H2" s="58"/>
      <c r="I2" s="58"/>
      <c r="J2" s="56"/>
      <c r="K2" s="56"/>
    </row>
    <row r="3" spans="1:11" ht="65.25" customHeight="1">
      <c r="A3" s="62"/>
      <c r="B3" s="62"/>
      <c r="C3" s="62"/>
      <c r="D3" s="62"/>
      <c r="E3" s="62"/>
      <c r="F3" s="62"/>
      <c r="G3" s="62"/>
      <c r="H3" s="62"/>
      <c r="I3" s="62"/>
      <c r="J3" s="57"/>
      <c r="K3" s="57"/>
    </row>
    <row r="4" spans="1:11" ht="39.950000000000003" customHeight="1">
      <c r="A4" s="62" t="s">
        <v>70</v>
      </c>
      <c r="B4" s="62"/>
      <c r="C4" s="62"/>
      <c r="D4" s="62"/>
      <c r="E4" s="62"/>
      <c r="F4" s="62"/>
      <c r="G4" s="62"/>
      <c r="H4" s="62"/>
      <c r="I4" s="62"/>
      <c r="J4" s="57"/>
      <c r="K4" s="57"/>
    </row>
    <row r="6" spans="1:11" ht="78.75" customHeight="1">
      <c r="A6" s="66" t="s">
        <v>13</v>
      </c>
      <c r="B6" s="67" t="s">
        <v>1</v>
      </c>
      <c r="C6" s="70" t="s">
        <v>2</v>
      </c>
      <c r="D6" s="78" t="s">
        <v>74</v>
      </c>
      <c r="E6" s="65" t="s">
        <v>76</v>
      </c>
      <c r="F6" s="65" t="s">
        <v>59</v>
      </c>
      <c r="G6" s="66" t="s">
        <v>51</v>
      </c>
      <c r="H6" s="66"/>
      <c r="I6" s="65" t="s">
        <v>75</v>
      </c>
      <c r="J6" s="65" t="s">
        <v>78</v>
      </c>
      <c r="K6" s="65" t="s">
        <v>77</v>
      </c>
    </row>
    <row r="7" spans="1:11">
      <c r="A7" s="66"/>
      <c r="B7" s="67"/>
      <c r="C7" s="70"/>
      <c r="D7" s="78"/>
      <c r="E7" s="65"/>
      <c r="F7" s="65"/>
      <c r="G7" s="35" t="s">
        <v>54</v>
      </c>
      <c r="H7" s="35" t="s">
        <v>55</v>
      </c>
      <c r="I7" s="65"/>
      <c r="J7" s="65"/>
      <c r="K7" s="65"/>
    </row>
    <row r="8" spans="1:11" ht="50.1" customHeight="1">
      <c r="A8" s="20">
        <v>1</v>
      </c>
      <c r="B8" s="10" t="s">
        <v>71</v>
      </c>
      <c r="C8" s="18" t="s">
        <v>66</v>
      </c>
      <c r="D8" s="49">
        <f>80*12</f>
        <v>960</v>
      </c>
      <c r="E8" s="19"/>
      <c r="F8" s="19"/>
      <c r="G8" s="36">
        <v>0.23</v>
      </c>
      <c r="H8" s="37"/>
      <c r="I8" s="19"/>
      <c r="J8" s="19"/>
      <c r="K8" s="19"/>
    </row>
    <row r="9" spans="1:11" ht="50.1" customHeight="1">
      <c r="A9" s="20">
        <v>2</v>
      </c>
      <c r="B9" s="10" t="s">
        <v>72</v>
      </c>
      <c r="C9" s="18" t="s">
        <v>66</v>
      </c>
      <c r="D9" s="49">
        <v>5</v>
      </c>
      <c r="E9" s="19"/>
      <c r="F9" s="19"/>
      <c r="G9" s="36">
        <v>0.23</v>
      </c>
      <c r="H9" s="37"/>
      <c r="I9" s="19"/>
      <c r="J9" s="19"/>
      <c r="K9" s="19"/>
    </row>
    <row r="10" spans="1:11" ht="50.1" customHeight="1">
      <c r="A10" s="20">
        <v>3</v>
      </c>
      <c r="B10" s="10" t="s">
        <v>67</v>
      </c>
      <c r="C10" s="18" t="s">
        <v>66</v>
      </c>
      <c r="D10" s="49">
        <v>5</v>
      </c>
      <c r="E10" s="19"/>
      <c r="F10" s="19"/>
      <c r="G10" s="36">
        <v>0.23</v>
      </c>
      <c r="H10" s="37"/>
      <c r="I10" s="19"/>
      <c r="J10" s="19"/>
      <c r="K10" s="19"/>
    </row>
    <row r="11" spans="1:11" ht="50.1" customHeight="1">
      <c r="A11" s="20">
        <v>4</v>
      </c>
      <c r="B11" s="11" t="s">
        <v>68</v>
      </c>
      <c r="C11" s="18" t="s">
        <v>73</v>
      </c>
      <c r="D11" s="49">
        <v>5</v>
      </c>
      <c r="E11" s="19"/>
      <c r="F11" s="19"/>
      <c r="G11" s="36">
        <v>0.23</v>
      </c>
      <c r="H11" s="37"/>
      <c r="I11" s="19"/>
      <c r="J11" s="19"/>
      <c r="K11" s="19"/>
    </row>
    <row r="12" spans="1:11" s="7" customFormat="1" ht="50.1" customHeight="1">
      <c r="A12" s="73"/>
      <c r="B12" s="73"/>
      <c r="C12" s="73"/>
      <c r="D12" s="74" t="s">
        <v>12</v>
      </c>
      <c r="E12" s="75"/>
      <c r="F12" s="50"/>
      <c r="G12" s="76" t="s">
        <v>12</v>
      </c>
      <c r="H12" s="77"/>
      <c r="I12" s="50"/>
      <c r="J12" s="47"/>
      <c r="K12" s="47"/>
    </row>
    <row r="15" spans="1:11" ht="36.75" customHeight="1"/>
    <row r="16" spans="1:11">
      <c r="E16" s="51"/>
      <c r="F16" s="51"/>
    </row>
    <row r="17" spans="2:6">
      <c r="E17" s="51"/>
      <c r="F17" s="51"/>
    </row>
    <row r="18" spans="2:6">
      <c r="E18" s="51"/>
      <c r="F18" s="55"/>
    </row>
    <row r="19" spans="2:6">
      <c r="D19" s="52"/>
      <c r="E19" s="53"/>
      <c r="F19" s="54"/>
    </row>
    <row r="32" spans="2:6" s="32" customFormat="1">
      <c r="B32" s="31"/>
      <c r="D32" s="4"/>
      <c r="E32" s="4"/>
      <c r="F32" s="4"/>
    </row>
    <row r="33" spans="2:6" s="32" customFormat="1">
      <c r="B33" s="31"/>
      <c r="D33" s="4"/>
      <c r="E33" s="4"/>
      <c r="F33" s="4"/>
    </row>
  </sheetData>
  <mergeCells count="16">
    <mergeCell ref="A2:I2"/>
    <mergeCell ref="A3:I3"/>
    <mergeCell ref="A4:I4"/>
    <mergeCell ref="A6:A7"/>
    <mergeCell ref="B6:B7"/>
    <mergeCell ref="C6:C7"/>
    <mergeCell ref="I6:I7"/>
    <mergeCell ref="K6:K7"/>
    <mergeCell ref="J6:J7"/>
    <mergeCell ref="A12:C12"/>
    <mergeCell ref="D12:E12"/>
    <mergeCell ref="G12:H12"/>
    <mergeCell ref="D6:D7"/>
    <mergeCell ref="E6:E7"/>
    <mergeCell ref="F6:F7"/>
    <mergeCell ref="G6:H6"/>
  </mergeCells>
  <pageMargins left="3.937007874015748E-2" right="3.937007874015748E-2" top="0" bottom="0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NR 3</vt:lpstr>
      <vt:lpstr>NR2</vt:lpstr>
      <vt:lpstr>'NR2'!Obszar_wydruku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Ślepska</dc:creator>
  <cp:lastModifiedBy>Joanna Ślepska</cp:lastModifiedBy>
  <cp:lastPrinted>2023-06-22T10:56:34Z</cp:lastPrinted>
  <dcterms:created xsi:type="dcterms:W3CDTF">2020-05-12T06:47:22Z</dcterms:created>
  <dcterms:modified xsi:type="dcterms:W3CDTF">2023-06-22T11:34:09Z</dcterms:modified>
</cp:coreProperties>
</file>