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20100" windowHeight="7365" activeTab="1"/>
  </bookViews>
  <sheets>
    <sheet name="Wykaz ppg" sheetId="2" r:id="rId1"/>
    <sheet name="Arkusz cenowy - do oferty" sheetId="3" r:id="rId2"/>
    <sheet name="Zużycie paliwa" sheetId="5" r:id="rId3"/>
    <sheet name="Wykaz Odbiorców" sheetId="7" r:id="rId4"/>
  </sheets>
  <calcPr calcId="145621"/>
</workbook>
</file>

<file path=xl/calcChain.xml><?xml version="1.0" encoding="utf-8"?>
<calcChain xmlns="http://schemas.openxmlformats.org/spreadsheetml/2006/main">
  <c r="BI17" i="2" l="1"/>
  <c r="BI16" i="2"/>
  <c r="BI15" i="2"/>
  <c r="BI14" i="2"/>
  <c r="BI11" i="2"/>
  <c r="BI10" i="2"/>
  <c r="BI9" i="2"/>
  <c r="BI8" i="2"/>
  <c r="BI6" i="2"/>
  <c r="BI5" i="2"/>
  <c r="BI4" i="2"/>
  <c r="BG17" i="2"/>
  <c r="BG16" i="2"/>
  <c r="BG15" i="2"/>
  <c r="BG14" i="2"/>
  <c r="BG11" i="2"/>
  <c r="BG10" i="2"/>
  <c r="BG9" i="2"/>
  <c r="BG8" i="2"/>
  <c r="BG6" i="2"/>
  <c r="BG5" i="2"/>
  <c r="BG4" i="2"/>
  <c r="BE14" i="2"/>
  <c r="BE6" i="2"/>
  <c r="BE5" i="2"/>
  <c r="BE17" i="2"/>
  <c r="BE16" i="2"/>
  <c r="BE15" i="2"/>
  <c r="BE11" i="2"/>
  <c r="BE10" i="2"/>
  <c r="BE9" i="2"/>
  <c r="BE8" i="2"/>
  <c r="BE4" i="2"/>
  <c r="F5" i="3" l="1"/>
  <c r="B5" i="3"/>
  <c r="A5" i="3"/>
  <c r="BC3" i="2" l="1"/>
  <c r="BH9" i="2" l="1"/>
  <c r="BH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BH4" i="2"/>
  <c r="H5" i="3" s="1"/>
  <c r="BF4" i="2"/>
  <c r="AY4" i="2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D4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F3" i="3"/>
  <c r="D3" i="3"/>
  <c r="G5" i="3" l="1"/>
  <c r="BK4" i="2"/>
  <c r="BJ4" i="2"/>
  <c r="I5" i="3" s="1"/>
  <c r="C5" i="3"/>
  <c r="G4" i="5"/>
  <c r="BC4" i="2"/>
  <c r="BC5" i="2"/>
  <c r="BH14" i="2"/>
  <c r="H15" i="3" s="1"/>
  <c r="BF14" i="2"/>
  <c r="BH11" i="2"/>
  <c r="H12" i="3" s="1"/>
  <c r="BF11" i="2"/>
  <c r="BH10" i="2"/>
  <c r="H11" i="3" s="1"/>
  <c r="BF10" i="2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4" i="3"/>
  <c r="B3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4" i="3"/>
  <c r="A3" i="3"/>
  <c r="BH13" i="2"/>
  <c r="H14" i="3" s="1"/>
  <c r="BH17" i="2"/>
  <c r="H18" i="3" s="1"/>
  <c r="BH16" i="2"/>
  <c r="H17" i="3" s="1"/>
  <c r="BH15" i="2"/>
  <c r="H16" i="3" s="1"/>
  <c r="BH12" i="2"/>
  <c r="H13" i="3" s="1"/>
  <c r="H10" i="3"/>
  <c r="BH8" i="2"/>
  <c r="H9" i="3" s="1"/>
  <c r="BH7" i="2"/>
  <c r="H8" i="3" s="1"/>
  <c r="BH6" i="2"/>
  <c r="H7" i="3" s="1"/>
  <c r="BH5" i="2"/>
  <c r="H6" i="3" s="1"/>
  <c r="BH3" i="2"/>
  <c r="H4" i="3" s="1"/>
  <c r="H3" i="3"/>
  <c r="AY2" i="2"/>
  <c r="BF17" i="2"/>
  <c r="BF16" i="2"/>
  <c r="BF15" i="2"/>
  <c r="BF13" i="2"/>
  <c r="BF12" i="2"/>
  <c r="BF9" i="2"/>
  <c r="BF8" i="2"/>
  <c r="BF7" i="2"/>
  <c r="BF6" i="2"/>
  <c r="BF5" i="2"/>
  <c r="BF3" i="2"/>
  <c r="BF2" i="2"/>
  <c r="G14" i="3" l="1"/>
  <c r="BK13" i="2"/>
  <c r="G15" i="3"/>
  <c r="BK14" i="2"/>
  <c r="G13" i="3"/>
  <c r="BK12" i="2"/>
  <c r="G8" i="3"/>
  <c r="BK7" i="2"/>
  <c r="G7" i="3"/>
  <c r="BK6" i="2"/>
  <c r="G4" i="3"/>
  <c r="BK3" i="2"/>
  <c r="G6" i="3"/>
  <c r="BK5" i="2"/>
  <c r="G9" i="3"/>
  <c r="BK8" i="2"/>
  <c r="G16" i="3"/>
  <c r="BK15" i="2"/>
  <c r="G12" i="3"/>
  <c r="BK11" i="2"/>
  <c r="G10" i="3"/>
  <c r="BK9" i="2"/>
  <c r="G17" i="3"/>
  <c r="BK16" i="2"/>
  <c r="G3" i="3"/>
  <c r="BK2" i="2"/>
  <c r="G18" i="3"/>
  <c r="BK17" i="2"/>
  <c r="G11" i="3"/>
  <c r="BK10" i="2"/>
  <c r="BD4" i="2"/>
  <c r="D5" i="3"/>
  <c r="BD2" i="2"/>
  <c r="E3" i="3" s="1"/>
  <c r="G2" i="5"/>
  <c r="BJ2" i="2"/>
  <c r="I3" i="3" s="1"/>
  <c r="C3" i="3"/>
  <c r="BC6" i="2"/>
  <c r="BC7" i="2" s="1"/>
  <c r="BC8" i="2" s="1"/>
  <c r="BC9" i="2" s="1"/>
  <c r="BC10" i="2" s="1"/>
  <c r="BC11" i="2" s="1"/>
  <c r="BC12" i="2" s="1"/>
  <c r="BC13" i="2" s="1"/>
  <c r="BC14" i="2" s="1"/>
  <c r="BC15" i="2" s="1"/>
  <c r="BC16" i="2" s="1"/>
  <c r="BC17" i="2" s="1"/>
  <c r="D6" i="3"/>
  <c r="AY17" i="2"/>
  <c r="G17" i="5" s="1"/>
  <c r="AY16" i="2"/>
  <c r="G16" i="5" s="1"/>
  <c r="AY15" i="2"/>
  <c r="G15" i="5" s="1"/>
  <c r="AY14" i="2"/>
  <c r="G14" i="5" s="1"/>
  <c r="AY13" i="2"/>
  <c r="G13" i="5" s="1"/>
  <c r="AY12" i="2"/>
  <c r="G12" i="5" s="1"/>
  <c r="AY11" i="2"/>
  <c r="G11" i="5" s="1"/>
  <c r="AY10" i="2"/>
  <c r="G10" i="5" s="1"/>
  <c r="AY9" i="2"/>
  <c r="AY8" i="2"/>
  <c r="G8" i="5" s="1"/>
  <c r="AY7" i="2"/>
  <c r="G7" i="5" s="1"/>
  <c r="AY6" i="2"/>
  <c r="G6" i="5" s="1"/>
  <c r="AY5" i="2"/>
  <c r="G5" i="5" s="1"/>
  <c r="AY3" i="2"/>
  <c r="G3" i="5" s="1"/>
  <c r="E5" i="3" l="1"/>
  <c r="BJ9" i="2"/>
  <c r="G9" i="5"/>
  <c r="BL2" i="2"/>
  <c r="BM2" i="2" s="1"/>
  <c r="D9" i="3"/>
  <c r="D8" i="3"/>
  <c r="D7" i="3"/>
  <c r="D10" i="3"/>
  <c r="BJ7" i="2"/>
  <c r="BD7" i="2"/>
  <c r="E8" i="3" s="1"/>
  <c r="C8" i="3"/>
  <c r="BJ15" i="2"/>
  <c r="C16" i="3"/>
  <c r="BD3" i="2"/>
  <c r="E4" i="3" s="1"/>
  <c r="C4" i="3"/>
  <c r="BJ3" i="2"/>
  <c r="BJ8" i="2"/>
  <c r="BD8" i="2"/>
  <c r="E9" i="3" s="1"/>
  <c r="C9" i="3"/>
  <c r="C13" i="3"/>
  <c r="BJ12" i="2"/>
  <c r="C17" i="3"/>
  <c r="BJ16" i="2"/>
  <c r="C7" i="3"/>
  <c r="BJ6" i="2"/>
  <c r="BD6" i="2"/>
  <c r="E7" i="3" s="1"/>
  <c r="C11" i="3"/>
  <c r="BJ10" i="2"/>
  <c r="C15" i="3"/>
  <c r="BJ14" i="2"/>
  <c r="BJ11" i="2"/>
  <c r="C12" i="3"/>
  <c r="BD5" i="2"/>
  <c r="E6" i="3" s="1"/>
  <c r="BJ5" i="2"/>
  <c r="C6" i="3"/>
  <c r="BD9" i="2"/>
  <c r="C10" i="3"/>
  <c r="BJ13" i="2"/>
  <c r="C14" i="3"/>
  <c r="BJ17" i="2"/>
  <c r="C18" i="3"/>
  <c r="AY18" i="2"/>
  <c r="BL4" i="2" l="1"/>
  <c r="BM4" i="2" s="1"/>
  <c r="J5" i="3"/>
  <c r="J3" i="3"/>
  <c r="E10" i="3"/>
  <c r="BL9" i="2"/>
  <c r="BM9" i="2" s="1"/>
  <c r="D11" i="3"/>
  <c r="BD10" i="2"/>
  <c r="E11" i="3" s="1"/>
  <c r="I14" i="3"/>
  <c r="I4" i="3"/>
  <c r="I18" i="3"/>
  <c r="I10" i="3"/>
  <c r="I12" i="3"/>
  <c r="I11" i="3"/>
  <c r="I8" i="3"/>
  <c r="I16" i="3"/>
  <c r="I6" i="3"/>
  <c r="I7" i="3"/>
  <c r="I15" i="3"/>
  <c r="I17" i="3"/>
  <c r="I13" i="3"/>
  <c r="I9" i="3"/>
  <c r="BL10" i="2" l="1"/>
  <c r="BM10" i="2" s="1"/>
  <c r="D12" i="3"/>
  <c r="BD11" i="2"/>
  <c r="BL5" i="2"/>
  <c r="BM5" i="2" s="1"/>
  <c r="J6" i="3"/>
  <c r="BL7" i="2"/>
  <c r="BM7" i="2" s="1"/>
  <c r="J8" i="3"/>
  <c r="BL8" i="2"/>
  <c r="BM8" i="2" s="1"/>
  <c r="J9" i="3"/>
  <c r="BL6" i="2"/>
  <c r="BM6" i="2" s="1"/>
  <c r="J7" i="3"/>
  <c r="J10" i="3"/>
  <c r="BL3" i="2"/>
  <c r="J4" i="3"/>
  <c r="J11" i="3" l="1"/>
  <c r="D13" i="3"/>
  <c r="BD12" i="2"/>
  <c r="E12" i="3"/>
  <c r="BM3" i="2"/>
  <c r="BL11" i="2" l="1"/>
  <c r="J12" i="3"/>
  <c r="D14" i="3"/>
  <c r="BD13" i="2"/>
  <c r="E13" i="3"/>
  <c r="BL12" i="2" l="1"/>
  <c r="BM12" i="2" s="1"/>
  <c r="J13" i="3"/>
  <c r="D15" i="3"/>
  <c r="BD14" i="2"/>
  <c r="BM11" i="2"/>
  <c r="E14" i="3"/>
  <c r="J14" i="3" l="1"/>
  <c r="BL13" i="2"/>
  <c r="E15" i="3"/>
  <c r="D16" i="3"/>
  <c r="BD15" i="2"/>
  <c r="E16" i="3" l="1"/>
  <c r="J15" i="3"/>
  <c r="BL14" i="2"/>
  <c r="BM14" i="2" s="1"/>
  <c r="BM13" i="2"/>
  <c r="D17" i="3"/>
  <c r="BD16" i="2"/>
  <c r="E17" i="3" l="1"/>
  <c r="BL15" i="2"/>
  <c r="J16" i="3"/>
  <c r="D18" i="3"/>
  <c r="BD17" i="2"/>
  <c r="E18" i="3" l="1"/>
  <c r="BK18" i="2"/>
  <c r="BL16" i="2"/>
  <c r="BM16" i="2" s="1"/>
  <c r="J17" i="3"/>
  <c r="BM15" i="2"/>
  <c r="J18" i="3" l="1"/>
  <c r="J19" i="3" s="1"/>
  <c r="J20" i="3" s="1"/>
  <c r="J21" i="3" s="1"/>
  <c r="BL17" i="2"/>
  <c r="BM17" i="2" l="1"/>
  <c r="BL18" i="2"/>
  <c r="BM18" i="2" l="1"/>
</calcChain>
</file>

<file path=xl/comments1.xml><?xml version="1.0" encoding="utf-8"?>
<comments xmlns="http://schemas.openxmlformats.org/spreadsheetml/2006/main">
  <authors>
    <author>p111</author>
  </authors>
  <commentList>
    <comment ref="BA14" authorId="0">
      <text>
        <r>
          <rPr>
            <b/>
            <sz val="9"/>
            <color indexed="81"/>
            <rFont val="Tahoma"/>
            <family val="2"/>
            <charset val="238"/>
          </rPr>
          <t>p111:</t>
        </r>
        <r>
          <rPr>
            <sz val="9"/>
            <color indexed="81"/>
            <rFont val="Tahoma"/>
            <family val="2"/>
            <charset val="238"/>
          </rPr>
          <t xml:space="preserve">
Zamawiający przewiduje zmianę mocy na 550</t>
        </r>
      </text>
    </comment>
  </commentList>
</comments>
</file>

<file path=xl/sharedStrings.xml><?xml version="1.0" encoding="utf-8"?>
<sst xmlns="http://schemas.openxmlformats.org/spreadsheetml/2006/main" count="686" uniqueCount="210">
  <si>
    <t>W-3.6</t>
  </si>
  <si>
    <t>W-4</t>
  </si>
  <si>
    <t>W-2.2</t>
  </si>
  <si>
    <t>W-2.1</t>
  </si>
  <si>
    <t>W-3.9</t>
  </si>
  <si>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</si>
  <si>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</si>
  <si>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</si>
  <si>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</si>
  <si>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</si>
  <si>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</si>
  <si>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</si>
  <si>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</si>
  <si>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Nr gazomierza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</si>
  <si>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</si>
  <si>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</si>
  <si>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</si>
  <si>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</si>
  <si>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</si>
  <si>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</si>
  <si>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</si>
  <si>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</si>
  <si>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</si>
  <si>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</si>
  <si>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</si>
  <si>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</si>
  <si>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</si>
  <si>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</si>
  <si>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</si>
  <si>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>Gmina Zbrosławice</t>
  </si>
  <si>
    <t>OSP Świętoszowice</t>
  </si>
  <si>
    <t>OSP Szałsza</t>
  </si>
  <si>
    <t xml:space="preserve">Obecny Sprzedawca </t>
  </si>
  <si>
    <t>OSD</t>
  </si>
  <si>
    <t>Termin obowiązywania umowy</t>
  </si>
  <si>
    <t>Urządzenie odbiorcze</t>
  </si>
  <si>
    <t xml:space="preserve">Nr NIP </t>
  </si>
  <si>
    <t>Akcyza</t>
  </si>
  <si>
    <t>kocioł 108 kW</t>
  </si>
  <si>
    <t>Nr PPG wg OSD</t>
  </si>
  <si>
    <t>Gminna Biblioteka Publiczna w Zbrosławicach Centrum Usług Publicznych</t>
  </si>
  <si>
    <t xml:space="preserve">Oświęcimska </t>
  </si>
  <si>
    <t>2a</t>
  </si>
  <si>
    <t>42-674</t>
  </si>
  <si>
    <t>Zbrosławice</t>
  </si>
  <si>
    <t>PGNiG</t>
  </si>
  <si>
    <t>Przezchlebie</t>
  </si>
  <si>
    <t xml:space="preserve">Gminne Przedszkole nr 8 w Przezchlebiu </t>
  </si>
  <si>
    <t xml:space="preserve">Mikulczycka </t>
  </si>
  <si>
    <t>11a</t>
  </si>
  <si>
    <t>kocioł moc nieznana, kuchenka 4-palnikowa</t>
  </si>
  <si>
    <t>20534393</t>
  </si>
  <si>
    <t xml:space="preserve">Stefana Batorego </t>
  </si>
  <si>
    <t>zwolniony</t>
  </si>
  <si>
    <t>kuchenka 4-palnikowa, kocioł 50 kW, taboret</t>
  </si>
  <si>
    <t>Lp.</t>
  </si>
  <si>
    <t>Świętoszowice</t>
  </si>
  <si>
    <t>kuchenka 4-palnikowa 30 kW, podgrzewacz przepływowy wody 17 kW</t>
  </si>
  <si>
    <t xml:space="preserve">kocioł moc nieznana,  </t>
  </si>
  <si>
    <t>Kamieniec</t>
  </si>
  <si>
    <t xml:space="preserve">Tarnogórska </t>
  </si>
  <si>
    <t>kuchenka 4-palnikowa, grzejnik wody przepływowej</t>
  </si>
  <si>
    <t>Gminny Zespół Placówek Oświatowych</t>
  </si>
  <si>
    <t xml:space="preserve">Wwolności </t>
  </si>
  <si>
    <t>piec grzeczy co</t>
  </si>
  <si>
    <t>42-677</t>
  </si>
  <si>
    <t>Czekanów</t>
  </si>
  <si>
    <t>Szkolna</t>
  </si>
  <si>
    <t xml:space="preserve">Wolności </t>
  </si>
  <si>
    <t>25606652</t>
  </si>
  <si>
    <t>kocioł kondensacyjny dwufukcyjny 65 kW</t>
  </si>
  <si>
    <t>Szkoła Podstawowa w Ziemięcicach</t>
  </si>
  <si>
    <t>42-675</t>
  </si>
  <si>
    <t>Ziemięcice</t>
  </si>
  <si>
    <t>kocioł konensacyjny jednofunkcyjny 43 kW</t>
  </si>
  <si>
    <t>28289817</t>
  </si>
  <si>
    <t>PL0030001870</t>
  </si>
  <si>
    <t>2 x kocioł po 140 kW, 2 x taboret po 5 kW, kuchnia gazowa 13 kW</t>
  </si>
  <si>
    <t>Zespół Szkół Ogólnokształcących im. Jana Pawła II w Kamieńcu</t>
  </si>
  <si>
    <t xml:space="preserve">Gliwicka </t>
  </si>
  <si>
    <t>9718003</t>
  </si>
  <si>
    <t>PL0030001149</t>
  </si>
  <si>
    <t>2 x kocioł - 241 kW, taboret - 10 kW, trzon 6-palnikowy - 20 kW</t>
  </si>
  <si>
    <t xml:space="preserve">Kolejowa </t>
  </si>
  <si>
    <t>3c</t>
  </si>
  <si>
    <t>04594727</t>
  </si>
  <si>
    <t>0031267723</t>
  </si>
  <si>
    <t>93a</t>
  </si>
  <si>
    <t>kocioł moc nieznana</t>
  </si>
  <si>
    <t>kocioła moc nieznana, kuchenka 4-ppalnikowa</t>
  </si>
  <si>
    <t>Szałsza</t>
  </si>
  <si>
    <t xml:space="preserve">Wiejska </t>
  </si>
  <si>
    <t>Termin wypowiedzenia</t>
  </si>
  <si>
    <t>PSG</t>
  </si>
  <si>
    <t>Odbiorca</t>
  </si>
  <si>
    <t>Adresat faktury</t>
  </si>
  <si>
    <t>Ilość godzin w roku [h]</t>
  </si>
  <si>
    <t>Wartość netto</t>
  </si>
  <si>
    <t>Wartość brutto</t>
  </si>
  <si>
    <t>Razem</t>
  </si>
  <si>
    <t>VAT</t>
  </si>
  <si>
    <t>Cena jednostkowa paliwa netto [zł/kWh]</t>
  </si>
  <si>
    <t>Wartość abonamentu netto</t>
  </si>
  <si>
    <t>Wartość opłaty dystrybucyjnej stałej</t>
  </si>
  <si>
    <t>Cena jednostkowa opłaty dystrybucyjnej zmiennej netto [zł/kWh]</t>
  </si>
  <si>
    <t>Cena jednostkowa abonamentu netto [zł/mc]</t>
  </si>
  <si>
    <t>Cena jednostkowa opłaty dystrybucyjnej stałej netto [zł/mc]</t>
  </si>
  <si>
    <t>Wartość opłaty dystrybucyjnej zmiennej</t>
  </si>
  <si>
    <t>Obiekt</t>
  </si>
  <si>
    <t>PPG</t>
  </si>
  <si>
    <t>Razem netto</t>
  </si>
  <si>
    <t>Razem brutto</t>
  </si>
  <si>
    <t>Gminne Przedszkole nr 4 w Świętoszowicach</t>
  </si>
  <si>
    <t>miejscowość i data</t>
  </si>
  <si>
    <t xml:space="preserve">podpis  osoby/osób uprawnionej </t>
  </si>
  <si>
    <t>do reprezentowania Wykonawcy</t>
  </si>
  <si>
    <t>Uwaga:</t>
  </si>
  <si>
    <t xml:space="preserve">Uwaga: </t>
  </si>
  <si>
    <t>2. Wykonawca wypełniając wskazane przez Zamawiającego w arkuszu nr 1 pola, automatycznie wypełnia arkusz nr 2 „Arkusz ofertowy”.</t>
  </si>
  <si>
    <t>ARKUSZ OFERTOWY - załącznik do Formularza Ofertowego stanowiacego Załącznik nr 3 do SIWZ</t>
  </si>
  <si>
    <t>1. Wprowadzono formuły. Wykonawca wypełnia TYLKO pola zaznaczone kolorem pomarańczowym. Zamawiający wymaga ceny jednolitej dla wszystkich ppg.</t>
  </si>
  <si>
    <t>Nr ppg</t>
  </si>
  <si>
    <t>Minimalne ciśnienie paliwa gazowego przy jakim dostarczane będzie paliwo gazowe</t>
  </si>
  <si>
    <t>Data rozpoczęcia dostarczania paliwa gazowego</t>
  </si>
  <si>
    <t>Grupa Taryfowa Sprzedawcy</t>
  </si>
  <si>
    <t>Grupa taryfowa OSD</t>
  </si>
  <si>
    <t>Deklaracja planowanego zuzycia paliwa gazowego w okresie trwania umowy</t>
  </si>
  <si>
    <t>Wskazanie wysokości kwoty, o której mowa w par. 6 ust. 3/par. 7 ust. 3/ par. 6 ust. 1</t>
  </si>
  <si>
    <t>lp</t>
  </si>
  <si>
    <t>NABYWCA</t>
  </si>
  <si>
    <t>NIP</t>
  </si>
  <si>
    <t>ODBIORCA</t>
  </si>
  <si>
    <t>ADRES PUNKTU POBORU</t>
  </si>
  <si>
    <t>TARYFA</t>
  </si>
  <si>
    <t>ADRES DO WYSYŁKI FAKTURY</t>
  </si>
  <si>
    <t>Gminna Biblioteka Publiczna w Zbrosławicach</t>
  </si>
  <si>
    <t>Gminna Biblioteka Publiczna w Zbrosławicach-CUP</t>
  </si>
  <si>
    <t>42-674 Zbrosławice, Oświęcimska 2a</t>
  </si>
  <si>
    <t>Gminna Biblioteka Publiczna w Zbrosławicach-Filia w Ziemięcicach</t>
  </si>
  <si>
    <t>42-675 Ziemięcice, ul. Mikulczycka 14</t>
  </si>
  <si>
    <t>GMINA ZBROSŁAWICE</t>
  </si>
  <si>
    <t>Gmine Przedszkole Nr 8 w Przezchlebiu</t>
  </si>
  <si>
    <t>42-675 Przezchlebie, ul. Mikulczycka 11a</t>
  </si>
  <si>
    <t>Gmine Przedszkole Nr 1 w Zbrosławicach</t>
  </si>
  <si>
    <t>42-674 Zbrosławice, ul. Batorego 6</t>
  </si>
  <si>
    <t>Gmine Przedszkole Nr 4 w Świętoszowicach</t>
  </si>
  <si>
    <t>42-675 Świętoszowice, ul. Mikulczycka 89</t>
  </si>
  <si>
    <t>Gmine Przedszkole Nr 3 w Kamieńcu</t>
  </si>
  <si>
    <t>42-674 Kamieniec, ul. Tarnogórska 2</t>
  </si>
  <si>
    <t>Gminny Zespół Obsługi Placówek Oświatowych</t>
  </si>
  <si>
    <t>42-674 Zbrosławice, ul. Wolności 108</t>
  </si>
  <si>
    <t>Szkoła Podstawowa w Czekanowie</t>
  </si>
  <si>
    <t>42-677 Czekanów, ul. Szkolna 26</t>
  </si>
  <si>
    <t>42-675 Ziemięcice, ul. Szkolna 6</t>
  </si>
  <si>
    <t>42-674 Zbrosławice, Wolności 67</t>
  </si>
  <si>
    <t>W-5</t>
  </si>
  <si>
    <t>42-674 Kamieniec, ul. Gliwicka 6</t>
  </si>
  <si>
    <t>42-675 Świętoszowice, ul. Mikulczycka 93A</t>
  </si>
  <si>
    <t xml:space="preserve">42 - 674 Zbrosławice; ul. Oświęcimska 2 </t>
  </si>
  <si>
    <t>42-677 Szałsza, ul. Wiejska 13</t>
  </si>
  <si>
    <t>Świetlica Gminna Czekanów</t>
  </si>
  <si>
    <t>42-677 Czekanów, ul. Kolejowa 3c</t>
  </si>
  <si>
    <t xml:space="preserve">Urząd Gminy Zbrosławice </t>
  </si>
  <si>
    <t>42-674 Zbrosławice, ul. Oświęcimska 2</t>
  </si>
  <si>
    <t>umowa na czas określony</t>
  </si>
  <si>
    <t>Szkoła Podstawowa  w Czekanowie</t>
  </si>
  <si>
    <t>Świetlica Gminna  Czekanów</t>
  </si>
  <si>
    <t>Szkoła Podstawowa im. Tadeusza Kościuszki w Zbrosławicach</t>
  </si>
  <si>
    <t>125543</t>
  </si>
  <si>
    <t>Gminne Przedszkole nr 1 w Zbrosławicach</t>
  </si>
  <si>
    <t>PL0031330516</t>
  </si>
  <si>
    <t>PL0031262918</t>
  </si>
  <si>
    <t>27406257</t>
  </si>
  <si>
    <t>PL0031200666</t>
  </si>
  <si>
    <t>53803</t>
  </si>
  <si>
    <t>PL0031252596</t>
  </si>
  <si>
    <t>807485</t>
  </si>
  <si>
    <t>PL0031255589</t>
  </si>
  <si>
    <t>PL0031291310</t>
  </si>
  <si>
    <t>25021634</t>
  </si>
  <si>
    <t>PL0031199590</t>
  </si>
  <si>
    <t>2417920</t>
  </si>
  <si>
    <t>PL0031317102</t>
  </si>
  <si>
    <t>PL0031304624</t>
  </si>
  <si>
    <t>278922</t>
  </si>
  <si>
    <t>PL0031274504</t>
  </si>
  <si>
    <t>330459</t>
  </si>
  <si>
    <t xml:space="preserve">Gminna Biblioteka Publiczna </t>
  </si>
  <si>
    <t>DZ. 38/15</t>
  </si>
  <si>
    <t>0031880167</t>
  </si>
  <si>
    <t>00943196</t>
  </si>
  <si>
    <t>01.11.2018</t>
  </si>
  <si>
    <t>PL0031240092</t>
  </si>
  <si>
    <t>Gminne Przedszkole nr 3 w Kamieńcu</t>
  </si>
  <si>
    <t>PL0031138328</t>
  </si>
  <si>
    <t>492399</t>
  </si>
  <si>
    <t>PL0031267723</t>
  </si>
  <si>
    <t>01.01.2019</t>
  </si>
  <si>
    <t>Urząd Gminy Zbrosławice</t>
  </si>
  <si>
    <t>Gminna Biblioteka Publiczna - CUP</t>
  </si>
  <si>
    <t>Gminna Biblioteka Publiczna - filia Ziemięcice</t>
  </si>
  <si>
    <t>Szkoła Podstawowa im. T. Kościuszki w Zbrosławicach</t>
  </si>
  <si>
    <t>Gminna Biblioteka Publiczna w Zbrosławicach- CUF</t>
  </si>
  <si>
    <t>W-3.6_ZA</t>
  </si>
  <si>
    <t>W-4_ZA</t>
  </si>
  <si>
    <t>W-2.2_ZA</t>
  </si>
  <si>
    <t>W-3.9_ZA</t>
  </si>
  <si>
    <t>W-5.1_ZA</t>
  </si>
  <si>
    <t>01.11.2021</t>
  </si>
  <si>
    <t>Arkusza cenowego nie należy samemu, ręcznie wypełniać, dane automatycznie są przenoszone z arkusza nr 1 "Wykaz ppg"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</si>
</sst>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21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/>
    <xf numFmtId="0" fontId="8" fillId="0" borderId="1" xfId="0" applyFont="1" applyFill="1" applyBorder="1" applyAlignment="1"/>
    <xf numFmtId="0" fontId="8" fillId="0" borderId="1" xfId="0" applyFont="1" applyBorder="1" applyAlignment="1"/>
    <xf numFmtId="0" fontId="6" fillId="0" borderId="1" xfId="0" applyFont="1" applyFill="1" applyBorder="1"/>
    <xf numFmtId="44" fontId="8" fillId="0" borderId="1" xfId="5" applyFont="1" applyFill="1" applyBorder="1"/>
    <xf numFmtId="44" fontId="6" fillId="0" borderId="1" xfId="5" applyFont="1" applyFill="1" applyBorder="1"/>
    <xf numFmtId="44" fontId="6" fillId="0" borderId="1" xfId="0" applyNumberFormat="1" applyFont="1" applyFill="1" applyBorder="1"/>
    <xf numFmtId="49" fontId="6" fillId="0" borderId="1" xfId="0" applyNumberFormat="1" applyFont="1" applyFill="1" applyBorder="1"/>
    <xf numFmtId="0" fontId="6" fillId="0" borderId="1" xfId="0" applyFont="1" applyFill="1" applyBorder="1" applyAlignment="1"/>
    <xf numFmtId="0" fontId="6" fillId="0" borderId="0" xfId="0" applyFont="1" applyFill="1"/>
    <xf numFmtId="49" fontId="6" fillId="0" borderId="1" xfId="0" applyNumberFormat="1" applyFont="1" applyBorder="1"/>
    <xf numFmtId="0" fontId="6" fillId="0" borderId="1" xfId="0" applyFont="1" applyBorder="1" applyAlignment="1"/>
    <xf numFmtId="44" fontId="6" fillId="0" borderId="1" xfId="5" applyFont="1" applyBorder="1"/>
    <xf numFmtId="44" fontId="6" fillId="0" borderId="1" xfId="0" applyNumberFormat="1" applyFont="1" applyBorder="1"/>
    <xf numFmtId="44" fontId="7" fillId="0" borderId="1" xfId="0" applyNumberFormat="1" applyFont="1" applyBorder="1"/>
    <xf numFmtId="0" fontId="10" fillId="6" borderId="0" xfId="0" applyFont="1" applyFill="1"/>
    <xf numFmtId="0" fontId="6" fillId="6" borderId="0" xfId="0" applyFont="1" applyFill="1"/>
    <xf numFmtId="0" fontId="7" fillId="0" borderId="0" xfId="0" applyFont="1"/>
    <xf numFmtId="0" fontId="7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/>
    <xf numFmtId="0" fontId="6" fillId="0" borderId="1" xfId="0" applyFont="1" applyBorder="1" applyAlignment="1">
      <alignment vertical="top" wrapText="1"/>
    </xf>
    <xf numFmtId="0" fontId="6" fillId="0" borderId="4" xfId="0" applyFont="1" applyBorder="1"/>
    <xf numFmtId="0" fontId="13" fillId="0" borderId="0" xfId="0" applyFont="1" applyAlignment="1">
      <alignment vertical="center"/>
    </xf>
    <xf numFmtId="0" fontId="14" fillId="0" borderId="0" xfId="0" applyFont="1"/>
    <xf numFmtId="0" fontId="13" fillId="0" borderId="0" xfId="0" applyFont="1"/>
    <xf numFmtId="0" fontId="15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0" fontId="8" fillId="6" borderId="1" xfId="0" applyFont="1" applyFill="1" applyBorder="1"/>
    <xf numFmtId="0" fontId="8" fillId="0" borderId="1" xfId="0" applyFont="1" applyFill="1" applyBorder="1" applyAlignment="1">
      <alignment horizontal="center"/>
    </xf>
    <xf numFmtId="44" fontId="8" fillId="0" borderId="1" xfId="0" applyNumberFormat="1" applyFont="1" applyFill="1" applyBorder="1"/>
    <xf numFmtId="0" fontId="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20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2" fontId="8" fillId="0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24"/>
  <sheetViews>
    <sheetView topLeftCell="AJ1" workbookViewId="0">
      <selection activeCell="AY18" sqref="AY18"/>
    </sheetView>
  </sheetViews>
  <sheetFormatPr defaultColWidth="9" defaultRowHeight="11.25"/>
  <cols>
    <col min="1" max="1" width="3" style="1" customWidth="1"/>
    <col min="2" max="2" width="12.75" style="1" customWidth="1"/>
    <col min="3" max="6" width="9" style="1"/>
    <col min="7" max="7" width="5.25" style="1" customWidth="1"/>
    <col min="8" max="8" width="4.625" style="1" customWidth="1"/>
    <col min="9" max="9" width="9.5" style="1" customWidth="1"/>
    <col min="10" max="10" width="23.5" style="1" customWidth="1"/>
    <col min="11" max="13" width="9" style="1"/>
    <col min="14" max="14" width="12.25" style="1" customWidth="1"/>
    <col min="15" max="15" width="5.25" style="1" customWidth="1"/>
    <col min="16" max="16" width="4.625" style="1" customWidth="1"/>
    <col min="17" max="17" width="23.5" style="1" customWidth="1"/>
    <col min="18" max="20" width="9" style="1"/>
    <col min="21" max="21" width="12.25" style="1" customWidth="1"/>
    <col min="22" max="22" width="5.25" style="1" customWidth="1"/>
    <col min="23" max="23" width="4.625" style="1" customWidth="1"/>
    <col min="24" max="24" width="9" style="1"/>
    <col min="25" max="25" width="5.5" style="1" customWidth="1"/>
    <col min="26" max="26" width="11" style="1" customWidth="1"/>
    <col min="27" max="27" width="17" style="1" customWidth="1"/>
    <col min="28" max="28" width="31.75" style="1" customWidth="1"/>
    <col min="29" max="29" width="6" style="1" customWidth="1"/>
    <col min="30" max="32" width="9" style="1"/>
    <col min="33" max="33" width="5.25" style="1" customWidth="1"/>
    <col min="34" max="34" width="5.75" style="1" customWidth="1"/>
    <col min="35" max="35" width="14.5" style="1" customWidth="1"/>
    <col min="36" max="36" width="9.75" style="1" customWidth="1"/>
    <col min="37" max="37" width="6.75" style="1" customWidth="1"/>
    <col min="38" max="47" width="9" style="1"/>
    <col min="48" max="48" width="11" style="1" customWidth="1"/>
    <col min="49" max="51" width="9" style="1"/>
    <col min="52" max="52" width="6.5" style="1" customWidth="1"/>
    <col min="53" max="55" width="9" style="1"/>
    <col min="56" max="56" width="9.75" style="1" customWidth="1"/>
    <col min="57" max="58" width="9" style="1"/>
    <col min="59" max="59" width="9.75" style="1" customWidth="1"/>
    <col min="60" max="60" width="12.125" style="1" customWidth="1"/>
    <col min="61" max="61" width="10.125" style="1" customWidth="1"/>
    <col min="62" max="62" width="10" style="1" customWidth="1"/>
    <col min="63" max="63" width="10.25" style="1" customWidth="1"/>
    <col min="64" max="64" width="9.5" style="1" customWidth="1"/>
    <col min="65" max="65" width="11.5" style="1" customWidth="1"/>
    <col min="66" max="16384" width="9" style="1"/>
  </cols>
  <sheetData>
    <row r="1" spans="1:65" ht="67.5">
      <c r="A1" s="7" t="s">
        <v>55</v>
      </c>
      <c r="B1" s="8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9" t="s">
        <v>10</v>
      </c>
      <c r="H1" s="9" t="s">
        <v>11</v>
      </c>
      <c r="I1" s="9" t="s">
        <v>36</v>
      </c>
      <c r="J1" s="10" t="s">
        <v>94</v>
      </c>
      <c r="K1" s="10" t="s">
        <v>6</v>
      </c>
      <c r="L1" s="10" t="s">
        <v>7</v>
      </c>
      <c r="M1" s="10" t="s">
        <v>8</v>
      </c>
      <c r="N1" s="10" t="s">
        <v>9</v>
      </c>
      <c r="O1" s="11" t="s">
        <v>10</v>
      </c>
      <c r="P1" s="11" t="s">
        <v>11</v>
      </c>
      <c r="Q1" s="12" t="s">
        <v>95</v>
      </c>
      <c r="R1" s="12" t="s">
        <v>6</v>
      </c>
      <c r="S1" s="12" t="s">
        <v>7</v>
      </c>
      <c r="T1" s="12" t="s">
        <v>8</v>
      </c>
      <c r="U1" s="12" t="s">
        <v>9</v>
      </c>
      <c r="V1" s="13" t="s">
        <v>10</v>
      </c>
      <c r="W1" s="13" t="s">
        <v>11</v>
      </c>
      <c r="X1" s="14" t="s">
        <v>32</v>
      </c>
      <c r="Y1" s="15" t="s">
        <v>33</v>
      </c>
      <c r="Z1" s="14" t="s">
        <v>34</v>
      </c>
      <c r="AA1" s="15" t="s">
        <v>92</v>
      </c>
      <c r="AB1" s="16" t="s">
        <v>12</v>
      </c>
      <c r="AC1" s="16" t="s">
        <v>6</v>
      </c>
      <c r="AD1" s="16" t="s">
        <v>7</v>
      </c>
      <c r="AE1" s="16" t="s">
        <v>8</v>
      </c>
      <c r="AF1" s="16" t="s">
        <v>9</v>
      </c>
      <c r="AG1" s="17" t="s">
        <v>10</v>
      </c>
      <c r="AH1" s="17" t="s">
        <v>11</v>
      </c>
      <c r="AI1" s="16" t="s">
        <v>35</v>
      </c>
      <c r="AJ1" s="16" t="s">
        <v>39</v>
      </c>
      <c r="AK1" s="17" t="s">
        <v>13</v>
      </c>
      <c r="AL1" s="16" t="s">
        <v>37</v>
      </c>
      <c r="AM1" s="18" t="s">
        <v>16</v>
      </c>
      <c r="AN1" s="18" t="s">
        <v>17</v>
      </c>
      <c r="AO1" s="18" t="s">
        <v>27</v>
      </c>
      <c r="AP1" s="18" t="s">
        <v>18</v>
      </c>
      <c r="AQ1" s="18" t="s">
        <v>19</v>
      </c>
      <c r="AR1" s="18" t="s">
        <v>20</v>
      </c>
      <c r="AS1" s="18" t="s">
        <v>21</v>
      </c>
      <c r="AT1" s="18" t="s">
        <v>22</v>
      </c>
      <c r="AU1" s="18" t="s">
        <v>23</v>
      </c>
      <c r="AV1" s="18" t="s">
        <v>24</v>
      </c>
      <c r="AW1" s="18" t="s">
        <v>25</v>
      </c>
      <c r="AX1" s="18" t="s">
        <v>26</v>
      </c>
      <c r="AY1" s="18" t="s">
        <v>28</v>
      </c>
      <c r="AZ1" s="19" t="s">
        <v>14</v>
      </c>
      <c r="BA1" s="20" t="s">
        <v>15</v>
      </c>
      <c r="BB1" s="21" t="s">
        <v>96</v>
      </c>
      <c r="BC1" s="22" t="s">
        <v>101</v>
      </c>
      <c r="BD1" s="21" t="s">
        <v>97</v>
      </c>
      <c r="BE1" s="22" t="s">
        <v>105</v>
      </c>
      <c r="BF1" s="21" t="s">
        <v>102</v>
      </c>
      <c r="BG1" s="22" t="s">
        <v>106</v>
      </c>
      <c r="BH1" s="23" t="s">
        <v>103</v>
      </c>
      <c r="BI1" s="22" t="s">
        <v>104</v>
      </c>
      <c r="BJ1" s="24" t="s">
        <v>107</v>
      </c>
      <c r="BK1" s="25" t="s">
        <v>97</v>
      </c>
      <c r="BL1" s="26" t="s">
        <v>100</v>
      </c>
      <c r="BM1" s="27" t="s">
        <v>98</v>
      </c>
    </row>
    <row r="2" spans="1:65" s="70" customFormat="1">
      <c r="A2" s="7">
        <v>1</v>
      </c>
      <c r="B2" s="7" t="s">
        <v>40</v>
      </c>
      <c r="C2" s="7" t="s">
        <v>43</v>
      </c>
      <c r="D2" s="7" t="s">
        <v>44</v>
      </c>
      <c r="E2" s="7" t="s">
        <v>44</v>
      </c>
      <c r="F2" s="7" t="s">
        <v>41</v>
      </c>
      <c r="G2" s="7" t="s">
        <v>42</v>
      </c>
      <c r="H2" s="7"/>
      <c r="I2" s="7">
        <v>6452290117</v>
      </c>
      <c r="J2" s="7" t="s">
        <v>200</v>
      </c>
      <c r="K2" s="7" t="s">
        <v>43</v>
      </c>
      <c r="L2" s="7" t="s">
        <v>44</v>
      </c>
      <c r="M2" s="7" t="s">
        <v>44</v>
      </c>
      <c r="N2" s="7" t="s">
        <v>41</v>
      </c>
      <c r="O2" s="7" t="s">
        <v>42</v>
      </c>
      <c r="P2" s="7"/>
      <c r="Q2" s="28" t="s">
        <v>138</v>
      </c>
      <c r="R2" s="7" t="s">
        <v>72</v>
      </c>
      <c r="S2" s="8" t="s">
        <v>44</v>
      </c>
      <c r="T2" s="8" t="s">
        <v>44</v>
      </c>
      <c r="U2" s="8" t="s">
        <v>41</v>
      </c>
      <c r="V2" s="68" t="s">
        <v>42</v>
      </c>
      <c r="W2" s="7"/>
      <c r="X2" s="7" t="s">
        <v>45</v>
      </c>
      <c r="Y2" s="7" t="s">
        <v>93</v>
      </c>
      <c r="Z2" s="7" t="s">
        <v>197</v>
      </c>
      <c r="AA2" s="8" t="s">
        <v>164</v>
      </c>
      <c r="AB2" s="28" t="s">
        <v>138</v>
      </c>
      <c r="AC2" s="7" t="s">
        <v>72</v>
      </c>
      <c r="AD2" s="7" t="s">
        <v>73</v>
      </c>
      <c r="AE2" s="7" t="s">
        <v>73</v>
      </c>
      <c r="AF2" s="7" t="s">
        <v>48</v>
      </c>
      <c r="AG2" s="62">
        <v>14</v>
      </c>
      <c r="AH2" s="7" t="s">
        <v>188</v>
      </c>
      <c r="AI2" s="8"/>
      <c r="AJ2" s="63" t="s">
        <v>189</v>
      </c>
      <c r="AK2" s="66" t="s">
        <v>190</v>
      </c>
      <c r="AL2" s="7" t="s">
        <v>53</v>
      </c>
      <c r="AM2" s="30">
        <v>7808</v>
      </c>
      <c r="AN2" s="30">
        <v>6240</v>
      </c>
      <c r="AO2" s="30">
        <v>3667</v>
      </c>
      <c r="AP2" s="30">
        <v>554</v>
      </c>
      <c r="AQ2" s="30">
        <v>230</v>
      </c>
      <c r="AR2" s="30">
        <v>25</v>
      </c>
      <c r="AS2" s="30">
        <v>40</v>
      </c>
      <c r="AT2" s="30">
        <v>128</v>
      </c>
      <c r="AU2" s="30">
        <v>331</v>
      </c>
      <c r="AV2" s="30">
        <v>1161</v>
      </c>
      <c r="AW2" s="30">
        <v>4876</v>
      </c>
      <c r="AX2" s="30">
        <v>6890</v>
      </c>
      <c r="AY2" s="31">
        <f>SUM(AM2:AX2)</f>
        <v>31950</v>
      </c>
      <c r="AZ2" s="8" t="s">
        <v>203</v>
      </c>
      <c r="BA2" s="8"/>
      <c r="BB2" s="8"/>
      <c r="BC2" s="67">
        <v>0</v>
      </c>
      <c r="BD2" s="33">
        <f>BC2*AY2</f>
        <v>0</v>
      </c>
      <c r="BE2" s="67">
        <v>0</v>
      </c>
      <c r="BF2" s="33">
        <f>BE2*12</f>
        <v>0</v>
      </c>
      <c r="BG2" s="8">
        <v>21.28</v>
      </c>
      <c r="BH2" s="33">
        <f>BG2*12</f>
        <v>255.36</v>
      </c>
      <c r="BI2" s="8">
        <v>3.5979999999999998E-2</v>
      </c>
      <c r="BJ2" s="33">
        <f t="shared" ref="BJ2:BJ17" si="0">BI2*AY2</f>
        <v>1149.5609999999999</v>
      </c>
      <c r="BK2" s="69">
        <f>BJ2+BH2+BF2+BD2</f>
        <v>1404.9209999999998</v>
      </c>
      <c r="BL2" s="69">
        <f>BK2*0.23</f>
        <v>323.13182999999998</v>
      </c>
      <c r="BM2" s="69">
        <f>BL2+BK2</f>
        <v>1728.0528299999999</v>
      </c>
    </row>
    <row r="3" spans="1:65" s="38" customFormat="1">
      <c r="A3" s="32">
        <f>A2+1</f>
        <v>2</v>
      </c>
      <c r="B3" s="32" t="s">
        <v>40</v>
      </c>
      <c r="C3" s="32" t="s">
        <v>43</v>
      </c>
      <c r="D3" s="32" t="s">
        <v>44</v>
      </c>
      <c r="E3" s="32" t="s">
        <v>44</v>
      </c>
      <c r="F3" s="32" t="s">
        <v>41</v>
      </c>
      <c r="G3" s="32" t="s">
        <v>42</v>
      </c>
      <c r="H3" s="32"/>
      <c r="I3" s="32">
        <v>6452290117</v>
      </c>
      <c r="J3" s="32" t="s">
        <v>199</v>
      </c>
      <c r="K3" s="32" t="s">
        <v>43</v>
      </c>
      <c r="L3" s="32" t="s">
        <v>44</v>
      </c>
      <c r="M3" s="32" t="s">
        <v>44</v>
      </c>
      <c r="N3" s="32" t="s">
        <v>41</v>
      </c>
      <c r="O3" s="32" t="s">
        <v>42</v>
      </c>
      <c r="P3" s="32"/>
      <c r="Q3" s="32" t="s">
        <v>187</v>
      </c>
      <c r="R3" s="32" t="s">
        <v>43</v>
      </c>
      <c r="S3" s="32" t="s">
        <v>44</v>
      </c>
      <c r="T3" s="32" t="s">
        <v>44</v>
      </c>
      <c r="U3" s="32" t="s">
        <v>41</v>
      </c>
      <c r="V3" s="60" t="s">
        <v>42</v>
      </c>
      <c r="W3" s="32"/>
      <c r="X3" s="32" t="s">
        <v>45</v>
      </c>
      <c r="Y3" s="32" t="s">
        <v>93</v>
      </c>
      <c r="Z3" s="32" t="s">
        <v>191</v>
      </c>
      <c r="AA3" s="32" t="s">
        <v>164</v>
      </c>
      <c r="AB3" s="32" t="s">
        <v>202</v>
      </c>
      <c r="AC3" s="32" t="s">
        <v>43</v>
      </c>
      <c r="AD3" s="32" t="s">
        <v>44</v>
      </c>
      <c r="AE3" s="32" t="s">
        <v>44</v>
      </c>
      <c r="AF3" s="32" t="s">
        <v>41</v>
      </c>
      <c r="AG3" s="60" t="s">
        <v>42</v>
      </c>
      <c r="AH3" s="32"/>
      <c r="AI3" s="32" t="s">
        <v>38</v>
      </c>
      <c r="AJ3" s="64" t="s">
        <v>192</v>
      </c>
      <c r="AK3" s="64">
        <v>22001763</v>
      </c>
      <c r="AL3" s="32" t="s">
        <v>53</v>
      </c>
      <c r="AM3" s="37">
        <v>20414</v>
      </c>
      <c r="AN3" s="37">
        <v>28119</v>
      </c>
      <c r="AO3" s="37">
        <v>24894</v>
      </c>
      <c r="AP3" s="37">
        <v>11666</v>
      </c>
      <c r="AQ3" s="37">
        <v>441</v>
      </c>
      <c r="AR3" s="37">
        <v>0</v>
      </c>
      <c r="AS3" s="37">
        <v>0</v>
      </c>
      <c r="AT3" s="37">
        <v>0</v>
      </c>
      <c r="AU3" s="37">
        <v>2013</v>
      </c>
      <c r="AV3" s="37">
        <v>4936</v>
      </c>
      <c r="AW3" s="37">
        <v>17322</v>
      </c>
      <c r="AX3" s="37">
        <v>20440</v>
      </c>
      <c r="AY3" s="37">
        <f>SUM(AM3:AX3)</f>
        <v>130245</v>
      </c>
      <c r="AZ3" s="32" t="s">
        <v>204</v>
      </c>
      <c r="BA3" s="32"/>
      <c r="BB3" s="32"/>
      <c r="BC3" s="32">
        <f>BC2</f>
        <v>0</v>
      </c>
      <c r="BD3" s="34">
        <f t="shared" ref="BD3:BD17" si="1">BC3*AY3</f>
        <v>0</v>
      </c>
      <c r="BE3" s="67">
        <v>0</v>
      </c>
      <c r="BF3" s="34">
        <f t="shared" ref="BF3:BF17" si="2">BE3*12</f>
        <v>0</v>
      </c>
      <c r="BG3" s="8">
        <v>150.08000000000001</v>
      </c>
      <c r="BH3" s="33">
        <f t="shared" ref="BH3:BH17" si="3">BG3*12</f>
        <v>1800.96</v>
      </c>
      <c r="BI3" s="8">
        <v>3.125E-2</v>
      </c>
      <c r="BJ3" s="34">
        <f t="shared" si="0"/>
        <v>4070.15625</v>
      </c>
      <c r="BK3" s="69">
        <f t="shared" ref="BK3:BK17" si="4">BJ3+BH3+BF3+BD3</f>
        <v>5871.11625</v>
      </c>
      <c r="BL3" s="35">
        <f t="shared" ref="BL3:BL17" si="5">BK3*0.23</f>
        <v>1350.3567375</v>
      </c>
      <c r="BM3" s="35">
        <f t="shared" ref="BM3:BM17" si="6">BL3+BK3</f>
        <v>7221.4729875000003</v>
      </c>
    </row>
    <row r="4" spans="1:65" s="38" customFormat="1">
      <c r="A4" s="32">
        <f t="shared" ref="A4:A17" si="7">A3+1</f>
        <v>3</v>
      </c>
      <c r="B4" s="32" t="s">
        <v>29</v>
      </c>
      <c r="C4" s="32" t="s">
        <v>43</v>
      </c>
      <c r="D4" s="32" t="s">
        <v>44</v>
      </c>
      <c r="E4" s="32" t="s">
        <v>44</v>
      </c>
      <c r="F4" s="32" t="s">
        <v>41</v>
      </c>
      <c r="G4" s="32">
        <v>2</v>
      </c>
      <c r="H4" s="32"/>
      <c r="I4" s="8">
        <v>6452533560</v>
      </c>
      <c r="J4" s="32" t="s">
        <v>198</v>
      </c>
      <c r="K4" s="32" t="s">
        <v>43</v>
      </c>
      <c r="L4" s="32" t="s">
        <v>44</v>
      </c>
      <c r="M4" s="32" t="s">
        <v>44</v>
      </c>
      <c r="N4" s="32" t="s">
        <v>41</v>
      </c>
      <c r="O4" s="32">
        <v>2</v>
      </c>
      <c r="P4" s="32"/>
      <c r="Q4" s="32" t="s">
        <v>29</v>
      </c>
      <c r="R4" s="32" t="s">
        <v>43</v>
      </c>
      <c r="S4" s="32" t="s">
        <v>44</v>
      </c>
      <c r="T4" s="32" t="s">
        <v>44</v>
      </c>
      <c r="U4" s="32" t="s">
        <v>41</v>
      </c>
      <c r="V4" s="60">
        <v>2</v>
      </c>
      <c r="W4" s="32"/>
      <c r="X4" s="32" t="s">
        <v>45</v>
      </c>
      <c r="Y4" s="32" t="s">
        <v>93</v>
      </c>
      <c r="Z4" s="7" t="s">
        <v>197</v>
      </c>
      <c r="AA4" s="32" t="s">
        <v>164</v>
      </c>
      <c r="AB4" s="8" t="s">
        <v>198</v>
      </c>
      <c r="AC4" s="32" t="s">
        <v>43</v>
      </c>
      <c r="AD4" s="32" t="s">
        <v>44</v>
      </c>
      <c r="AE4" s="32" t="s">
        <v>44</v>
      </c>
      <c r="AF4" s="32" t="s">
        <v>41</v>
      </c>
      <c r="AG4" s="60">
        <v>2</v>
      </c>
      <c r="AH4" s="32"/>
      <c r="AI4" s="32"/>
      <c r="AJ4" s="64" t="s">
        <v>185</v>
      </c>
      <c r="AK4" s="64" t="s">
        <v>186</v>
      </c>
      <c r="AL4" s="32" t="s">
        <v>53</v>
      </c>
      <c r="AM4" s="37">
        <v>11198</v>
      </c>
      <c r="AN4" s="37">
        <v>17450</v>
      </c>
      <c r="AO4" s="37">
        <v>19320</v>
      </c>
      <c r="AP4" s="37">
        <v>4410</v>
      </c>
      <c r="AQ4" s="37">
        <v>23</v>
      </c>
      <c r="AR4" s="37">
        <v>11</v>
      </c>
      <c r="AS4" s="37">
        <v>812</v>
      </c>
      <c r="AT4" s="37">
        <v>280</v>
      </c>
      <c r="AU4" s="37">
        <v>2217</v>
      </c>
      <c r="AV4" s="37">
        <v>5461</v>
      </c>
      <c r="AW4" s="37">
        <v>6508</v>
      </c>
      <c r="AX4" s="37">
        <v>11195</v>
      </c>
      <c r="AY4" s="37">
        <f>SUM(AM4:AX4)</f>
        <v>78885</v>
      </c>
      <c r="AZ4" s="32" t="s">
        <v>203</v>
      </c>
      <c r="BA4" s="32"/>
      <c r="BB4" s="32"/>
      <c r="BC4" s="32">
        <f>BC3</f>
        <v>0</v>
      </c>
      <c r="BD4" s="34">
        <f>BC4*AY4</f>
        <v>0</v>
      </c>
      <c r="BE4" s="8">
        <f>BE2</f>
        <v>0</v>
      </c>
      <c r="BF4" s="34">
        <f>BE4*12</f>
        <v>0</v>
      </c>
      <c r="BG4" s="8">
        <f>BG2</f>
        <v>21.28</v>
      </c>
      <c r="BH4" s="33">
        <f>BG4*12</f>
        <v>255.36</v>
      </c>
      <c r="BI4" s="8">
        <f>BI2</f>
        <v>3.5979999999999998E-2</v>
      </c>
      <c r="BJ4" s="34">
        <f t="shared" si="0"/>
        <v>2838.2822999999999</v>
      </c>
      <c r="BK4" s="69">
        <f t="shared" si="4"/>
        <v>3093.6423</v>
      </c>
      <c r="BL4" s="35">
        <f>BK4*0.23</f>
        <v>711.53772900000001</v>
      </c>
      <c r="BM4" s="35">
        <f>BL4+BK4</f>
        <v>3805.1800290000001</v>
      </c>
    </row>
    <row r="5" spans="1:65" s="38" customFormat="1">
      <c r="A5" s="32">
        <f t="shared" si="7"/>
        <v>4</v>
      </c>
      <c r="B5" s="32" t="s">
        <v>29</v>
      </c>
      <c r="C5" s="32" t="s">
        <v>43</v>
      </c>
      <c r="D5" s="32" t="s">
        <v>44</v>
      </c>
      <c r="E5" s="32" t="s">
        <v>44</v>
      </c>
      <c r="F5" s="32" t="s">
        <v>41</v>
      </c>
      <c r="G5" s="32">
        <v>2</v>
      </c>
      <c r="H5" s="32"/>
      <c r="I5" s="8">
        <v>6452533560</v>
      </c>
      <c r="J5" s="32" t="s">
        <v>47</v>
      </c>
      <c r="K5" s="32" t="s">
        <v>43</v>
      </c>
      <c r="L5" s="32" t="s">
        <v>44</v>
      </c>
      <c r="M5" s="32" t="s">
        <v>46</v>
      </c>
      <c r="N5" s="32" t="s">
        <v>48</v>
      </c>
      <c r="O5" s="32" t="s">
        <v>49</v>
      </c>
      <c r="P5" s="32"/>
      <c r="Q5" s="32" t="s">
        <v>47</v>
      </c>
      <c r="R5" s="32" t="s">
        <v>43</v>
      </c>
      <c r="S5" s="32" t="s">
        <v>44</v>
      </c>
      <c r="T5" s="32" t="s">
        <v>46</v>
      </c>
      <c r="U5" s="32" t="s">
        <v>48</v>
      </c>
      <c r="V5" s="60" t="s">
        <v>49</v>
      </c>
      <c r="W5" s="32"/>
      <c r="X5" s="32" t="s">
        <v>45</v>
      </c>
      <c r="Y5" s="32" t="s">
        <v>93</v>
      </c>
      <c r="Z5" s="7" t="s">
        <v>197</v>
      </c>
      <c r="AA5" s="32" t="s">
        <v>164</v>
      </c>
      <c r="AB5" s="32" t="s">
        <v>47</v>
      </c>
      <c r="AC5" s="32" t="s">
        <v>43</v>
      </c>
      <c r="AD5" s="32" t="s">
        <v>44</v>
      </c>
      <c r="AE5" s="32" t="s">
        <v>46</v>
      </c>
      <c r="AF5" s="32" t="s">
        <v>48</v>
      </c>
      <c r="AG5" s="60" t="s">
        <v>49</v>
      </c>
      <c r="AH5" s="32"/>
      <c r="AI5" s="32" t="s">
        <v>50</v>
      </c>
      <c r="AJ5" s="64" t="s">
        <v>177</v>
      </c>
      <c r="AK5" s="64" t="s">
        <v>51</v>
      </c>
      <c r="AL5" s="32" t="s">
        <v>53</v>
      </c>
      <c r="AM5" s="37">
        <v>15295</v>
      </c>
      <c r="AN5" s="37">
        <v>22561</v>
      </c>
      <c r="AO5" s="37">
        <v>12155</v>
      </c>
      <c r="AP5" s="37">
        <v>14322</v>
      </c>
      <c r="AQ5" s="37">
        <v>10078</v>
      </c>
      <c r="AR5" s="37">
        <v>6335</v>
      </c>
      <c r="AS5" s="37">
        <v>507</v>
      </c>
      <c r="AT5" s="37">
        <v>2389</v>
      </c>
      <c r="AU5" s="37">
        <v>963</v>
      </c>
      <c r="AV5" s="37">
        <v>6914</v>
      </c>
      <c r="AW5" s="37">
        <v>13817</v>
      </c>
      <c r="AX5" s="37">
        <v>15302</v>
      </c>
      <c r="AY5" s="37">
        <f>SUM(AM5:AX5)</f>
        <v>120638</v>
      </c>
      <c r="AZ5" s="32" t="s">
        <v>204</v>
      </c>
      <c r="BA5" s="32"/>
      <c r="BB5" s="32"/>
      <c r="BC5" s="32">
        <f>BC3</f>
        <v>0</v>
      </c>
      <c r="BD5" s="34">
        <f t="shared" si="1"/>
        <v>0</v>
      </c>
      <c r="BE5" s="8">
        <f>BE3</f>
        <v>0</v>
      </c>
      <c r="BF5" s="34">
        <f t="shared" si="2"/>
        <v>0</v>
      </c>
      <c r="BG5" s="8">
        <f>BG3</f>
        <v>150.08000000000001</v>
      </c>
      <c r="BH5" s="33">
        <f t="shared" si="3"/>
        <v>1800.96</v>
      </c>
      <c r="BI5" s="8">
        <f>BI3</f>
        <v>3.125E-2</v>
      </c>
      <c r="BJ5" s="34">
        <f t="shared" si="0"/>
        <v>3769.9375</v>
      </c>
      <c r="BK5" s="69">
        <f t="shared" si="4"/>
        <v>5570.8975</v>
      </c>
      <c r="BL5" s="35">
        <f t="shared" si="5"/>
        <v>1281.306425</v>
      </c>
      <c r="BM5" s="35">
        <f t="shared" si="6"/>
        <v>6852.2039249999998</v>
      </c>
    </row>
    <row r="6" spans="1:65" s="38" customFormat="1">
      <c r="A6" s="32">
        <f t="shared" si="7"/>
        <v>5</v>
      </c>
      <c r="B6" s="32" t="s">
        <v>29</v>
      </c>
      <c r="C6" s="32" t="s">
        <v>43</v>
      </c>
      <c r="D6" s="32" t="s">
        <v>44</v>
      </c>
      <c r="E6" s="32" t="s">
        <v>44</v>
      </c>
      <c r="F6" s="32" t="s">
        <v>41</v>
      </c>
      <c r="G6" s="32">
        <v>2</v>
      </c>
      <c r="H6" s="32"/>
      <c r="I6" s="8">
        <v>6452533560</v>
      </c>
      <c r="J6" s="32" t="s">
        <v>169</v>
      </c>
      <c r="K6" s="32" t="s">
        <v>43</v>
      </c>
      <c r="L6" s="32" t="s">
        <v>44</v>
      </c>
      <c r="M6" s="32" t="s">
        <v>44</v>
      </c>
      <c r="N6" s="32" t="s">
        <v>52</v>
      </c>
      <c r="O6" s="32">
        <v>6</v>
      </c>
      <c r="P6" s="32"/>
      <c r="Q6" s="32" t="s">
        <v>169</v>
      </c>
      <c r="R6" s="32" t="s">
        <v>43</v>
      </c>
      <c r="S6" s="32" t="s">
        <v>44</v>
      </c>
      <c r="T6" s="32" t="s">
        <v>44</v>
      </c>
      <c r="U6" s="32" t="s">
        <v>52</v>
      </c>
      <c r="V6" s="60">
        <v>6</v>
      </c>
      <c r="W6" s="32"/>
      <c r="X6" s="32" t="s">
        <v>45</v>
      </c>
      <c r="Y6" s="32" t="s">
        <v>93</v>
      </c>
      <c r="Z6" s="7" t="s">
        <v>197</v>
      </c>
      <c r="AA6" s="32" t="s">
        <v>164</v>
      </c>
      <c r="AB6" s="32" t="s">
        <v>169</v>
      </c>
      <c r="AC6" s="32" t="s">
        <v>43</v>
      </c>
      <c r="AD6" s="32" t="s">
        <v>44</v>
      </c>
      <c r="AE6" s="32" t="s">
        <v>44</v>
      </c>
      <c r="AF6" s="32" t="s">
        <v>52</v>
      </c>
      <c r="AG6" s="60">
        <v>6</v>
      </c>
      <c r="AH6" s="32"/>
      <c r="AI6" s="32" t="s">
        <v>54</v>
      </c>
      <c r="AJ6" s="64" t="s">
        <v>171</v>
      </c>
      <c r="AK6" s="64" t="s">
        <v>172</v>
      </c>
      <c r="AL6" s="32" t="s">
        <v>53</v>
      </c>
      <c r="AM6" s="37">
        <v>24827</v>
      </c>
      <c r="AN6" s="37">
        <v>22891</v>
      </c>
      <c r="AO6" s="37">
        <v>13169</v>
      </c>
      <c r="AP6" s="37">
        <v>12076</v>
      </c>
      <c r="AQ6" s="37">
        <v>10532</v>
      </c>
      <c r="AR6" s="37">
        <v>0</v>
      </c>
      <c r="AS6" s="37">
        <v>1732</v>
      </c>
      <c r="AT6" s="37">
        <v>1251</v>
      </c>
      <c r="AU6" s="37">
        <v>3493</v>
      </c>
      <c r="AV6" s="37">
        <v>3650</v>
      </c>
      <c r="AW6" s="37">
        <v>11055</v>
      </c>
      <c r="AX6" s="37">
        <v>23100</v>
      </c>
      <c r="AY6" s="37">
        <f t="shared" ref="AY6:AY17" si="8">SUM(AM6:AX6)</f>
        <v>127776</v>
      </c>
      <c r="AZ6" s="32" t="s">
        <v>204</v>
      </c>
      <c r="BA6" s="32"/>
      <c r="BB6" s="32"/>
      <c r="BC6" s="32">
        <f t="shared" ref="BC6:BC17" si="9">BC5</f>
        <v>0</v>
      </c>
      <c r="BD6" s="34">
        <f t="shared" si="1"/>
        <v>0</v>
      </c>
      <c r="BE6" s="8">
        <f>BE3</f>
        <v>0</v>
      </c>
      <c r="BF6" s="34">
        <f t="shared" si="2"/>
        <v>0</v>
      </c>
      <c r="BG6" s="8">
        <f>BG3</f>
        <v>150.08000000000001</v>
      </c>
      <c r="BH6" s="33">
        <f t="shared" si="3"/>
        <v>1800.96</v>
      </c>
      <c r="BI6" s="8">
        <f>BI3</f>
        <v>3.125E-2</v>
      </c>
      <c r="BJ6" s="34">
        <f t="shared" si="0"/>
        <v>3993</v>
      </c>
      <c r="BK6" s="69">
        <f t="shared" si="4"/>
        <v>5793.96</v>
      </c>
      <c r="BL6" s="35">
        <f t="shared" si="5"/>
        <v>1332.6108000000002</v>
      </c>
      <c r="BM6" s="35">
        <f t="shared" si="6"/>
        <v>7126.5708000000004</v>
      </c>
    </row>
    <row r="7" spans="1:65" s="38" customFormat="1">
      <c r="A7" s="32">
        <f t="shared" si="7"/>
        <v>6</v>
      </c>
      <c r="B7" s="32" t="s">
        <v>29</v>
      </c>
      <c r="C7" s="32" t="s">
        <v>43</v>
      </c>
      <c r="D7" s="32" t="s">
        <v>44</v>
      </c>
      <c r="E7" s="32" t="s">
        <v>44</v>
      </c>
      <c r="F7" s="32" t="s">
        <v>41</v>
      </c>
      <c r="G7" s="32">
        <v>2</v>
      </c>
      <c r="H7" s="32"/>
      <c r="I7" s="8">
        <v>6452533560</v>
      </c>
      <c r="J7" s="32" t="s">
        <v>112</v>
      </c>
      <c r="K7" s="32" t="s">
        <v>43</v>
      </c>
      <c r="L7" s="32" t="s">
        <v>44</v>
      </c>
      <c r="M7" s="32" t="s">
        <v>56</v>
      </c>
      <c r="N7" s="32" t="s">
        <v>48</v>
      </c>
      <c r="O7" s="32">
        <v>89</v>
      </c>
      <c r="P7" s="32"/>
      <c r="Q7" s="32" t="s">
        <v>112</v>
      </c>
      <c r="R7" s="32" t="s">
        <v>43</v>
      </c>
      <c r="S7" s="32" t="s">
        <v>44</v>
      </c>
      <c r="T7" s="32" t="s">
        <v>56</v>
      </c>
      <c r="U7" s="32" t="s">
        <v>48</v>
      </c>
      <c r="V7" s="60">
        <v>89</v>
      </c>
      <c r="W7" s="32"/>
      <c r="X7" s="32" t="s">
        <v>45</v>
      </c>
      <c r="Y7" s="32" t="s">
        <v>93</v>
      </c>
      <c r="Z7" s="7" t="s">
        <v>197</v>
      </c>
      <c r="AA7" s="32" t="s">
        <v>164</v>
      </c>
      <c r="AB7" s="32" t="s">
        <v>112</v>
      </c>
      <c r="AC7" s="32" t="s">
        <v>43</v>
      </c>
      <c r="AD7" s="32" t="s">
        <v>44</v>
      </c>
      <c r="AE7" s="32" t="s">
        <v>56</v>
      </c>
      <c r="AF7" s="32" t="s">
        <v>48</v>
      </c>
      <c r="AG7" s="60">
        <v>89</v>
      </c>
      <c r="AH7" s="32"/>
      <c r="AI7" s="32" t="s">
        <v>57</v>
      </c>
      <c r="AJ7" s="64" t="s">
        <v>178</v>
      </c>
      <c r="AK7" s="64" t="s">
        <v>179</v>
      </c>
      <c r="AL7" s="32" t="s">
        <v>53</v>
      </c>
      <c r="AM7" s="37">
        <v>829</v>
      </c>
      <c r="AN7" s="37">
        <v>829</v>
      </c>
      <c r="AO7" s="37">
        <v>829</v>
      </c>
      <c r="AP7" s="37">
        <v>829</v>
      </c>
      <c r="AQ7" s="37">
        <v>688</v>
      </c>
      <c r="AR7" s="37">
        <v>361</v>
      </c>
      <c r="AS7" s="37">
        <v>861</v>
      </c>
      <c r="AT7" s="37">
        <v>861</v>
      </c>
      <c r="AU7" s="37">
        <v>861</v>
      </c>
      <c r="AV7" s="37">
        <v>861</v>
      </c>
      <c r="AW7" s="37">
        <v>861</v>
      </c>
      <c r="AX7" s="37">
        <v>861</v>
      </c>
      <c r="AY7" s="37">
        <f t="shared" si="8"/>
        <v>9531</v>
      </c>
      <c r="AZ7" s="32" t="s">
        <v>205</v>
      </c>
      <c r="BA7" s="32"/>
      <c r="BB7" s="32"/>
      <c r="BC7" s="32">
        <f t="shared" si="9"/>
        <v>0</v>
      </c>
      <c r="BD7" s="34">
        <f t="shared" si="1"/>
        <v>0</v>
      </c>
      <c r="BE7" s="67">
        <v>0</v>
      </c>
      <c r="BF7" s="34">
        <f t="shared" si="2"/>
        <v>0</v>
      </c>
      <c r="BG7" s="89">
        <v>9</v>
      </c>
      <c r="BH7" s="34">
        <f t="shared" si="3"/>
        <v>108</v>
      </c>
      <c r="BI7" s="8">
        <v>3.9980000000000002E-2</v>
      </c>
      <c r="BJ7" s="34">
        <f t="shared" si="0"/>
        <v>381.04938000000004</v>
      </c>
      <c r="BK7" s="69">
        <f t="shared" si="4"/>
        <v>489.04938000000004</v>
      </c>
      <c r="BL7" s="35">
        <f t="shared" si="5"/>
        <v>112.48135740000002</v>
      </c>
      <c r="BM7" s="35">
        <f t="shared" si="6"/>
        <v>601.53073740000002</v>
      </c>
    </row>
    <row r="8" spans="1:65" s="38" customFormat="1">
      <c r="A8" s="32">
        <f t="shared" si="7"/>
        <v>7</v>
      </c>
      <c r="B8" s="32" t="s">
        <v>29</v>
      </c>
      <c r="C8" s="32" t="s">
        <v>43</v>
      </c>
      <c r="D8" s="32" t="s">
        <v>44</v>
      </c>
      <c r="E8" s="32" t="s">
        <v>44</v>
      </c>
      <c r="F8" s="32" t="s">
        <v>41</v>
      </c>
      <c r="G8" s="32">
        <v>2</v>
      </c>
      <c r="H8" s="32"/>
      <c r="I8" s="8">
        <v>6452533560</v>
      </c>
      <c r="J8" s="32" t="s">
        <v>112</v>
      </c>
      <c r="K8" s="32" t="s">
        <v>43</v>
      </c>
      <c r="L8" s="32" t="s">
        <v>44</v>
      </c>
      <c r="M8" s="32" t="s">
        <v>56</v>
      </c>
      <c r="N8" s="32" t="s">
        <v>48</v>
      </c>
      <c r="O8" s="32">
        <v>89</v>
      </c>
      <c r="P8" s="32"/>
      <c r="Q8" s="32" t="s">
        <v>112</v>
      </c>
      <c r="R8" s="32" t="s">
        <v>43</v>
      </c>
      <c r="S8" s="32" t="s">
        <v>44</v>
      </c>
      <c r="T8" s="32" t="s">
        <v>56</v>
      </c>
      <c r="U8" s="32" t="s">
        <v>48</v>
      </c>
      <c r="V8" s="60">
        <v>89</v>
      </c>
      <c r="W8" s="32"/>
      <c r="X8" s="32" t="s">
        <v>45</v>
      </c>
      <c r="Y8" s="32" t="s">
        <v>93</v>
      </c>
      <c r="Z8" s="7" t="s">
        <v>197</v>
      </c>
      <c r="AA8" s="32" t="s">
        <v>164</v>
      </c>
      <c r="AB8" s="32" t="s">
        <v>112</v>
      </c>
      <c r="AC8" s="32" t="s">
        <v>43</v>
      </c>
      <c r="AD8" s="32" t="s">
        <v>44</v>
      </c>
      <c r="AE8" s="32" t="s">
        <v>56</v>
      </c>
      <c r="AF8" s="32" t="s">
        <v>48</v>
      </c>
      <c r="AG8" s="60">
        <v>89</v>
      </c>
      <c r="AH8" s="32"/>
      <c r="AI8" s="32" t="s">
        <v>58</v>
      </c>
      <c r="AJ8" s="64" t="s">
        <v>180</v>
      </c>
      <c r="AK8" s="64" t="s">
        <v>181</v>
      </c>
      <c r="AL8" s="32" t="s">
        <v>53</v>
      </c>
      <c r="AM8" s="37">
        <v>9871</v>
      </c>
      <c r="AN8" s="37">
        <v>8120</v>
      </c>
      <c r="AO8" s="37">
        <v>7663</v>
      </c>
      <c r="AP8" s="37">
        <v>5832</v>
      </c>
      <c r="AQ8" s="37">
        <v>913</v>
      </c>
      <c r="AR8" s="37">
        <v>463</v>
      </c>
      <c r="AS8" s="37">
        <v>0</v>
      </c>
      <c r="AT8" s="37">
        <v>11</v>
      </c>
      <c r="AU8" s="37">
        <v>1159</v>
      </c>
      <c r="AV8" s="37">
        <v>5766</v>
      </c>
      <c r="AW8" s="37">
        <v>8973</v>
      </c>
      <c r="AX8" s="37">
        <v>9930</v>
      </c>
      <c r="AY8" s="37">
        <f t="shared" si="8"/>
        <v>58701</v>
      </c>
      <c r="AZ8" s="32" t="s">
        <v>203</v>
      </c>
      <c r="BA8" s="32"/>
      <c r="BB8" s="32"/>
      <c r="BC8" s="32">
        <f t="shared" si="9"/>
        <v>0</v>
      </c>
      <c r="BD8" s="34">
        <f t="shared" si="1"/>
        <v>0</v>
      </c>
      <c r="BE8" s="8">
        <f>BE2</f>
        <v>0</v>
      </c>
      <c r="BF8" s="34">
        <f t="shared" si="2"/>
        <v>0</v>
      </c>
      <c r="BG8" s="8">
        <f>BG2</f>
        <v>21.28</v>
      </c>
      <c r="BH8" s="34">
        <f t="shared" si="3"/>
        <v>255.36</v>
      </c>
      <c r="BI8" s="8">
        <f>BI2</f>
        <v>3.5979999999999998E-2</v>
      </c>
      <c r="BJ8" s="34">
        <f t="shared" si="0"/>
        <v>2112.0619799999999</v>
      </c>
      <c r="BK8" s="69">
        <f t="shared" si="4"/>
        <v>2367.4219800000001</v>
      </c>
      <c r="BL8" s="35">
        <f t="shared" si="5"/>
        <v>544.50705540000001</v>
      </c>
      <c r="BM8" s="35">
        <f t="shared" si="6"/>
        <v>2911.9290354</v>
      </c>
    </row>
    <row r="9" spans="1:65" s="38" customFormat="1">
      <c r="A9" s="32">
        <f t="shared" si="7"/>
        <v>8</v>
      </c>
      <c r="B9" s="32" t="s">
        <v>29</v>
      </c>
      <c r="C9" s="32" t="s">
        <v>43</v>
      </c>
      <c r="D9" s="32" t="s">
        <v>44</v>
      </c>
      <c r="E9" s="32" t="s">
        <v>44</v>
      </c>
      <c r="F9" s="32" t="s">
        <v>41</v>
      </c>
      <c r="G9" s="32">
        <v>2</v>
      </c>
      <c r="H9" s="32"/>
      <c r="I9" s="8">
        <v>6452533560</v>
      </c>
      <c r="J9" s="32" t="s">
        <v>193</v>
      </c>
      <c r="K9" s="32" t="s">
        <v>43</v>
      </c>
      <c r="L9" s="32" t="s">
        <v>44</v>
      </c>
      <c r="M9" s="32" t="s">
        <v>59</v>
      </c>
      <c r="N9" s="32" t="s">
        <v>60</v>
      </c>
      <c r="O9" s="32">
        <v>2</v>
      </c>
      <c r="P9" s="32"/>
      <c r="Q9" s="32" t="s">
        <v>193</v>
      </c>
      <c r="R9" s="32" t="s">
        <v>43</v>
      </c>
      <c r="S9" s="32" t="s">
        <v>44</v>
      </c>
      <c r="T9" s="32" t="s">
        <v>59</v>
      </c>
      <c r="U9" s="32" t="s">
        <v>60</v>
      </c>
      <c r="V9" s="60">
        <v>2</v>
      </c>
      <c r="W9" s="32"/>
      <c r="X9" s="32" t="s">
        <v>45</v>
      </c>
      <c r="Y9" s="32" t="s">
        <v>93</v>
      </c>
      <c r="Z9" s="7" t="s">
        <v>197</v>
      </c>
      <c r="AA9" s="32" t="s">
        <v>164</v>
      </c>
      <c r="AB9" s="32" t="s">
        <v>193</v>
      </c>
      <c r="AC9" s="32" t="s">
        <v>43</v>
      </c>
      <c r="AD9" s="32" t="s">
        <v>44</v>
      </c>
      <c r="AE9" s="32" t="s">
        <v>59</v>
      </c>
      <c r="AF9" s="32" t="s">
        <v>60</v>
      </c>
      <c r="AG9" s="60">
        <v>2</v>
      </c>
      <c r="AH9" s="32"/>
      <c r="AI9" s="32" t="s">
        <v>61</v>
      </c>
      <c r="AJ9" s="64" t="s">
        <v>194</v>
      </c>
      <c r="AK9" s="64" t="s">
        <v>195</v>
      </c>
      <c r="AL9" s="32" t="s">
        <v>53</v>
      </c>
      <c r="AM9" s="37">
        <v>2830</v>
      </c>
      <c r="AN9" s="37">
        <v>1428</v>
      </c>
      <c r="AO9" s="37">
        <v>1067</v>
      </c>
      <c r="AP9" s="37">
        <v>572</v>
      </c>
      <c r="AQ9" s="37">
        <v>1184</v>
      </c>
      <c r="AR9" s="37">
        <v>609</v>
      </c>
      <c r="AS9" s="37">
        <v>0</v>
      </c>
      <c r="AT9" s="37">
        <v>0</v>
      </c>
      <c r="AU9" s="37">
        <v>23</v>
      </c>
      <c r="AV9" s="37">
        <v>552</v>
      </c>
      <c r="AW9" s="37">
        <v>1680</v>
      </c>
      <c r="AX9" s="37">
        <v>2301</v>
      </c>
      <c r="AY9" s="37">
        <f t="shared" si="8"/>
        <v>12246</v>
      </c>
      <c r="AZ9" s="32" t="s">
        <v>203</v>
      </c>
      <c r="BA9" s="32"/>
      <c r="BB9" s="32"/>
      <c r="BC9" s="32">
        <f t="shared" si="9"/>
        <v>0</v>
      </c>
      <c r="BD9" s="34">
        <f t="shared" si="1"/>
        <v>0</v>
      </c>
      <c r="BE9" s="8">
        <f>BE2</f>
        <v>0</v>
      </c>
      <c r="BF9" s="34">
        <f t="shared" si="2"/>
        <v>0</v>
      </c>
      <c r="BG9" s="8">
        <f>BG2</f>
        <v>21.28</v>
      </c>
      <c r="BH9" s="34">
        <f>BG9*12</f>
        <v>255.36</v>
      </c>
      <c r="BI9" s="8">
        <f>BI2</f>
        <v>3.5979999999999998E-2</v>
      </c>
      <c r="BJ9" s="34">
        <f t="shared" si="0"/>
        <v>440.61107999999996</v>
      </c>
      <c r="BK9" s="69">
        <f t="shared" si="4"/>
        <v>695.97108000000003</v>
      </c>
      <c r="BL9" s="35">
        <f>BK9*0.23</f>
        <v>160.07334840000001</v>
      </c>
      <c r="BM9" s="35">
        <f>BL9+BK9</f>
        <v>856.04442840000002</v>
      </c>
    </row>
    <row r="10" spans="1:65" s="38" customFormat="1">
      <c r="A10" s="32">
        <f t="shared" si="7"/>
        <v>9</v>
      </c>
      <c r="B10" s="32" t="s">
        <v>29</v>
      </c>
      <c r="C10" s="32" t="s">
        <v>43</v>
      </c>
      <c r="D10" s="32" t="s">
        <v>44</v>
      </c>
      <c r="E10" s="32" t="s">
        <v>44</v>
      </c>
      <c r="F10" s="32" t="s">
        <v>41</v>
      </c>
      <c r="G10" s="32">
        <v>2</v>
      </c>
      <c r="H10" s="32"/>
      <c r="I10" s="8">
        <v>6452533560</v>
      </c>
      <c r="J10" s="32" t="s">
        <v>62</v>
      </c>
      <c r="K10" s="32" t="s">
        <v>43</v>
      </c>
      <c r="L10" s="32" t="s">
        <v>44</v>
      </c>
      <c r="M10" s="32" t="s">
        <v>44</v>
      </c>
      <c r="N10" s="32" t="s">
        <v>63</v>
      </c>
      <c r="O10" s="32">
        <v>108</v>
      </c>
      <c r="P10" s="32"/>
      <c r="Q10" s="32" t="s">
        <v>62</v>
      </c>
      <c r="R10" s="32" t="s">
        <v>43</v>
      </c>
      <c r="S10" s="32" t="s">
        <v>44</v>
      </c>
      <c r="T10" s="32" t="s">
        <v>44</v>
      </c>
      <c r="U10" s="32" t="s">
        <v>63</v>
      </c>
      <c r="V10" s="60">
        <v>108</v>
      </c>
      <c r="W10" s="32"/>
      <c r="X10" s="32" t="s">
        <v>45</v>
      </c>
      <c r="Y10" s="32" t="s">
        <v>93</v>
      </c>
      <c r="Z10" s="7" t="s">
        <v>197</v>
      </c>
      <c r="AA10" s="32" t="s">
        <v>164</v>
      </c>
      <c r="AB10" s="32" t="s">
        <v>62</v>
      </c>
      <c r="AC10" s="32" t="s">
        <v>43</v>
      </c>
      <c r="AD10" s="32" t="s">
        <v>44</v>
      </c>
      <c r="AE10" s="32" t="s">
        <v>44</v>
      </c>
      <c r="AF10" s="32" t="s">
        <v>68</v>
      </c>
      <c r="AG10" s="60">
        <v>108</v>
      </c>
      <c r="AH10" s="32"/>
      <c r="AI10" s="32" t="s">
        <v>64</v>
      </c>
      <c r="AJ10" s="64" t="s">
        <v>175</v>
      </c>
      <c r="AK10" s="64" t="s">
        <v>176</v>
      </c>
      <c r="AL10" s="32" t="s">
        <v>53</v>
      </c>
      <c r="AM10" s="37">
        <v>2913</v>
      </c>
      <c r="AN10" s="37">
        <v>1923</v>
      </c>
      <c r="AO10" s="37">
        <v>1508</v>
      </c>
      <c r="AP10" s="37">
        <v>1476</v>
      </c>
      <c r="AQ10" s="37">
        <v>756</v>
      </c>
      <c r="AR10" s="37">
        <v>338</v>
      </c>
      <c r="AS10" s="37">
        <v>0</v>
      </c>
      <c r="AT10" s="37">
        <v>311</v>
      </c>
      <c r="AU10" s="37">
        <v>45</v>
      </c>
      <c r="AV10" s="37">
        <v>380</v>
      </c>
      <c r="AW10" s="37">
        <v>2437</v>
      </c>
      <c r="AX10" s="37">
        <v>2865</v>
      </c>
      <c r="AY10" s="37">
        <f t="shared" si="8"/>
        <v>14952</v>
      </c>
      <c r="AZ10" s="32" t="s">
        <v>203</v>
      </c>
      <c r="BA10" s="32"/>
      <c r="BB10" s="32"/>
      <c r="BC10" s="32">
        <f t="shared" si="9"/>
        <v>0</v>
      </c>
      <c r="BD10" s="34">
        <f>BC10*AY10</f>
        <v>0</v>
      </c>
      <c r="BE10" s="8">
        <f>BE2</f>
        <v>0</v>
      </c>
      <c r="BF10" s="34">
        <f>BE10*12</f>
        <v>0</v>
      </c>
      <c r="BG10" s="8">
        <f>BG2</f>
        <v>21.28</v>
      </c>
      <c r="BH10" s="34">
        <f>BG10*12</f>
        <v>255.36</v>
      </c>
      <c r="BI10" s="8">
        <f>BI2</f>
        <v>3.5979999999999998E-2</v>
      </c>
      <c r="BJ10" s="34">
        <f t="shared" si="0"/>
        <v>537.97295999999994</v>
      </c>
      <c r="BK10" s="69">
        <f t="shared" si="4"/>
        <v>793.33295999999996</v>
      </c>
      <c r="BL10" s="35">
        <f t="shared" si="5"/>
        <v>182.4665808</v>
      </c>
      <c r="BM10" s="35">
        <f t="shared" si="6"/>
        <v>975.79954079999993</v>
      </c>
    </row>
    <row r="11" spans="1:65" s="38" customFormat="1">
      <c r="A11" s="32">
        <f t="shared" si="7"/>
        <v>10</v>
      </c>
      <c r="B11" s="32" t="s">
        <v>29</v>
      </c>
      <c r="C11" s="32" t="s">
        <v>43</v>
      </c>
      <c r="D11" s="32" t="s">
        <v>44</v>
      </c>
      <c r="E11" s="32" t="s">
        <v>44</v>
      </c>
      <c r="F11" s="32" t="s">
        <v>41</v>
      </c>
      <c r="G11" s="32">
        <v>2</v>
      </c>
      <c r="H11" s="32"/>
      <c r="I11" s="8">
        <v>6452533560</v>
      </c>
      <c r="J11" s="32" t="s">
        <v>151</v>
      </c>
      <c r="K11" s="32" t="s">
        <v>65</v>
      </c>
      <c r="L11" s="32" t="s">
        <v>66</v>
      </c>
      <c r="M11" s="32" t="s">
        <v>66</v>
      </c>
      <c r="N11" s="32" t="s">
        <v>67</v>
      </c>
      <c r="O11" s="32">
        <v>26</v>
      </c>
      <c r="P11" s="32"/>
      <c r="Q11" s="32" t="s">
        <v>151</v>
      </c>
      <c r="R11" s="32" t="s">
        <v>65</v>
      </c>
      <c r="S11" s="32" t="s">
        <v>66</v>
      </c>
      <c r="T11" s="32" t="s">
        <v>66</v>
      </c>
      <c r="U11" s="32" t="s">
        <v>67</v>
      </c>
      <c r="V11" s="60">
        <v>26</v>
      </c>
      <c r="W11" s="32"/>
      <c r="X11" s="32" t="s">
        <v>45</v>
      </c>
      <c r="Y11" s="32" t="s">
        <v>93</v>
      </c>
      <c r="Z11" s="7" t="s">
        <v>197</v>
      </c>
      <c r="AA11" s="32" t="s">
        <v>164</v>
      </c>
      <c r="AB11" s="32" t="s">
        <v>165</v>
      </c>
      <c r="AC11" s="32" t="s">
        <v>65</v>
      </c>
      <c r="AD11" s="32" t="s">
        <v>66</v>
      </c>
      <c r="AE11" s="32" t="s">
        <v>66</v>
      </c>
      <c r="AF11" s="32" t="s">
        <v>67</v>
      </c>
      <c r="AG11" s="60">
        <v>26</v>
      </c>
      <c r="AH11" s="32"/>
      <c r="AI11" s="32" t="s">
        <v>70</v>
      </c>
      <c r="AJ11" s="64" t="s">
        <v>182</v>
      </c>
      <c r="AK11" s="64" t="s">
        <v>69</v>
      </c>
      <c r="AL11" s="32" t="s">
        <v>53</v>
      </c>
      <c r="AM11" s="37">
        <v>12121</v>
      </c>
      <c r="AN11" s="37">
        <v>9234</v>
      </c>
      <c r="AO11" s="37">
        <v>5086</v>
      </c>
      <c r="AP11" s="37">
        <v>3876</v>
      </c>
      <c r="AQ11" s="37">
        <v>2044</v>
      </c>
      <c r="AR11" s="37">
        <v>193</v>
      </c>
      <c r="AS11" s="37">
        <v>0</v>
      </c>
      <c r="AT11" s="37">
        <v>0</v>
      </c>
      <c r="AU11" s="37">
        <v>2723</v>
      </c>
      <c r="AV11" s="37">
        <v>4465</v>
      </c>
      <c r="AW11" s="37">
        <v>7698</v>
      </c>
      <c r="AX11" s="37">
        <v>11343</v>
      </c>
      <c r="AY11" s="37">
        <f t="shared" si="8"/>
        <v>58783</v>
      </c>
      <c r="AZ11" s="32" t="s">
        <v>203</v>
      </c>
      <c r="BA11" s="32"/>
      <c r="BB11" s="32"/>
      <c r="BC11" s="32">
        <f t="shared" si="9"/>
        <v>0</v>
      </c>
      <c r="BD11" s="34">
        <f>BC11*AY11</f>
        <v>0</v>
      </c>
      <c r="BE11" s="8">
        <f>BE2</f>
        <v>0</v>
      </c>
      <c r="BF11" s="34">
        <f>BE11*12</f>
        <v>0</v>
      </c>
      <c r="BG11" s="8">
        <f>BG2</f>
        <v>21.28</v>
      </c>
      <c r="BH11" s="34">
        <f>BG11*12</f>
        <v>255.36</v>
      </c>
      <c r="BI11" s="8">
        <f>BI2</f>
        <v>3.5979999999999998E-2</v>
      </c>
      <c r="BJ11" s="34">
        <f t="shared" si="0"/>
        <v>2115.0123399999998</v>
      </c>
      <c r="BK11" s="69">
        <f t="shared" si="4"/>
        <v>2370.3723399999999</v>
      </c>
      <c r="BL11" s="35">
        <f t="shared" si="5"/>
        <v>545.18563819999997</v>
      </c>
      <c r="BM11" s="35">
        <f t="shared" si="6"/>
        <v>2915.5579782</v>
      </c>
    </row>
    <row r="12" spans="1:65" s="38" customFormat="1">
      <c r="A12" s="32">
        <f t="shared" si="7"/>
        <v>11</v>
      </c>
      <c r="B12" s="32" t="s">
        <v>29</v>
      </c>
      <c r="C12" s="32" t="s">
        <v>43</v>
      </c>
      <c r="D12" s="32" t="s">
        <v>44</v>
      </c>
      <c r="E12" s="32" t="s">
        <v>44</v>
      </c>
      <c r="F12" s="32" t="s">
        <v>41</v>
      </c>
      <c r="G12" s="32">
        <v>2</v>
      </c>
      <c r="H12" s="32"/>
      <c r="I12" s="8">
        <v>6452533560</v>
      </c>
      <c r="J12" s="32" t="s">
        <v>71</v>
      </c>
      <c r="K12" s="32" t="s">
        <v>72</v>
      </c>
      <c r="L12" s="32" t="s">
        <v>73</v>
      </c>
      <c r="M12" s="32" t="s">
        <v>73</v>
      </c>
      <c r="N12" s="32" t="s">
        <v>67</v>
      </c>
      <c r="O12" s="32">
        <v>6</v>
      </c>
      <c r="P12" s="32"/>
      <c r="Q12" s="32" t="s">
        <v>71</v>
      </c>
      <c r="R12" s="32" t="s">
        <v>72</v>
      </c>
      <c r="S12" s="32" t="s">
        <v>73</v>
      </c>
      <c r="T12" s="32" t="s">
        <v>73</v>
      </c>
      <c r="U12" s="32" t="s">
        <v>67</v>
      </c>
      <c r="V12" s="60">
        <v>6</v>
      </c>
      <c r="W12" s="32"/>
      <c r="X12" s="32" t="s">
        <v>45</v>
      </c>
      <c r="Y12" s="32" t="s">
        <v>93</v>
      </c>
      <c r="Z12" s="7" t="s">
        <v>197</v>
      </c>
      <c r="AA12" s="32" t="s">
        <v>164</v>
      </c>
      <c r="AB12" s="32" t="s">
        <v>71</v>
      </c>
      <c r="AC12" s="32" t="s">
        <v>72</v>
      </c>
      <c r="AD12" s="32" t="s">
        <v>73</v>
      </c>
      <c r="AE12" s="32" t="s">
        <v>73</v>
      </c>
      <c r="AF12" s="32" t="s">
        <v>67</v>
      </c>
      <c r="AG12" s="60">
        <v>6</v>
      </c>
      <c r="AH12" s="32"/>
      <c r="AI12" s="32" t="s">
        <v>74</v>
      </c>
      <c r="AJ12" s="64" t="s">
        <v>183</v>
      </c>
      <c r="AK12" s="64" t="s">
        <v>184</v>
      </c>
      <c r="AL12" s="32" t="s">
        <v>53</v>
      </c>
      <c r="AM12" s="37">
        <v>7499</v>
      </c>
      <c r="AN12" s="37">
        <v>10833</v>
      </c>
      <c r="AO12" s="37">
        <v>7256</v>
      </c>
      <c r="AP12" s="37">
        <v>6932</v>
      </c>
      <c r="AQ12" s="37">
        <v>1045</v>
      </c>
      <c r="AR12" s="37">
        <v>0</v>
      </c>
      <c r="AS12" s="37">
        <v>0</v>
      </c>
      <c r="AT12" s="37">
        <v>347</v>
      </c>
      <c r="AU12" s="37">
        <v>1722</v>
      </c>
      <c r="AV12" s="37">
        <v>6441</v>
      </c>
      <c r="AW12" s="37">
        <v>9789</v>
      </c>
      <c r="AX12" s="37">
        <v>7142</v>
      </c>
      <c r="AY12" s="37">
        <f t="shared" si="8"/>
        <v>59006</v>
      </c>
      <c r="AZ12" s="32" t="s">
        <v>206</v>
      </c>
      <c r="BA12" s="32"/>
      <c r="BB12" s="32"/>
      <c r="BC12" s="32">
        <f t="shared" si="9"/>
        <v>0</v>
      </c>
      <c r="BD12" s="34">
        <f t="shared" si="1"/>
        <v>0</v>
      </c>
      <c r="BE12" s="67">
        <v>0</v>
      </c>
      <c r="BF12" s="34">
        <f t="shared" si="2"/>
        <v>0</v>
      </c>
      <c r="BG12" s="8">
        <v>23.11</v>
      </c>
      <c r="BH12" s="34">
        <f t="shared" si="3"/>
        <v>277.32</v>
      </c>
      <c r="BI12" s="8">
        <v>3.5979999999999998E-2</v>
      </c>
      <c r="BJ12" s="34">
        <f t="shared" si="0"/>
        <v>2123.0358799999999</v>
      </c>
      <c r="BK12" s="69">
        <f t="shared" si="4"/>
        <v>2400.3558800000001</v>
      </c>
      <c r="BL12" s="35">
        <f t="shared" si="5"/>
        <v>552.0818524</v>
      </c>
      <c r="BM12" s="35">
        <f t="shared" si="6"/>
        <v>2952.4377324000002</v>
      </c>
    </row>
    <row r="13" spans="1:65" s="38" customFormat="1">
      <c r="A13" s="32">
        <f t="shared" si="7"/>
        <v>12</v>
      </c>
      <c r="B13" s="32" t="s">
        <v>29</v>
      </c>
      <c r="C13" s="32" t="s">
        <v>43</v>
      </c>
      <c r="D13" s="32" t="s">
        <v>44</v>
      </c>
      <c r="E13" s="32" t="s">
        <v>44</v>
      </c>
      <c r="F13" s="32" t="s">
        <v>41</v>
      </c>
      <c r="G13" s="32">
        <v>2</v>
      </c>
      <c r="H13" s="32"/>
      <c r="I13" s="8">
        <v>6452533560</v>
      </c>
      <c r="J13" s="32" t="s">
        <v>167</v>
      </c>
      <c r="K13" s="32" t="s">
        <v>43</v>
      </c>
      <c r="L13" s="32" t="s">
        <v>44</v>
      </c>
      <c r="M13" s="32" t="s">
        <v>44</v>
      </c>
      <c r="N13" s="32" t="s">
        <v>68</v>
      </c>
      <c r="O13" s="32">
        <v>67</v>
      </c>
      <c r="P13" s="32"/>
      <c r="Q13" s="32" t="s">
        <v>167</v>
      </c>
      <c r="R13" s="32" t="s">
        <v>43</v>
      </c>
      <c r="S13" s="32" t="s">
        <v>44</v>
      </c>
      <c r="T13" s="32" t="s">
        <v>44</v>
      </c>
      <c r="U13" s="32" t="s">
        <v>68</v>
      </c>
      <c r="V13" s="60">
        <v>67</v>
      </c>
      <c r="W13" s="32"/>
      <c r="X13" s="32" t="s">
        <v>45</v>
      </c>
      <c r="Y13" s="32" t="s">
        <v>93</v>
      </c>
      <c r="Z13" s="7" t="s">
        <v>197</v>
      </c>
      <c r="AA13" s="32" t="s">
        <v>164</v>
      </c>
      <c r="AB13" s="32" t="s">
        <v>167</v>
      </c>
      <c r="AC13" s="32" t="s">
        <v>43</v>
      </c>
      <c r="AD13" s="32" t="s">
        <v>44</v>
      </c>
      <c r="AE13" s="32" t="s">
        <v>44</v>
      </c>
      <c r="AF13" s="32" t="s">
        <v>68</v>
      </c>
      <c r="AG13" s="60">
        <v>67</v>
      </c>
      <c r="AH13" s="32"/>
      <c r="AI13" s="32" t="s">
        <v>77</v>
      </c>
      <c r="AJ13" s="64" t="s">
        <v>76</v>
      </c>
      <c r="AK13" s="64" t="s">
        <v>75</v>
      </c>
      <c r="AL13" s="32" t="s">
        <v>53</v>
      </c>
      <c r="AM13" s="37">
        <v>56192</v>
      </c>
      <c r="AN13" s="37">
        <v>45647</v>
      </c>
      <c r="AO13" s="37">
        <v>39193</v>
      </c>
      <c r="AP13" s="37">
        <v>25432</v>
      </c>
      <c r="AQ13" s="37">
        <v>7635</v>
      </c>
      <c r="AR13" s="37">
        <v>6518</v>
      </c>
      <c r="AS13" s="37">
        <v>5137</v>
      </c>
      <c r="AT13" s="37">
        <v>3151</v>
      </c>
      <c r="AU13" s="37">
        <v>6778</v>
      </c>
      <c r="AV13" s="37">
        <v>29010</v>
      </c>
      <c r="AW13" s="37">
        <v>38339</v>
      </c>
      <c r="AX13" s="37">
        <v>44021</v>
      </c>
      <c r="AY13" s="37">
        <f t="shared" si="8"/>
        <v>307053</v>
      </c>
      <c r="AZ13" s="32" t="s">
        <v>207</v>
      </c>
      <c r="BA13" s="32">
        <v>274</v>
      </c>
      <c r="BB13" s="32">
        <v>8760</v>
      </c>
      <c r="BC13" s="32">
        <f t="shared" si="9"/>
        <v>0</v>
      </c>
      <c r="BD13" s="34">
        <f t="shared" si="1"/>
        <v>0</v>
      </c>
      <c r="BE13" s="67">
        <v>0</v>
      </c>
      <c r="BF13" s="34">
        <f t="shared" si="2"/>
        <v>0</v>
      </c>
      <c r="BG13" s="8">
        <v>5.5599999999999998E-3</v>
      </c>
      <c r="BH13" s="33">
        <f>BA13*BB13*BG13</f>
        <v>13345.3344</v>
      </c>
      <c r="BI13" s="8">
        <v>1.5990000000000001E-2</v>
      </c>
      <c r="BJ13" s="34">
        <f t="shared" si="0"/>
        <v>4909.77747</v>
      </c>
      <c r="BK13" s="69">
        <f t="shared" si="4"/>
        <v>18255.111870000001</v>
      </c>
      <c r="BL13" s="35">
        <f t="shared" si="5"/>
        <v>4198.6757301000007</v>
      </c>
      <c r="BM13" s="35">
        <f t="shared" si="6"/>
        <v>22453.7876001</v>
      </c>
    </row>
    <row r="14" spans="1:65" s="38" customFormat="1">
      <c r="A14" s="32">
        <f t="shared" si="7"/>
        <v>13</v>
      </c>
      <c r="B14" s="32" t="s">
        <v>29</v>
      </c>
      <c r="C14" s="32" t="s">
        <v>43</v>
      </c>
      <c r="D14" s="32" t="s">
        <v>44</v>
      </c>
      <c r="E14" s="32" t="s">
        <v>44</v>
      </c>
      <c r="F14" s="32" t="s">
        <v>41</v>
      </c>
      <c r="G14" s="32">
        <v>2</v>
      </c>
      <c r="H14" s="32"/>
      <c r="I14" s="8">
        <v>6452533560</v>
      </c>
      <c r="J14" s="32" t="s">
        <v>78</v>
      </c>
      <c r="K14" s="32" t="s">
        <v>43</v>
      </c>
      <c r="L14" s="32" t="s">
        <v>44</v>
      </c>
      <c r="M14" s="32" t="s">
        <v>59</v>
      </c>
      <c r="N14" s="32" t="s">
        <v>79</v>
      </c>
      <c r="O14" s="32">
        <v>6</v>
      </c>
      <c r="P14" s="32"/>
      <c r="Q14" s="32" t="s">
        <v>78</v>
      </c>
      <c r="R14" s="32" t="s">
        <v>43</v>
      </c>
      <c r="S14" s="32" t="s">
        <v>44</v>
      </c>
      <c r="T14" s="32" t="s">
        <v>59</v>
      </c>
      <c r="U14" s="32" t="s">
        <v>79</v>
      </c>
      <c r="V14" s="60">
        <v>6</v>
      </c>
      <c r="W14" s="32"/>
      <c r="X14" s="32" t="s">
        <v>45</v>
      </c>
      <c r="Y14" s="32" t="s">
        <v>93</v>
      </c>
      <c r="Z14" s="7" t="s">
        <v>197</v>
      </c>
      <c r="AA14" s="32" t="s">
        <v>164</v>
      </c>
      <c r="AB14" s="32" t="s">
        <v>78</v>
      </c>
      <c r="AC14" s="32" t="s">
        <v>43</v>
      </c>
      <c r="AD14" s="32" t="s">
        <v>44</v>
      </c>
      <c r="AE14" s="32" t="s">
        <v>59</v>
      </c>
      <c r="AF14" s="32" t="s">
        <v>79</v>
      </c>
      <c r="AG14" s="60">
        <v>6</v>
      </c>
      <c r="AH14" s="32"/>
      <c r="AI14" s="32" t="s">
        <v>82</v>
      </c>
      <c r="AJ14" s="64" t="s">
        <v>81</v>
      </c>
      <c r="AK14" s="64" t="s">
        <v>80</v>
      </c>
      <c r="AL14" s="32" t="s">
        <v>53</v>
      </c>
      <c r="AM14" s="37">
        <v>172840</v>
      </c>
      <c r="AN14" s="37">
        <v>123981</v>
      </c>
      <c r="AO14" s="37">
        <v>105560</v>
      </c>
      <c r="AP14" s="37">
        <v>66454</v>
      </c>
      <c r="AQ14" s="37">
        <v>17004</v>
      </c>
      <c r="AR14" s="37">
        <v>14106</v>
      </c>
      <c r="AS14" s="37">
        <v>8936</v>
      </c>
      <c r="AT14" s="37">
        <v>10519</v>
      </c>
      <c r="AU14" s="37">
        <v>14303</v>
      </c>
      <c r="AV14" s="37">
        <v>75827</v>
      </c>
      <c r="AW14" s="37">
        <v>99645</v>
      </c>
      <c r="AX14" s="37">
        <v>131391</v>
      </c>
      <c r="AY14" s="37">
        <f t="shared" si="8"/>
        <v>840566</v>
      </c>
      <c r="AZ14" s="32" t="s">
        <v>207</v>
      </c>
      <c r="BA14" s="32">
        <v>384</v>
      </c>
      <c r="BB14" s="32">
        <v>8760</v>
      </c>
      <c r="BC14" s="32">
        <f t="shared" si="9"/>
        <v>0</v>
      </c>
      <c r="BD14" s="34">
        <f>BC14*AY14</f>
        <v>0</v>
      </c>
      <c r="BE14" s="8">
        <f>BE13</f>
        <v>0</v>
      </c>
      <c r="BF14" s="34">
        <f>BE14*12</f>
        <v>0</v>
      </c>
      <c r="BG14" s="8">
        <f>BG13</f>
        <v>5.5599999999999998E-3</v>
      </c>
      <c r="BH14" s="33">
        <f>BA14*BB14*BG14</f>
        <v>18702.950399999998</v>
      </c>
      <c r="BI14" s="8">
        <f>BI13</f>
        <v>1.5990000000000001E-2</v>
      </c>
      <c r="BJ14" s="34">
        <f t="shared" si="0"/>
        <v>13440.65034</v>
      </c>
      <c r="BK14" s="69">
        <f t="shared" si="4"/>
        <v>32143.600739999998</v>
      </c>
      <c r="BL14" s="35">
        <f t="shared" si="5"/>
        <v>7393.0281702000002</v>
      </c>
      <c r="BM14" s="35">
        <f t="shared" si="6"/>
        <v>39536.628910200001</v>
      </c>
    </row>
    <row r="15" spans="1:65" s="38" customFormat="1">
      <c r="A15" s="32">
        <f t="shared" si="7"/>
        <v>14</v>
      </c>
      <c r="B15" s="32" t="s">
        <v>29</v>
      </c>
      <c r="C15" s="32" t="s">
        <v>43</v>
      </c>
      <c r="D15" s="32" t="s">
        <v>44</v>
      </c>
      <c r="E15" s="32" t="s">
        <v>44</v>
      </c>
      <c r="F15" s="32" t="s">
        <v>41</v>
      </c>
      <c r="G15" s="32">
        <v>2</v>
      </c>
      <c r="H15" s="32"/>
      <c r="I15" s="8">
        <v>6452533560</v>
      </c>
      <c r="J15" s="32" t="s">
        <v>30</v>
      </c>
      <c r="K15" s="32" t="s">
        <v>43</v>
      </c>
      <c r="L15" s="32" t="s">
        <v>44</v>
      </c>
      <c r="M15" s="32" t="s">
        <v>56</v>
      </c>
      <c r="N15" s="32" t="s">
        <v>48</v>
      </c>
      <c r="O15" s="32" t="s">
        <v>87</v>
      </c>
      <c r="P15" s="32"/>
      <c r="Q15" s="32" t="s">
        <v>29</v>
      </c>
      <c r="R15" s="32" t="s">
        <v>43</v>
      </c>
      <c r="S15" s="32" t="s">
        <v>44</v>
      </c>
      <c r="T15" s="32" t="s">
        <v>44</v>
      </c>
      <c r="U15" s="32" t="s">
        <v>41</v>
      </c>
      <c r="V15" s="60">
        <v>2</v>
      </c>
      <c r="W15" s="32"/>
      <c r="X15" s="32" t="s">
        <v>45</v>
      </c>
      <c r="Y15" s="32" t="s">
        <v>93</v>
      </c>
      <c r="Z15" s="7" t="s">
        <v>197</v>
      </c>
      <c r="AA15" s="32" t="s">
        <v>164</v>
      </c>
      <c r="AB15" s="32" t="s">
        <v>30</v>
      </c>
      <c r="AC15" s="32" t="s">
        <v>43</v>
      </c>
      <c r="AD15" s="32" t="s">
        <v>44</v>
      </c>
      <c r="AE15" s="32" t="s">
        <v>56</v>
      </c>
      <c r="AF15" s="32" t="s">
        <v>48</v>
      </c>
      <c r="AG15" s="60" t="s">
        <v>87</v>
      </c>
      <c r="AH15" s="32"/>
      <c r="AI15" s="32" t="s">
        <v>88</v>
      </c>
      <c r="AJ15" s="64" t="s">
        <v>173</v>
      </c>
      <c r="AK15" s="64" t="s">
        <v>174</v>
      </c>
      <c r="AL15" s="32" t="s">
        <v>53</v>
      </c>
      <c r="AM15" s="37">
        <v>10887</v>
      </c>
      <c r="AN15" s="37">
        <v>9976</v>
      </c>
      <c r="AO15" s="37">
        <v>8965</v>
      </c>
      <c r="AP15" s="37">
        <v>6744</v>
      </c>
      <c r="AQ15" s="37">
        <v>0</v>
      </c>
      <c r="AR15" s="37">
        <v>0</v>
      </c>
      <c r="AS15" s="37">
        <v>99</v>
      </c>
      <c r="AT15" s="37">
        <v>101</v>
      </c>
      <c r="AU15" s="37">
        <v>1403</v>
      </c>
      <c r="AV15" s="37">
        <v>8763</v>
      </c>
      <c r="AW15" s="37">
        <v>9243</v>
      </c>
      <c r="AX15" s="37">
        <v>11556</v>
      </c>
      <c r="AY15" s="37">
        <f t="shared" si="8"/>
        <v>67737</v>
      </c>
      <c r="AZ15" s="32" t="s">
        <v>203</v>
      </c>
      <c r="BA15" s="32"/>
      <c r="BB15" s="32"/>
      <c r="BC15" s="32">
        <f t="shared" si="9"/>
        <v>0</v>
      </c>
      <c r="BD15" s="34">
        <f t="shared" si="1"/>
        <v>0</v>
      </c>
      <c r="BE15" s="8">
        <f>BE2</f>
        <v>0</v>
      </c>
      <c r="BF15" s="34">
        <f t="shared" si="2"/>
        <v>0</v>
      </c>
      <c r="BG15" s="8">
        <f>BG2</f>
        <v>21.28</v>
      </c>
      <c r="BH15" s="34">
        <f t="shared" si="3"/>
        <v>255.36</v>
      </c>
      <c r="BI15" s="8">
        <f>BI2</f>
        <v>3.5979999999999998E-2</v>
      </c>
      <c r="BJ15" s="34">
        <f t="shared" si="0"/>
        <v>2437.1772599999999</v>
      </c>
      <c r="BK15" s="69">
        <f t="shared" si="4"/>
        <v>2692.5372600000001</v>
      </c>
      <c r="BL15" s="35">
        <f t="shared" si="5"/>
        <v>619.28356980000001</v>
      </c>
      <c r="BM15" s="35">
        <f t="shared" si="6"/>
        <v>3311.8208298</v>
      </c>
    </row>
    <row r="16" spans="1:65" s="38" customFormat="1">
      <c r="A16" s="32">
        <f t="shared" si="7"/>
        <v>15</v>
      </c>
      <c r="B16" s="32" t="s">
        <v>29</v>
      </c>
      <c r="C16" s="32" t="s">
        <v>43</v>
      </c>
      <c r="D16" s="32" t="s">
        <v>44</v>
      </c>
      <c r="E16" s="32" t="s">
        <v>44</v>
      </c>
      <c r="F16" s="32" t="s">
        <v>41</v>
      </c>
      <c r="G16" s="32">
        <v>2</v>
      </c>
      <c r="H16" s="32"/>
      <c r="I16" s="8">
        <v>6452533560</v>
      </c>
      <c r="J16" s="32" t="s">
        <v>31</v>
      </c>
      <c r="K16" s="32" t="s">
        <v>43</v>
      </c>
      <c r="L16" s="32" t="s">
        <v>44</v>
      </c>
      <c r="M16" s="32" t="s">
        <v>90</v>
      </c>
      <c r="N16" s="32" t="s">
        <v>91</v>
      </c>
      <c r="O16" s="32">
        <v>13</v>
      </c>
      <c r="P16" s="32"/>
      <c r="Q16" s="32" t="s">
        <v>29</v>
      </c>
      <c r="R16" s="32" t="s">
        <v>43</v>
      </c>
      <c r="S16" s="32" t="s">
        <v>44</v>
      </c>
      <c r="T16" s="32" t="s">
        <v>44</v>
      </c>
      <c r="U16" s="32" t="s">
        <v>41</v>
      </c>
      <c r="V16" s="60">
        <v>2</v>
      </c>
      <c r="W16" s="32"/>
      <c r="X16" s="32" t="s">
        <v>45</v>
      </c>
      <c r="Y16" s="32" t="s">
        <v>93</v>
      </c>
      <c r="Z16" s="7" t="s">
        <v>197</v>
      </c>
      <c r="AA16" s="32" t="s">
        <v>164</v>
      </c>
      <c r="AB16" s="32" t="s">
        <v>31</v>
      </c>
      <c r="AC16" s="32" t="s">
        <v>43</v>
      </c>
      <c r="AD16" s="32" t="s">
        <v>44</v>
      </c>
      <c r="AE16" s="32" t="s">
        <v>90</v>
      </c>
      <c r="AF16" s="32" t="s">
        <v>91</v>
      </c>
      <c r="AG16" s="60">
        <v>13</v>
      </c>
      <c r="AH16" s="32"/>
      <c r="AI16" s="32" t="s">
        <v>50</v>
      </c>
      <c r="AJ16" s="64" t="s">
        <v>170</v>
      </c>
      <c r="AK16" s="64" t="s">
        <v>168</v>
      </c>
      <c r="AL16" s="32" t="s">
        <v>53</v>
      </c>
      <c r="AM16" s="37">
        <v>3365</v>
      </c>
      <c r="AN16" s="37">
        <v>3120</v>
      </c>
      <c r="AO16" s="37">
        <v>2765</v>
      </c>
      <c r="AP16" s="37">
        <v>678</v>
      </c>
      <c r="AQ16" s="37">
        <v>230</v>
      </c>
      <c r="AR16" s="37">
        <v>12</v>
      </c>
      <c r="AS16" s="37">
        <v>50</v>
      </c>
      <c r="AT16" s="37">
        <v>108</v>
      </c>
      <c r="AU16" s="37">
        <v>290</v>
      </c>
      <c r="AV16" s="37">
        <v>1060</v>
      </c>
      <c r="AW16" s="37">
        <v>4754</v>
      </c>
      <c r="AX16" s="37">
        <v>5280</v>
      </c>
      <c r="AY16" s="37">
        <f t="shared" si="8"/>
        <v>21712</v>
      </c>
      <c r="AZ16" s="32" t="s">
        <v>203</v>
      </c>
      <c r="BA16" s="32"/>
      <c r="BB16" s="32"/>
      <c r="BC16" s="32">
        <f t="shared" si="9"/>
        <v>0</v>
      </c>
      <c r="BD16" s="34">
        <f t="shared" si="1"/>
        <v>0</v>
      </c>
      <c r="BE16" s="8">
        <f>BE2</f>
        <v>0</v>
      </c>
      <c r="BF16" s="34">
        <f t="shared" si="2"/>
        <v>0</v>
      </c>
      <c r="BG16" s="8">
        <f>BG2</f>
        <v>21.28</v>
      </c>
      <c r="BH16" s="34">
        <f t="shared" si="3"/>
        <v>255.36</v>
      </c>
      <c r="BI16" s="8">
        <f>BI2</f>
        <v>3.5979999999999998E-2</v>
      </c>
      <c r="BJ16" s="34">
        <f t="shared" si="0"/>
        <v>781.1977599999999</v>
      </c>
      <c r="BK16" s="69">
        <f t="shared" si="4"/>
        <v>1036.5577599999999</v>
      </c>
      <c r="BL16" s="35">
        <f t="shared" si="5"/>
        <v>238.40828479999999</v>
      </c>
      <c r="BM16" s="35">
        <f t="shared" si="6"/>
        <v>1274.9660448</v>
      </c>
    </row>
    <row r="17" spans="1:65">
      <c r="A17" s="5">
        <f t="shared" si="7"/>
        <v>16</v>
      </c>
      <c r="B17" s="5" t="s">
        <v>29</v>
      </c>
      <c r="C17" s="5" t="s">
        <v>43</v>
      </c>
      <c r="D17" s="5" t="s">
        <v>44</v>
      </c>
      <c r="E17" s="5" t="s">
        <v>44</v>
      </c>
      <c r="F17" s="5" t="s">
        <v>41</v>
      </c>
      <c r="G17" s="5">
        <v>2</v>
      </c>
      <c r="H17" s="5"/>
      <c r="I17" s="7">
        <v>6452533560</v>
      </c>
      <c r="J17" s="32" t="s">
        <v>166</v>
      </c>
      <c r="K17" s="5" t="s">
        <v>65</v>
      </c>
      <c r="L17" s="5" t="s">
        <v>66</v>
      </c>
      <c r="M17" s="5" t="s">
        <v>66</v>
      </c>
      <c r="N17" s="5" t="s">
        <v>83</v>
      </c>
      <c r="O17" s="5" t="s">
        <v>84</v>
      </c>
      <c r="P17" s="5"/>
      <c r="Q17" s="5" t="s">
        <v>29</v>
      </c>
      <c r="R17" s="5" t="s">
        <v>43</v>
      </c>
      <c r="S17" s="5" t="s">
        <v>44</v>
      </c>
      <c r="T17" s="5" t="s">
        <v>44</v>
      </c>
      <c r="U17" s="5" t="s">
        <v>41</v>
      </c>
      <c r="V17" s="61">
        <v>2</v>
      </c>
      <c r="W17" s="5"/>
      <c r="X17" s="5" t="s">
        <v>45</v>
      </c>
      <c r="Y17" s="5" t="s">
        <v>93</v>
      </c>
      <c r="Z17" s="7" t="s">
        <v>197</v>
      </c>
      <c r="AA17" s="5" t="s">
        <v>164</v>
      </c>
      <c r="AB17" s="32" t="s">
        <v>166</v>
      </c>
      <c r="AC17" s="5" t="s">
        <v>65</v>
      </c>
      <c r="AD17" s="5" t="s">
        <v>66</v>
      </c>
      <c r="AE17" s="5" t="s">
        <v>66</v>
      </c>
      <c r="AF17" s="5" t="s">
        <v>83</v>
      </c>
      <c r="AG17" s="61" t="s">
        <v>84</v>
      </c>
      <c r="AH17" s="5"/>
      <c r="AI17" s="5" t="s">
        <v>89</v>
      </c>
      <c r="AJ17" s="65" t="s">
        <v>196</v>
      </c>
      <c r="AK17" s="65" t="s">
        <v>85</v>
      </c>
      <c r="AL17" s="5" t="s">
        <v>53</v>
      </c>
      <c r="AM17" s="40">
        <v>6040</v>
      </c>
      <c r="AN17" s="40">
        <v>5300</v>
      </c>
      <c r="AO17" s="40">
        <v>3347</v>
      </c>
      <c r="AP17" s="40">
        <v>4539</v>
      </c>
      <c r="AQ17" s="40">
        <v>309</v>
      </c>
      <c r="AR17" s="40">
        <v>0</v>
      </c>
      <c r="AS17" s="40">
        <v>0</v>
      </c>
      <c r="AT17" s="40">
        <v>0</v>
      </c>
      <c r="AU17" s="40">
        <v>11</v>
      </c>
      <c r="AV17" s="40">
        <v>78</v>
      </c>
      <c r="AW17" s="40">
        <v>1813</v>
      </c>
      <c r="AX17" s="40">
        <v>6782</v>
      </c>
      <c r="AY17" s="40">
        <f t="shared" si="8"/>
        <v>28219</v>
      </c>
      <c r="AZ17" s="5" t="s">
        <v>203</v>
      </c>
      <c r="BA17" s="5"/>
      <c r="BB17" s="5"/>
      <c r="BC17" s="32">
        <f t="shared" si="9"/>
        <v>0</v>
      </c>
      <c r="BD17" s="41">
        <f t="shared" si="1"/>
        <v>0</v>
      </c>
      <c r="BE17" s="8">
        <f>BE2</f>
        <v>0</v>
      </c>
      <c r="BF17" s="41">
        <f t="shared" si="2"/>
        <v>0</v>
      </c>
      <c r="BG17" s="8">
        <f>BG2</f>
        <v>21.28</v>
      </c>
      <c r="BH17" s="41">
        <f t="shared" si="3"/>
        <v>255.36</v>
      </c>
      <c r="BI17" s="8">
        <f>BI2</f>
        <v>3.5979999999999998E-2</v>
      </c>
      <c r="BJ17" s="41">
        <f t="shared" si="0"/>
        <v>1015.31962</v>
      </c>
      <c r="BK17" s="69">
        <f t="shared" si="4"/>
        <v>1270.6796199999999</v>
      </c>
      <c r="BL17" s="42">
        <f t="shared" si="5"/>
        <v>292.2563126</v>
      </c>
      <c r="BM17" s="42">
        <f t="shared" si="6"/>
        <v>1562.9359325999999</v>
      </c>
    </row>
    <row r="18" spans="1:65">
      <c r="AY18" s="1">
        <f>SUM(AY2:AY17)</f>
        <v>1968000</v>
      </c>
      <c r="BI18" s="90" t="s">
        <v>99</v>
      </c>
      <c r="BJ18" s="90"/>
      <c r="BK18" s="43">
        <f>SUM(BK2:BK17)</f>
        <v>86249.527919999979</v>
      </c>
      <c r="BL18" s="43">
        <f>SUM(BL2:BL17)</f>
        <v>19837.391421600001</v>
      </c>
      <c r="BM18" s="43">
        <f>SUM(BM2:BM17)</f>
        <v>106086.91934160001</v>
      </c>
    </row>
    <row r="20" spans="1:65">
      <c r="BC20" s="44" t="s">
        <v>117</v>
      </c>
      <c r="BD20" s="45"/>
      <c r="BE20" s="45"/>
      <c r="BF20" s="45"/>
      <c r="BG20" s="45"/>
      <c r="BH20" s="45"/>
      <c r="BI20" s="45"/>
      <c r="BJ20" s="45"/>
      <c r="BK20" s="45"/>
    </row>
    <row r="21" spans="1:65">
      <c r="BC21" s="44" t="s">
        <v>120</v>
      </c>
      <c r="BD21" s="45"/>
      <c r="BE21" s="45"/>
      <c r="BF21" s="45"/>
      <c r="BG21" s="45"/>
      <c r="BH21" s="45"/>
      <c r="BI21" s="45"/>
      <c r="BJ21" s="45"/>
      <c r="BK21" s="45"/>
    </row>
    <row r="22" spans="1:65">
      <c r="BC22" s="44" t="s">
        <v>118</v>
      </c>
      <c r="BD22" s="45"/>
      <c r="BE22" s="45"/>
      <c r="BF22" s="45"/>
      <c r="BG22" s="45"/>
      <c r="BH22" s="45"/>
      <c r="BI22" s="45"/>
      <c r="BJ22" s="45"/>
      <c r="BK22" s="45"/>
    </row>
    <row r="24" spans="1:65">
      <c r="BC24" s="46"/>
    </row>
  </sheetData>
  <mergeCells count="1">
    <mergeCell ref="BI18:BJ18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7"/>
  <sheetViews>
    <sheetView tabSelected="1" workbookViewId="0">
      <selection activeCell="E13" sqref="E13"/>
    </sheetView>
  </sheetViews>
  <sheetFormatPr defaultColWidth="9" defaultRowHeight="11.25"/>
  <cols>
    <col min="1" max="1" width="20" style="1" customWidth="1"/>
    <col min="2" max="2" width="10.625" style="1" customWidth="1"/>
    <col min="3" max="3" width="6.75" style="1" customWidth="1"/>
    <col min="4" max="4" width="8.125" style="1" customWidth="1"/>
    <col min="5" max="5" width="9.125" style="1" customWidth="1"/>
    <col min="6" max="6" width="7.75" style="1" customWidth="1"/>
    <col min="7" max="7" width="11" style="1" customWidth="1"/>
    <col min="8" max="8" width="10.5" style="1" customWidth="1"/>
    <col min="9" max="9" width="9.25" style="1" customWidth="1"/>
    <col min="10" max="10" width="10.25" style="1" customWidth="1"/>
    <col min="11" max="16384" width="9" style="1"/>
  </cols>
  <sheetData>
    <row r="1" spans="1:10">
      <c r="A1" s="46" t="s">
        <v>119</v>
      </c>
    </row>
    <row r="2" spans="1:10" s="52" customFormat="1" ht="54">
      <c r="A2" s="47" t="s">
        <v>108</v>
      </c>
      <c r="B2" s="47" t="s">
        <v>109</v>
      </c>
      <c r="C2" s="48" t="s">
        <v>28</v>
      </c>
      <c r="D2" s="49" t="s">
        <v>101</v>
      </c>
      <c r="E2" s="50" t="s">
        <v>97</v>
      </c>
      <c r="F2" s="49" t="s">
        <v>105</v>
      </c>
      <c r="G2" s="50" t="s">
        <v>102</v>
      </c>
      <c r="H2" s="51" t="s">
        <v>103</v>
      </c>
      <c r="I2" s="51" t="s">
        <v>107</v>
      </c>
      <c r="J2" s="49" t="s">
        <v>97</v>
      </c>
    </row>
    <row r="3" spans="1:10" ht="33.75">
      <c r="A3" s="24" t="str">
        <f>'Wykaz ppg'!AB2</f>
        <v>Gminna Biblioteka Publiczna w Zbrosławicach-Filia w Ziemięcicach</v>
      </c>
      <c r="B3" s="39" t="str">
        <f>'Wykaz ppg'!AJ2</f>
        <v>0031880167</v>
      </c>
      <c r="C3" s="5">
        <f>'Wykaz ppg'!AY2</f>
        <v>31950</v>
      </c>
      <c r="D3" s="5">
        <f>'Wykaz ppg'!BC2</f>
        <v>0</v>
      </c>
      <c r="E3" s="41">
        <f>'Wykaz ppg'!BD2</f>
        <v>0</v>
      </c>
      <c r="F3" s="5">
        <f>'Wykaz ppg'!BE2</f>
        <v>0</v>
      </c>
      <c r="G3" s="41">
        <f>'Wykaz ppg'!BF2</f>
        <v>0</v>
      </c>
      <c r="H3" s="41">
        <f>'Wykaz ppg'!BH2</f>
        <v>255.36</v>
      </c>
      <c r="I3" s="41">
        <f>'Wykaz ppg'!BJ2</f>
        <v>1149.5609999999999</v>
      </c>
      <c r="J3" s="42">
        <f>'Wykaz ppg'!BK2</f>
        <v>1404.9209999999998</v>
      </c>
    </row>
    <row r="4" spans="1:10" ht="22.5">
      <c r="A4" s="24" t="str">
        <f>'Wykaz ppg'!AB3</f>
        <v>Gminna Biblioteka Publiczna w Zbrosławicach- CUF</v>
      </c>
      <c r="B4" s="39" t="str">
        <f>'Wykaz ppg'!AJ3</f>
        <v>PL0031240092</v>
      </c>
      <c r="C4" s="5">
        <f>'Wykaz ppg'!AY3</f>
        <v>130245</v>
      </c>
      <c r="D4" s="5">
        <f>'Wykaz ppg'!BC3</f>
        <v>0</v>
      </c>
      <c r="E4" s="41">
        <f>'Wykaz ppg'!BD3</f>
        <v>0</v>
      </c>
      <c r="F4" s="5">
        <f>'Wykaz ppg'!BE3</f>
        <v>0</v>
      </c>
      <c r="G4" s="41">
        <f>'Wykaz ppg'!BF3</f>
        <v>0</v>
      </c>
      <c r="H4" s="41">
        <f>'Wykaz ppg'!BH3</f>
        <v>1800.96</v>
      </c>
      <c r="I4" s="41">
        <f>'Wykaz ppg'!BJ3</f>
        <v>4070.15625</v>
      </c>
      <c r="J4" s="42">
        <f>'Wykaz ppg'!BK3</f>
        <v>5871.11625</v>
      </c>
    </row>
    <row r="5" spans="1:10">
      <c r="A5" s="24" t="str">
        <f>'Wykaz ppg'!AB4</f>
        <v>Urząd Gminy Zbrosławice</v>
      </c>
      <c r="B5" s="39" t="str">
        <f>'Wykaz ppg'!AJ4</f>
        <v>PL0031274504</v>
      </c>
      <c r="C5" s="5">
        <f>'Wykaz ppg'!AY4</f>
        <v>78885</v>
      </c>
      <c r="D5" s="5">
        <f>'Wykaz ppg'!BC4</f>
        <v>0</v>
      </c>
      <c r="E5" s="41">
        <f>'Wykaz ppg'!BD4</f>
        <v>0</v>
      </c>
      <c r="F5" s="5">
        <f>'Wykaz ppg'!BE4</f>
        <v>0</v>
      </c>
      <c r="G5" s="41">
        <f>'Wykaz ppg'!BF4</f>
        <v>0</v>
      </c>
      <c r="H5" s="41">
        <f>'Wykaz ppg'!BH4</f>
        <v>255.36</v>
      </c>
      <c r="I5" s="41">
        <f>'Wykaz ppg'!BJ4</f>
        <v>2838.2822999999999</v>
      </c>
      <c r="J5" s="42">
        <f>'Wykaz ppg'!BK4</f>
        <v>3093.6423</v>
      </c>
    </row>
    <row r="6" spans="1:10" ht="22.5">
      <c r="A6" s="24" t="str">
        <f>'Wykaz ppg'!AB5</f>
        <v xml:space="preserve">Gminne Przedszkole nr 8 w Przezchlebiu </v>
      </c>
      <c r="B6" s="39" t="str">
        <f>'Wykaz ppg'!AJ5</f>
        <v>PL0031255589</v>
      </c>
      <c r="C6" s="5">
        <f>'Wykaz ppg'!AY5</f>
        <v>120638</v>
      </c>
      <c r="D6" s="5">
        <f>'Wykaz ppg'!BC5</f>
        <v>0</v>
      </c>
      <c r="E6" s="41">
        <f>'Wykaz ppg'!BD5</f>
        <v>0</v>
      </c>
      <c r="F6" s="5">
        <f>'Wykaz ppg'!BE5</f>
        <v>0</v>
      </c>
      <c r="G6" s="41">
        <f>'Wykaz ppg'!BF5</f>
        <v>0</v>
      </c>
      <c r="H6" s="41">
        <f>'Wykaz ppg'!BH5</f>
        <v>1800.96</v>
      </c>
      <c r="I6" s="41">
        <f>'Wykaz ppg'!BJ5</f>
        <v>3769.9375</v>
      </c>
      <c r="J6" s="42">
        <f>'Wykaz ppg'!BK5</f>
        <v>5570.8975</v>
      </c>
    </row>
    <row r="7" spans="1:10" ht="18" customHeight="1">
      <c r="A7" s="24" t="str">
        <f>'Wykaz ppg'!AB6</f>
        <v>Gminne Przedszkole nr 1 w Zbrosławicach</v>
      </c>
      <c r="B7" s="39" t="str">
        <f>'Wykaz ppg'!AJ6</f>
        <v>PL0031262918</v>
      </c>
      <c r="C7" s="5">
        <f>'Wykaz ppg'!AY6</f>
        <v>127776</v>
      </c>
      <c r="D7" s="5">
        <f>'Wykaz ppg'!BC6</f>
        <v>0</v>
      </c>
      <c r="E7" s="41">
        <f>'Wykaz ppg'!BD6</f>
        <v>0</v>
      </c>
      <c r="F7" s="5">
        <f>'Wykaz ppg'!BE6</f>
        <v>0</v>
      </c>
      <c r="G7" s="41">
        <f>'Wykaz ppg'!BF6</f>
        <v>0</v>
      </c>
      <c r="H7" s="41">
        <f>'Wykaz ppg'!BH6</f>
        <v>1800.96</v>
      </c>
      <c r="I7" s="41">
        <f>'Wykaz ppg'!BJ6</f>
        <v>3993</v>
      </c>
      <c r="J7" s="42">
        <f>'Wykaz ppg'!BK6</f>
        <v>5793.96</v>
      </c>
    </row>
    <row r="8" spans="1:10" ht="19.899999999999999" customHeight="1">
      <c r="A8" s="24" t="str">
        <f>'Wykaz ppg'!AB7</f>
        <v>Gminne Przedszkole nr 4 w Świętoszowicach</v>
      </c>
      <c r="B8" s="39" t="str">
        <f>'Wykaz ppg'!AJ7</f>
        <v>PL0031291310</v>
      </c>
      <c r="C8" s="5">
        <f>'Wykaz ppg'!AY7</f>
        <v>9531</v>
      </c>
      <c r="D8" s="5">
        <f>'Wykaz ppg'!BC7</f>
        <v>0</v>
      </c>
      <c r="E8" s="41">
        <f>'Wykaz ppg'!BD7</f>
        <v>0</v>
      </c>
      <c r="F8" s="5">
        <f>'Wykaz ppg'!BE7</f>
        <v>0</v>
      </c>
      <c r="G8" s="41">
        <f>'Wykaz ppg'!BF7</f>
        <v>0</v>
      </c>
      <c r="H8" s="41">
        <f>'Wykaz ppg'!BH7</f>
        <v>108</v>
      </c>
      <c r="I8" s="41">
        <f>'Wykaz ppg'!BJ7</f>
        <v>381.04938000000004</v>
      </c>
      <c r="J8" s="42">
        <f>'Wykaz ppg'!BK7</f>
        <v>489.04938000000004</v>
      </c>
    </row>
    <row r="9" spans="1:10" ht="23.25" customHeight="1">
      <c r="A9" s="24" t="str">
        <f>'Wykaz ppg'!AB8</f>
        <v>Gminne Przedszkole nr 4 w Świętoszowicach</v>
      </c>
      <c r="B9" s="39" t="str">
        <f>'Wykaz ppg'!AJ8</f>
        <v>PL0031199590</v>
      </c>
      <c r="C9" s="5">
        <f>'Wykaz ppg'!AY8</f>
        <v>58701</v>
      </c>
      <c r="D9" s="5">
        <f>'Wykaz ppg'!BC8</f>
        <v>0</v>
      </c>
      <c r="E9" s="41">
        <f>'Wykaz ppg'!BD8</f>
        <v>0</v>
      </c>
      <c r="F9" s="5">
        <f>'Wykaz ppg'!BE8</f>
        <v>0</v>
      </c>
      <c r="G9" s="41">
        <f>'Wykaz ppg'!BF8</f>
        <v>0</v>
      </c>
      <c r="H9" s="41">
        <f>'Wykaz ppg'!BH8</f>
        <v>255.36</v>
      </c>
      <c r="I9" s="41">
        <f>'Wykaz ppg'!BJ8</f>
        <v>2112.0619799999999</v>
      </c>
      <c r="J9" s="42">
        <f>'Wykaz ppg'!BK8</f>
        <v>2367.4219800000001</v>
      </c>
    </row>
    <row r="10" spans="1:10" ht="22.5">
      <c r="A10" s="24" t="str">
        <f>'Wykaz ppg'!AB9</f>
        <v>Gminne Przedszkole nr 3 w Kamieńcu</v>
      </c>
      <c r="B10" s="39" t="str">
        <f>'Wykaz ppg'!AJ9</f>
        <v>PL0031138328</v>
      </c>
      <c r="C10" s="5">
        <f>'Wykaz ppg'!AY9</f>
        <v>12246</v>
      </c>
      <c r="D10" s="5">
        <f>'Wykaz ppg'!BC9</f>
        <v>0</v>
      </c>
      <c r="E10" s="41">
        <f>'Wykaz ppg'!BD9</f>
        <v>0</v>
      </c>
      <c r="F10" s="5">
        <f>'Wykaz ppg'!BE9</f>
        <v>0</v>
      </c>
      <c r="G10" s="41">
        <f>'Wykaz ppg'!BF9</f>
        <v>0</v>
      </c>
      <c r="H10" s="41">
        <f>'Wykaz ppg'!BH9</f>
        <v>255.36</v>
      </c>
      <c r="I10" s="41">
        <f>'Wykaz ppg'!BJ9</f>
        <v>440.61107999999996</v>
      </c>
      <c r="J10" s="42">
        <f>'Wykaz ppg'!BK9</f>
        <v>695.97108000000003</v>
      </c>
    </row>
    <row r="11" spans="1:10" ht="22.5">
      <c r="A11" s="24" t="str">
        <f>'Wykaz ppg'!AB10</f>
        <v>Gminny Zespół Placówek Oświatowych</v>
      </c>
      <c r="B11" s="39" t="str">
        <f>'Wykaz ppg'!AJ10</f>
        <v>PL0031252596</v>
      </c>
      <c r="C11" s="5">
        <f>'Wykaz ppg'!AY10</f>
        <v>14952</v>
      </c>
      <c r="D11" s="5">
        <f>'Wykaz ppg'!BC10</f>
        <v>0</v>
      </c>
      <c r="E11" s="41">
        <f>'Wykaz ppg'!BD10</f>
        <v>0</v>
      </c>
      <c r="F11" s="5">
        <f>'Wykaz ppg'!BE10</f>
        <v>0</v>
      </c>
      <c r="G11" s="41">
        <f>'Wykaz ppg'!BF10</f>
        <v>0</v>
      </c>
      <c r="H11" s="41">
        <f>'Wykaz ppg'!BH10</f>
        <v>255.36</v>
      </c>
      <c r="I11" s="41">
        <f>'Wykaz ppg'!BJ10</f>
        <v>537.97295999999994</v>
      </c>
      <c r="J11" s="42">
        <f>'Wykaz ppg'!BK10</f>
        <v>793.33295999999996</v>
      </c>
    </row>
    <row r="12" spans="1:10" ht="22.5">
      <c r="A12" s="24" t="str">
        <f>'Wykaz ppg'!AB11</f>
        <v>Szkoła Podstawowa  w Czekanowie</v>
      </c>
      <c r="B12" s="39" t="str">
        <f>'Wykaz ppg'!AJ11</f>
        <v>PL0031317102</v>
      </c>
      <c r="C12" s="5">
        <f>'Wykaz ppg'!AY11</f>
        <v>58783</v>
      </c>
      <c r="D12" s="5">
        <f>'Wykaz ppg'!BC11</f>
        <v>0</v>
      </c>
      <c r="E12" s="41">
        <f>'Wykaz ppg'!BD11</f>
        <v>0</v>
      </c>
      <c r="F12" s="5">
        <f>'Wykaz ppg'!BE11</f>
        <v>0</v>
      </c>
      <c r="G12" s="41">
        <f>'Wykaz ppg'!BF11</f>
        <v>0</v>
      </c>
      <c r="H12" s="41">
        <f>'Wykaz ppg'!BH11</f>
        <v>255.36</v>
      </c>
      <c r="I12" s="41">
        <f>'Wykaz ppg'!BJ11</f>
        <v>2115.0123399999998</v>
      </c>
      <c r="J12" s="42">
        <f>'Wykaz ppg'!BK11</f>
        <v>2370.3723399999999</v>
      </c>
    </row>
    <row r="13" spans="1:10" ht="22.5">
      <c r="A13" s="24" t="str">
        <f>'Wykaz ppg'!AB12</f>
        <v>Szkoła Podstawowa w Ziemięcicach</v>
      </c>
      <c r="B13" s="39" t="str">
        <f>'Wykaz ppg'!AJ12</f>
        <v>PL0031304624</v>
      </c>
      <c r="C13" s="5">
        <f>'Wykaz ppg'!AY12</f>
        <v>59006</v>
      </c>
      <c r="D13" s="5">
        <f>'Wykaz ppg'!BC12</f>
        <v>0</v>
      </c>
      <c r="E13" s="41">
        <f>'Wykaz ppg'!BD12</f>
        <v>0</v>
      </c>
      <c r="F13" s="5">
        <f>'Wykaz ppg'!BE12</f>
        <v>0</v>
      </c>
      <c r="G13" s="41">
        <f>'Wykaz ppg'!BF12</f>
        <v>0</v>
      </c>
      <c r="H13" s="41">
        <f>'Wykaz ppg'!BH12</f>
        <v>277.32</v>
      </c>
      <c r="I13" s="41">
        <f>'Wykaz ppg'!BJ12</f>
        <v>2123.0358799999999</v>
      </c>
      <c r="J13" s="42">
        <f>'Wykaz ppg'!BK12</f>
        <v>2400.3558800000001</v>
      </c>
    </row>
    <row r="14" spans="1:10" ht="33.75">
      <c r="A14" s="24" t="str">
        <f>'Wykaz ppg'!AB13</f>
        <v>Szkoła Podstawowa im. Tadeusza Kościuszki w Zbrosławicach</v>
      </c>
      <c r="B14" s="39" t="str">
        <f>'Wykaz ppg'!AJ13</f>
        <v>PL0030001870</v>
      </c>
      <c r="C14" s="5">
        <f>'Wykaz ppg'!AY13</f>
        <v>307053</v>
      </c>
      <c r="D14" s="5">
        <f>'Wykaz ppg'!BC13</f>
        <v>0</v>
      </c>
      <c r="E14" s="41">
        <f>'Wykaz ppg'!BD13</f>
        <v>0</v>
      </c>
      <c r="F14" s="5">
        <f>'Wykaz ppg'!BE13</f>
        <v>0</v>
      </c>
      <c r="G14" s="41">
        <f>'Wykaz ppg'!BF13</f>
        <v>0</v>
      </c>
      <c r="H14" s="41">
        <f>'Wykaz ppg'!BH13</f>
        <v>13345.3344</v>
      </c>
      <c r="I14" s="41">
        <f>'Wykaz ppg'!BJ13</f>
        <v>4909.77747</v>
      </c>
      <c r="J14" s="42">
        <f>'Wykaz ppg'!BK13</f>
        <v>18255.111870000001</v>
      </c>
    </row>
    <row r="15" spans="1:10" ht="23.65" customHeight="1">
      <c r="A15" s="53" t="str">
        <f>'Wykaz ppg'!AB14</f>
        <v>Zespół Szkół Ogólnokształcących im. Jana Pawła II w Kamieńcu</v>
      </c>
      <c r="B15" s="39" t="str">
        <f>'Wykaz ppg'!AJ14</f>
        <v>PL0030001149</v>
      </c>
      <c r="C15" s="5">
        <f>'Wykaz ppg'!AY14</f>
        <v>840566</v>
      </c>
      <c r="D15" s="5">
        <f>'Wykaz ppg'!BC14</f>
        <v>0</v>
      </c>
      <c r="E15" s="41">
        <f>'Wykaz ppg'!BD14</f>
        <v>0</v>
      </c>
      <c r="F15" s="5">
        <f>'Wykaz ppg'!BE14</f>
        <v>0</v>
      </c>
      <c r="G15" s="41">
        <f>'Wykaz ppg'!BF14</f>
        <v>0</v>
      </c>
      <c r="H15" s="41">
        <f>'Wykaz ppg'!BH14</f>
        <v>18702.950399999998</v>
      </c>
      <c r="I15" s="41">
        <f>'Wykaz ppg'!BJ14</f>
        <v>13440.65034</v>
      </c>
      <c r="J15" s="42">
        <f>'Wykaz ppg'!BK14</f>
        <v>32143.600739999998</v>
      </c>
    </row>
    <row r="16" spans="1:10">
      <c r="A16" s="24" t="str">
        <f>'Wykaz ppg'!AB15</f>
        <v>OSP Świętoszowice</v>
      </c>
      <c r="B16" s="39" t="str">
        <f>'Wykaz ppg'!AJ15</f>
        <v>PL0031200666</v>
      </c>
      <c r="C16" s="5">
        <f>'Wykaz ppg'!AY15</f>
        <v>67737</v>
      </c>
      <c r="D16" s="5">
        <f>'Wykaz ppg'!BC15</f>
        <v>0</v>
      </c>
      <c r="E16" s="41">
        <f>'Wykaz ppg'!BD15</f>
        <v>0</v>
      </c>
      <c r="F16" s="5">
        <f>'Wykaz ppg'!BE15</f>
        <v>0</v>
      </c>
      <c r="G16" s="41">
        <f>'Wykaz ppg'!BF15</f>
        <v>0</v>
      </c>
      <c r="H16" s="41">
        <f>'Wykaz ppg'!BH15</f>
        <v>255.36</v>
      </c>
      <c r="I16" s="41">
        <f>'Wykaz ppg'!BJ15</f>
        <v>2437.1772599999999</v>
      </c>
      <c r="J16" s="42">
        <f>'Wykaz ppg'!BK15</f>
        <v>2692.5372600000001</v>
      </c>
    </row>
    <row r="17" spans="1:10">
      <c r="A17" s="24" t="str">
        <f>'Wykaz ppg'!AB16</f>
        <v>OSP Szałsza</v>
      </c>
      <c r="B17" s="39" t="str">
        <f>'Wykaz ppg'!AJ16</f>
        <v>PL0031330516</v>
      </c>
      <c r="C17" s="5">
        <f>'Wykaz ppg'!AY16</f>
        <v>21712</v>
      </c>
      <c r="D17" s="5">
        <f>'Wykaz ppg'!BC16</f>
        <v>0</v>
      </c>
      <c r="E17" s="41">
        <f>'Wykaz ppg'!BD16</f>
        <v>0</v>
      </c>
      <c r="F17" s="5">
        <f>'Wykaz ppg'!BE16</f>
        <v>0</v>
      </c>
      <c r="G17" s="41">
        <f>'Wykaz ppg'!BF16</f>
        <v>0</v>
      </c>
      <c r="H17" s="41">
        <f>'Wykaz ppg'!BH16</f>
        <v>255.36</v>
      </c>
      <c r="I17" s="41">
        <f>'Wykaz ppg'!BJ16</f>
        <v>781.1977599999999</v>
      </c>
      <c r="J17" s="42">
        <f>'Wykaz ppg'!BK16</f>
        <v>1036.5577599999999</v>
      </c>
    </row>
    <row r="18" spans="1:10">
      <c r="A18" s="24" t="str">
        <f>'Wykaz ppg'!AB17</f>
        <v>Świetlica Gminna  Czekanów</v>
      </c>
      <c r="B18" s="39" t="str">
        <f>'Wykaz ppg'!AJ17</f>
        <v>PL0031267723</v>
      </c>
      <c r="C18" s="5">
        <f>'Wykaz ppg'!AY17</f>
        <v>28219</v>
      </c>
      <c r="D18" s="5">
        <f>'Wykaz ppg'!BC17</f>
        <v>0</v>
      </c>
      <c r="E18" s="41">
        <f>'Wykaz ppg'!BD17</f>
        <v>0</v>
      </c>
      <c r="F18" s="5">
        <f>'Wykaz ppg'!BE17</f>
        <v>0</v>
      </c>
      <c r="G18" s="41">
        <f>'Wykaz ppg'!BF17</f>
        <v>0</v>
      </c>
      <c r="H18" s="41">
        <f>'Wykaz ppg'!BH17</f>
        <v>255.36</v>
      </c>
      <c r="I18" s="41">
        <f>'Wykaz ppg'!BJ17</f>
        <v>1015.31962</v>
      </c>
      <c r="J18" s="42">
        <f>'Wykaz ppg'!BK17</f>
        <v>1270.6796199999999</v>
      </c>
    </row>
    <row r="19" spans="1:10">
      <c r="A19" s="91" t="s">
        <v>110</v>
      </c>
      <c r="B19" s="91"/>
      <c r="C19" s="91"/>
      <c r="D19" s="91"/>
      <c r="E19" s="91"/>
      <c r="F19" s="91"/>
      <c r="G19" s="91"/>
      <c r="H19" s="91"/>
      <c r="I19" s="91"/>
      <c r="J19" s="43">
        <f>SUM(J3:J18)</f>
        <v>86249.527919999979</v>
      </c>
    </row>
    <row r="20" spans="1:10">
      <c r="A20" s="90" t="s">
        <v>100</v>
      </c>
      <c r="B20" s="90"/>
      <c r="C20" s="90"/>
      <c r="D20" s="90"/>
      <c r="E20" s="90"/>
      <c r="F20" s="90"/>
      <c r="G20" s="90"/>
      <c r="H20" s="90"/>
      <c r="I20" s="90"/>
      <c r="J20" s="43">
        <f>J19*0.23</f>
        <v>19837.391421599998</v>
      </c>
    </row>
    <row r="21" spans="1:10">
      <c r="A21" s="90" t="s">
        <v>111</v>
      </c>
      <c r="B21" s="90"/>
      <c r="C21" s="90"/>
      <c r="D21" s="90"/>
      <c r="E21" s="90"/>
      <c r="F21" s="90"/>
      <c r="G21" s="90"/>
      <c r="H21" s="90"/>
      <c r="I21" s="90"/>
      <c r="J21" s="43">
        <f>J19+J20</f>
        <v>106086.91934159998</v>
      </c>
    </row>
    <row r="25" spans="1:10">
      <c r="G25" s="54"/>
      <c r="I25" s="54"/>
      <c r="J25" s="54"/>
    </row>
    <row r="26" spans="1:10" ht="15">
      <c r="G26" s="55" t="s">
        <v>113</v>
      </c>
      <c r="H26" s="56"/>
      <c r="I26" s="55" t="s">
        <v>114</v>
      </c>
    </row>
    <row r="27" spans="1:10" ht="14.25" customHeight="1">
      <c r="H27" s="56"/>
      <c r="I27" s="57" t="s">
        <v>115</v>
      </c>
    </row>
    <row r="29" spans="1:10">
      <c r="A29" s="58" t="s">
        <v>116</v>
      </c>
    </row>
    <row r="30" spans="1:10">
      <c r="A30" s="58" t="s">
        <v>209</v>
      </c>
    </row>
    <row r="35" ht="14.25" customHeight="1"/>
    <row r="43" ht="14.25" customHeight="1"/>
    <row r="51" ht="14.25" customHeight="1"/>
    <row r="59" ht="14.25" customHeight="1"/>
    <row r="67" ht="14.25" customHeight="1"/>
  </sheetData>
  <mergeCells count="3">
    <mergeCell ref="A19:I19"/>
    <mergeCell ref="A20:I20"/>
    <mergeCell ref="A21:I21"/>
  </mergeCells>
  <pageMargins left="0.25" right="0.25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2" sqref="G2"/>
    </sheetView>
  </sheetViews>
  <sheetFormatPr defaultColWidth="9" defaultRowHeight="11.25"/>
  <cols>
    <col min="1" max="1" width="2.75" style="1" customWidth="1"/>
    <col min="2" max="2" width="11" style="1" customWidth="1"/>
    <col min="3" max="16384" width="9" style="1"/>
  </cols>
  <sheetData>
    <row r="1" spans="1:8" ht="90">
      <c r="A1" s="1" t="s">
        <v>55</v>
      </c>
      <c r="B1" s="2" t="s">
        <v>121</v>
      </c>
      <c r="C1" s="3" t="s">
        <v>122</v>
      </c>
      <c r="D1" s="3" t="s">
        <v>123</v>
      </c>
      <c r="E1" s="4" t="s">
        <v>124</v>
      </c>
      <c r="F1" s="4" t="s">
        <v>125</v>
      </c>
      <c r="G1" s="4" t="s">
        <v>126</v>
      </c>
      <c r="H1" s="4" t="s">
        <v>127</v>
      </c>
    </row>
    <row r="2" spans="1:8">
      <c r="A2" s="5">
        <v>1</v>
      </c>
      <c r="B2" s="29" t="s">
        <v>189</v>
      </c>
      <c r="C2" s="59"/>
      <c r="D2" s="59" t="s">
        <v>208</v>
      </c>
      <c r="E2" s="32"/>
      <c r="F2" s="8" t="s">
        <v>203</v>
      </c>
      <c r="G2" s="6">
        <f>'Wykaz ppg'!AY2</f>
        <v>31950</v>
      </c>
      <c r="H2" s="5"/>
    </row>
    <row r="3" spans="1:8">
      <c r="A3" s="5">
        <f>A2+1</f>
        <v>2</v>
      </c>
      <c r="B3" s="36" t="s">
        <v>192</v>
      </c>
      <c r="C3" s="5"/>
      <c r="D3" s="88" t="s">
        <v>208</v>
      </c>
      <c r="E3" s="32"/>
      <c r="F3" s="32" t="s">
        <v>204</v>
      </c>
      <c r="G3" s="6">
        <f>'Wykaz ppg'!AY3</f>
        <v>130245</v>
      </c>
      <c r="H3" s="5"/>
    </row>
    <row r="4" spans="1:8">
      <c r="A4" s="5">
        <f t="shared" ref="A4:A17" si="0">A3+1</f>
        <v>3</v>
      </c>
      <c r="B4" s="36" t="s">
        <v>185</v>
      </c>
      <c r="C4" s="5"/>
      <c r="D4" s="88" t="s">
        <v>208</v>
      </c>
      <c r="E4" s="32"/>
      <c r="F4" s="32" t="s">
        <v>203</v>
      </c>
      <c r="G4" s="6">
        <f>'Wykaz ppg'!AY4</f>
        <v>78885</v>
      </c>
      <c r="H4" s="5"/>
    </row>
    <row r="5" spans="1:8">
      <c r="A5" s="5">
        <f t="shared" si="0"/>
        <v>4</v>
      </c>
      <c r="B5" s="36" t="s">
        <v>177</v>
      </c>
      <c r="C5" s="5"/>
      <c r="D5" s="88" t="s">
        <v>208</v>
      </c>
      <c r="E5" s="32"/>
      <c r="F5" s="32" t="s">
        <v>204</v>
      </c>
      <c r="G5" s="6">
        <f>'Wykaz ppg'!AY5</f>
        <v>120638</v>
      </c>
      <c r="H5" s="5"/>
    </row>
    <row r="6" spans="1:8">
      <c r="A6" s="5">
        <f t="shared" si="0"/>
        <v>5</v>
      </c>
      <c r="B6" s="36" t="s">
        <v>171</v>
      </c>
      <c r="C6" s="5"/>
      <c r="D6" s="88" t="s">
        <v>208</v>
      </c>
      <c r="E6" s="32"/>
      <c r="F6" s="32" t="s">
        <v>204</v>
      </c>
      <c r="G6" s="6">
        <f>'Wykaz ppg'!AY6</f>
        <v>127776</v>
      </c>
      <c r="H6" s="5"/>
    </row>
    <row r="7" spans="1:8">
      <c r="A7" s="5">
        <f t="shared" si="0"/>
        <v>6</v>
      </c>
      <c r="B7" s="36" t="s">
        <v>178</v>
      </c>
      <c r="C7" s="5"/>
      <c r="D7" s="88" t="s">
        <v>208</v>
      </c>
      <c r="E7" s="32"/>
      <c r="F7" s="32" t="s">
        <v>205</v>
      </c>
      <c r="G7" s="6">
        <f>'Wykaz ppg'!AY7</f>
        <v>9531</v>
      </c>
      <c r="H7" s="5"/>
    </row>
    <row r="8" spans="1:8">
      <c r="A8" s="5">
        <f t="shared" si="0"/>
        <v>7</v>
      </c>
      <c r="B8" s="36" t="s">
        <v>180</v>
      </c>
      <c r="C8" s="5"/>
      <c r="D8" s="88" t="s">
        <v>208</v>
      </c>
      <c r="E8" s="32"/>
      <c r="F8" s="32" t="s">
        <v>203</v>
      </c>
      <c r="G8" s="6">
        <f>'Wykaz ppg'!AY8</f>
        <v>58701</v>
      </c>
      <c r="H8" s="5"/>
    </row>
    <row r="9" spans="1:8">
      <c r="A9" s="5">
        <f t="shared" si="0"/>
        <v>8</v>
      </c>
      <c r="B9" s="36" t="s">
        <v>194</v>
      </c>
      <c r="C9" s="5"/>
      <c r="D9" s="88" t="s">
        <v>208</v>
      </c>
      <c r="E9" s="32"/>
      <c r="F9" s="32" t="s">
        <v>203</v>
      </c>
      <c r="G9" s="6">
        <f>'Wykaz ppg'!AY9</f>
        <v>12246</v>
      </c>
      <c r="H9" s="5"/>
    </row>
    <row r="10" spans="1:8">
      <c r="A10" s="5">
        <f t="shared" si="0"/>
        <v>9</v>
      </c>
      <c r="B10" s="36" t="s">
        <v>175</v>
      </c>
      <c r="C10" s="5"/>
      <c r="D10" s="88" t="s">
        <v>208</v>
      </c>
      <c r="E10" s="32"/>
      <c r="F10" s="32" t="s">
        <v>203</v>
      </c>
      <c r="G10" s="6">
        <f>'Wykaz ppg'!AY10</f>
        <v>14952</v>
      </c>
      <c r="H10" s="5"/>
    </row>
    <row r="11" spans="1:8">
      <c r="A11" s="5">
        <f t="shared" si="0"/>
        <v>10</v>
      </c>
      <c r="B11" s="36" t="s">
        <v>182</v>
      </c>
      <c r="C11" s="5"/>
      <c r="D11" s="88" t="s">
        <v>208</v>
      </c>
      <c r="E11" s="32"/>
      <c r="F11" s="32" t="s">
        <v>203</v>
      </c>
      <c r="G11" s="6">
        <f>'Wykaz ppg'!AY11</f>
        <v>58783</v>
      </c>
      <c r="H11" s="5"/>
    </row>
    <row r="12" spans="1:8">
      <c r="A12" s="5">
        <f t="shared" si="0"/>
        <v>11</v>
      </c>
      <c r="B12" s="36" t="s">
        <v>183</v>
      </c>
      <c r="C12" s="5"/>
      <c r="D12" s="88" t="s">
        <v>208</v>
      </c>
      <c r="E12" s="32"/>
      <c r="F12" s="32" t="s">
        <v>206</v>
      </c>
      <c r="G12" s="6">
        <f>'Wykaz ppg'!AY12</f>
        <v>59006</v>
      </c>
      <c r="H12" s="5"/>
    </row>
    <row r="13" spans="1:8">
      <c r="A13" s="5">
        <f t="shared" si="0"/>
        <v>12</v>
      </c>
      <c r="B13" s="36" t="s">
        <v>76</v>
      </c>
      <c r="C13" s="5"/>
      <c r="D13" s="88" t="s">
        <v>208</v>
      </c>
      <c r="E13" s="32"/>
      <c r="F13" s="32" t="s">
        <v>207</v>
      </c>
      <c r="G13" s="6">
        <f>'Wykaz ppg'!AY13</f>
        <v>307053</v>
      </c>
      <c r="H13" s="5"/>
    </row>
    <row r="14" spans="1:8">
      <c r="A14" s="5">
        <f t="shared" si="0"/>
        <v>13</v>
      </c>
      <c r="B14" s="36" t="s">
        <v>81</v>
      </c>
      <c r="C14" s="5"/>
      <c r="D14" s="88" t="s">
        <v>208</v>
      </c>
      <c r="E14" s="32"/>
      <c r="F14" s="32" t="s">
        <v>207</v>
      </c>
      <c r="G14" s="6">
        <f>'Wykaz ppg'!AY14</f>
        <v>840566</v>
      </c>
      <c r="H14" s="5"/>
    </row>
    <row r="15" spans="1:8">
      <c r="A15" s="5">
        <f t="shared" si="0"/>
        <v>14</v>
      </c>
      <c r="B15" s="36" t="s">
        <v>173</v>
      </c>
      <c r="C15" s="5"/>
      <c r="D15" s="88" t="s">
        <v>208</v>
      </c>
      <c r="E15" s="32"/>
      <c r="F15" s="32" t="s">
        <v>203</v>
      </c>
      <c r="G15" s="6">
        <f>'Wykaz ppg'!AY15</f>
        <v>67737</v>
      </c>
      <c r="H15" s="5"/>
    </row>
    <row r="16" spans="1:8">
      <c r="A16" s="5">
        <f t="shared" si="0"/>
        <v>15</v>
      </c>
      <c r="B16" s="36" t="s">
        <v>170</v>
      </c>
      <c r="C16" s="5"/>
      <c r="D16" s="88" t="s">
        <v>208</v>
      </c>
      <c r="E16" s="32"/>
      <c r="F16" s="32" t="s">
        <v>203</v>
      </c>
      <c r="G16" s="6">
        <f>'Wykaz ppg'!AY16</f>
        <v>21712</v>
      </c>
      <c r="H16" s="5"/>
    </row>
    <row r="17" spans="1:8">
      <c r="A17" s="5">
        <f t="shared" si="0"/>
        <v>16</v>
      </c>
      <c r="B17" s="39" t="s">
        <v>86</v>
      </c>
      <c r="C17" s="5"/>
      <c r="D17" s="88" t="s">
        <v>208</v>
      </c>
      <c r="E17" s="5"/>
      <c r="F17" s="5" t="s">
        <v>203</v>
      </c>
      <c r="G17" s="6">
        <f>'Wykaz ppg'!AY17</f>
        <v>28219</v>
      </c>
      <c r="H17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16" sqref="D16"/>
    </sheetView>
  </sheetViews>
  <sheetFormatPr defaultColWidth="8.75" defaultRowHeight="15"/>
  <cols>
    <col min="1" max="1" width="3" style="86" customWidth="1"/>
    <col min="2" max="2" width="25.125" style="56" customWidth="1"/>
    <col min="3" max="3" width="12.25" style="56" customWidth="1"/>
    <col min="4" max="4" width="47.25" style="56" customWidth="1"/>
    <col min="5" max="5" width="31.25" style="87" customWidth="1"/>
    <col min="6" max="6" width="7.125" style="56" customWidth="1"/>
    <col min="7" max="7" width="33.625" style="56" customWidth="1"/>
    <col min="8" max="16384" width="8.75" style="56"/>
  </cols>
  <sheetData>
    <row r="1" spans="1:7" s="73" customFormat="1">
      <c r="A1" s="71" t="s">
        <v>128</v>
      </c>
      <c r="B1" s="71" t="s">
        <v>129</v>
      </c>
      <c r="C1" s="71" t="s">
        <v>130</v>
      </c>
      <c r="D1" s="72" t="s">
        <v>131</v>
      </c>
      <c r="E1" s="72" t="s">
        <v>132</v>
      </c>
      <c r="F1" s="72" t="s">
        <v>133</v>
      </c>
      <c r="G1" s="71" t="s">
        <v>134</v>
      </c>
    </row>
    <row r="2" spans="1:7" ht="17.25" customHeight="1">
      <c r="A2" s="74">
        <v>1</v>
      </c>
      <c r="B2" s="98" t="s">
        <v>135</v>
      </c>
      <c r="C2" s="100">
        <v>6452290117</v>
      </c>
      <c r="D2" s="75" t="s">
        <v>138</v>
      </c>
      <c r="E2" s="76" t="s">
        <v>139</v>
      </c>
      <c r="F2" s="74"/>
      <c r="G2" s="102" t="s">
        <v>137</v>
      </c>
    </row>
    <row r="3" spans="1:7" ht="13.9" customHeight="1">
      <c r="A3" s="74">
        <v>2</v>
      </c>
      <c r="B3" s="99"/>
      <c r="C3" s="101"/>
      <c r="D3" s="75" t="s">
        <v>136</v>
      </c>
      <c r="E3" s="77" t="s">
        <v>137</v>
      </c>
      <c r="F3" s="74" t="s">
        <v>1</v>
      </c>
      <c r="G3" s="103"/>
    </row>
    <row r="4" spans="1:7">
      <c r="A4" s="78">
        <v>3</v>
      </c>
      <c r="B4" s="100" t="s">
        <v>140</v>
      </c>
      <c r="C4" s="100">
        <v>6452533560</v>
      </c>
      <c r="D4" s="75" t="s">
        <v>162</v>
      </c>
      <c r="E4" s="75" t="s">
        <v>163</v>
      </c>
      <c r="F4" s="74" t="s">
        <v>0</v>
      </c>
      <c r="G4" s="75" t="s">
        <v>163</v>
      </c>
    </row>
    <row r="5" spans="1:7">
      <c r="A5" s="74">
        <v>4</v>
      </c>
      <c r="B5" s="104"/>
      <c r="C5" s="104"/>
      <c r="D5" s="79" t="s">
        <v>141</v>
      </c>
      <c r="E5" s="80" t="s">
        <v>142</v>
      </c>
      <c r="F5" s="74" t="s">
        <v>1</v>
      </c>
      <c r="G5" s="77" t="s">
        <v>142</v>
      </c>
    </row>
    <row r="6" spans="1:7">
      <c r="A6" s="74">
        <v>5</v>
      </c>
      <c r="B6" s="104"/>
      <c r="C6" s="104"/>
      <c r="D6" s="79" t="s">
        <v>143</v>
      </c>
      <c r="E6" s="80" t="s">
        <v>144</v>
      </c>
      <c r="F6" s="74" t="s">
        <v>1</v>
      </c>
      <c r="G6" s="77" t="s">
        <v>144</v>
      </c>
    </row>
    <row r="7" spans="1:7" ht="15" customHeight="1">
      <c r="A7" s="92">
        <v>6</v>
      </c>
      <c r="B7" s="104"/>
      <c r="C7" s="104"/>
      <c r="D7" s="93" t="s">
        <v>145</v>
      </c>
      <c r="E7" s="94" t="s">
        <v>146</v>
      </c>
      <c r="F7" s="74" t="s">
        <v>2</v>
      </c>
      <c r="G7" s="94" t="s">
        <v>146</v>
      </c>
    </row>
    <row r="8" spans="1:7" ht="15" customHeight="1">
      <c r="A8" s="92"/>
      <c r="B8" s="104"/>
      <c r="C8" s="104"/>
      <c r="D8" s="93"/>
      <c r="E8" s="94"/>
      <c r="F8" s="74" t="s">
        <v>0</v>
      </c>
      <c r="G8" s="94"/>
    </row>
    <row r="9" spans="1:7">
      <c r="A9" s="74">
        <v>7</v>
      </c>
      <c r="B9" s="104"/>
      <c r="C9" s="104"/>
      <c r="D9" s="81" t="s">
        <v>147</v>
      </c>
      <c r="E9" s="80" t="s">
        <v>148</v>
      </c>
      <c r="F9" s="82" t="s">
        <v>3</v>
      </c>
      <c r="G9" s="77" t="s">
        <v>148</v>
      </c>
    </row>
    <row r="10" spans="1:7">
      <c r="A10" s="74">
        <v>8</v>
      </c>
      <c r="B10" s="104"/>
      <c r="C10" s="104"/>
      <c r="D10" s="79" t="s">
        <v>149</v>
      </c>
      <c r="E10" s="80" t="s">
        <v>150</v>
      </c>
      <c r="F10" s="74" t="s">
        <v>0</v>
      </c>
      <c r="G10" s="77" t="s">
        <v>150</v>
      </c>
    </row>
    <row r="11" spans="1:7">
      <c r="A11" s="74">
        <v>9</v>
      </c>
      <c r="B11" s="104"/>
      <c r="C11" s="104"/>
      <c r="D11" s="79" t="s">
        <v>151</v>
      </c>
      <c r="E11" s="76" t="s">
        <v>152</v>
      </c>
      <c r="F11" s="74" t="s">
        <v>0</v>
      </c>
      <c r="G11" s="83" t="s">
        <v>152</v>
      </c>
    </row>
    <row r="12" spans="1:7">
      <c r="A12" s="74">
        <v>10</v>
      </c>
      <c r="B12" s="104"/>
      <c r="C12" s="104"/>
      <c r="D12" s="79" t="s">
        <v>71</v>
      </c>
      <c r="E12" s="76" t="s">
        <v>153</v>
      </c>
      <c r="F12" s="74" t="s">
        <v>4</v>
      </c>
      <c r="G12" s="83" t="s">
        <v>153</v>
      </c>
    </row>
    <row r="13" spans="1:7">
      <c r="A13" s="74">
        <v>11</v>
      </c>
      <c r="B13" s="104"/>
      <c r="C13" s="104"/>
      <c r="D13" s="79" t="s">
        <v>201</v>
      </c>
      <c r="E13" s="76" t="s">
        <v>154</v>
      </c>
      <c r="F13" s="74" t="s">
        <v>155</v>
      </c>
      <c r="G13" s="83" t="s">
        <v>154</v>
      </c>
    </row>
    <row r="14" spans="1:7">
      <c r="A14" s="74">
        <v>12</v>
      </c>
      <c r="B14" s="104"/>
      <c r="C14" s="104"/>
      <c r="D14" s="79" t="s">
        <v>78</v>
      </c>
      <c r="E14" s="80" t="s">
        <v>156</v>
      </c>
      <c r="F14" s="74" t="s">
        <v>155</v>
      </c>
      <c r="G14" s="77" t="s">
        <v>156</v>
      </c>
    </row>
    <row r="15" spans="1:7">
      <c r="A15" s="74">
        <v>13</v>
      </c>
      <c r="B15" s="104"/>
      <c r="C15" s="104"/>
      <c r="D15" s="84" t="s">
        <v>30</v>
      </c>
      <c r="E15" s="76" t="s">
        <v>157</v>
      </c>
      <c r="F15" s="85" t="s">
        <v>0</v>
      </c>
      <c r="G15" s="95" t="s">
        <v>158</v>
      </c>
    </row>
    <row r="16" spans="1:7">
      <c r="A16" s="74">
        <v>14</v>
      </c>
      <c r="B16" s="104"/>
      <c r="C16" s="104"/>
      <c r="D16" s="84" t="s">
        <v>31</v>
      </c>
      <c r="E16" s="76" t="s">
        <v>159</v>
      </c>
      <c r="F16" s="85" t="s">
        <v>0</v>
      </c>
      <c r="G16" s="96"/>
    </row>
    <row r="17" spans="1:7">
      <c r="A17" s="74">
        <v>15</v>
      </c>
      <c r="B17" s="101"/>
      <c r="C17" s="101"/>
      <c r="D17" s="84" t="s">
        <v>160</v>
      </c>
      <c r="E17" s="76" t="s">
        <v>161</v>
      </c>
      <c r="F17" s="85" t="s">
        <v>0</v>
      </c>
      <c r="G17" s="97"/>
    </row>
  </sheetData>
  <mergeCells count="10">
    <mergeCell ref="B2:B3"/>
    <mergeCell ref="C2:C3"/>
    <mergeCell ref="G2:G3"/>
    <mergeCell ref="B4:B17"/>
    <mergeCell ref="C4:C17"/>
    <mergeCell ref="A7:A8"/>
    <mergeCell ref="D7:D8"/>
    <mergeCell ref="E7:E8"/>
    <mergeCell ref="G7:G8"/>
    <mergeCell ref="G15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ppg</vt:lpstr>
      <vt:lpstr>Arkusz cenowy - do oferty</vt:lpstr>
      <vt:lpstr>Zużycie paliwa</vt:lpstr>
      <vt:lpstr>Wykaz Odbiorców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Adelajda Bella</cp:lastModifiedBy>
  <cp:revision>147</cp:revision>
  <cp:lastPrinted>2017-09-11T08:29:14Z</cp:lastPrinted>
  <dcterms:created xsi:type="dcterms:W3CDTF">2016-09-26T13:43:19Z</dcterms:created>
  <dcterms:modified xsi:type="dcterms:W3CDTF">2020-04-10T08:55:15Z</dcterms:modified>
</cp:coreProperties>
</file>