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les\Documents\Budżety\Budżet 2021\Kredyt, Pożyczka\SWZ\"/>
    </mc:Choice>
  </mc:AlternateContent>
  <xr:revisionPtr revIDLastSave="0" documentId="13_ncr:1_{227789F0-EB50-41BE-86E7-D84ABFA4F8BA}" xr6:coauthVersionLast="47" xr6:coauthVersionMax="47" xr10:uidLastSave="{00000000-0000-0000-0000-000000000000}"/>
  <bookViews>
    <workbookView xWindow="-103" yWindow="-103" windowWidth="33120" windowHeight="18120" xr2:uid="{D5639924-FB52-4014-A69E-BCC6252953DF}"/>
  </bookViews>
  <sheets>
    <sheet name="Koszt kredytu" sheetId="2" r:id="rId1"/>
  </sheets>
  <definedNames>
    <definedName name="_xlnm.Print_Area" localSheetId="0">'Koszt kredytu'!$A$3:$G$60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F9" i="2" s="1"/>
  <c r="G9" i="2" s="1"/>
  <c r="E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F10" i="2" l="1"/>
  <c r="F11" i="2" s="1"/>
  <c r="E10" i="2"/>
  <c r="F12" i="2" l="1"/>
  <c r="F13" i="2" s="1"/>
  <c r="F14" i="2" s="1"/>
  <c r="F15" i="2" s="1"/>
  <c r="F16" i="2" s="1"/>
  <c r="F17" i="2" s="1"/>
  <c r="G11" i="2"/>
  <c r="G10" i="2"/>
  <c r="E11" i="2"/>
  <c r="F18" i="2" l="1"/>
  <c r="F19" i="2" s="1"/>
  <c r="G12" i="2"/>
  <c r="E12" i="2"/>
  <c r="F20" i="2" l="1"/>
  <c r="G13" i="2"/>
  <c r="E13" i="2"/>
  <c r="F21" i="2" l="1"/>
  <c r="F22" i="2" s="1"/>
  <c r="F23" i="2" s="1"/>
  <c r="F24" i="2" s="1"/>
  <c r="F25" i="2" s="1"/>
  <c r="F26" i="2" s="1"/>
  <c r="G14" i="2"/>
  <c r="E14" i="2"/>
  <c r="F27" i="2" l="1"/>
  <c r="F28" i="2" s="1"/>
  <c r="F29" i="2" s="1"/>
  <c r="F30" i="2" s="1"/>
  <c r="F31" i="2" s="1"/>
  <c r="F32" i="2" s="1"/>
  <c r="F33" i="2" s="1"/>
  <c r="F34" i="2" s="1"/>
  <c r="G15" i="2"/>
  <c r="E15" i="2"/>
  <c r="F35" i="2" l="1"/>
  <c r="G16" i="2"/>
  <c r="E16" i="2"/>
  <c r="G17" i="2" s="1"/>
  <c r="F36" i="2" l="1"/>
  <c r="E17" i="2"/>
  <c r="G18" i="2" s="1"/>
  <c r="F37" i="2" l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E18" i="2"/>
  <c r="G19" i="2" s="1"/>
  <c r="F50" i="2" l="1"/>
  <c r="E19" i="2"/>
  <c r="G20" i="2" s="1"/>
  <c r="F51" i="2" l="1"/>
  <c r="E20" i="2"/>
  <c r="F52" i="2" l="1"/>
  <c r="G21" i="2"/>
  <c r="E21" i="2"/>
  <c r="G22" i="2" l="1"/>
  <c r="E22" i="2"/>
  <c r="G23" i="2" l="1"/>
  <c r="E23" i="2"/>
  <c r="G24" i="2" l="1"/>
  <c r="E24" i="2"/>
  <c r="G25" i="2" l="1"/>
  <c r="E25" i="2"/>
  <c r="G26" i="2" s="1"/>
  <c r="E26" i="2" l="1"/>
  <c r="E27" i="2" l="1"/>
  <c r="G27" i="2"/>
  <c r="E28" i="2" l="1"/>
  <c r="G28" i="2"/>
  <c r="E29" i="2" l="1"/>
  <c r="G29" i="2"/>
  <c r="E30" i="2" l="1"/>
  <c r="G30" i="2"/>
  <c r="G31" i="2" l="1"/>
  <c r="E31" i="2"/>
  <c r="E32" i="2" l="1"/>
  <c r="G33" i="2" s="1"/>
  <c r="G32" i="2"/>
  <c r="E33" i="2" l="1"/>
  <c r="G34" i="2" s="1"/>
  <c r="E34" i="2" l="1"/>
  <c r="G35" i="2" s="1"/>
  <c r="E35" i="2" l="1"/>
  <c r="G36" i="2" s="1"/>
  <c r="E36" i="2" l="1"/>
  <c r="E37" i="2" l="1"/>
  <c r="G37" i="2"/>
  <c r="E38" i="2" l="1"/>
  <c r="G38" i="2"/>
  <c r="G39" i="2" l="1"/>
  <c r="E39" i="2"/>
  <c r="G40" i="2" l="1"/>
  <c r="E40" i="2"/>
  <c r="E41" i="2" l="1"/>
  <c r="G41" i="2"/>
  <c r="E42" i="2" l="1"/>
  <c r="G42" i="2"/>
  <c r="G43" i="2" l="1"/>
  <c r="E43" i="2"/>
  <c r="E44" i="2" l="1"/>
  <c r="G44" i="2"/>
  <c r="G45" i="2" l="1"/>
  <c r="E45" i="2"/>
  <c r="G46" i="2" l="1"/>
  <c r="E46" i="2"/>
  <c r="E47" i="2" l="1"/>
  <c r="G47" i="2"/>
  <c r="G48" i="2" l="1"/>
  <c r="E48" i="2"/>
  <c r="G49" i="2" s="1"/>
  <c r="E49" i="2" l="1"/>
  <c r="G50" i="2" s="1"/>
  <c r="E50" i="2" l="1"/>
  <c r="G51" i="2" s="1"/>
  <c r="E51" i="2" l="1"/>
  <c r="G52" i="2" s="1"/>
  <c r="G53" i="2" l="1"/>
  <c r="G55" i="2" s="1"/>
  <c r="E52" i="2"/>
</calcChain>
</file>

<file path=xl/sharedStrings.xml><?xml version="1.0" encoding="utf-8"?>
<sst xmlns="http://schemas.openxmlformats.org/spreadsheetml/2006/main" count="61" uniqueCount="61">
  <si>
    <t>Nr raty</t>
  </si>
  <si>
    <t>Planowana data wypłaty kredytu</t>
  </si>
  <si>
    <t>Data spłaty kapitału</t>
  </si>
  <si>
    <t>Kwota spłaty kapitału</t>
  </si>
  <si>
    <t>Pozostało do spłaty</t>
  </si>
  <si>
    <t xml:space="preserve">Stopa % = WIBOR + Marża </t>
  </si>
  <si>
    <t>Koszt kredytu - odsetki</t>
  </si>
  <si>
    <t>Marża banku - do uzupełnienia przez Oferenta</t>
  </si>
  <si>
    <t>03.2022</t>
  </si>
  <si>
    <t>06.2022</t>
  </si>
  <si>
    <t>09.2022</t>
  </si>
  <si>
    <t>12.2022</t>
  </si>
  <si>
    <t>03.2023</t>
  </si>
  <si>
    <t>06.2023</t>
  </si>
  <si>
    <t>09.2023</t>
  </si>
  <si>
    <t>12.2023</t>
  </si>
  <si>
    <t>03.2024</t>
  </si>
  <si>
    <t>06.2024</t>
  </si>
  <si>
    <t>09.2024</t>
  </si>
  <si>
    <t>12.2024</t>
  </si>
  <si>
    <t>03.2025</t>
  </si>
  <si>
    <t>06.2025</t>
  </si>
  <si>
    <t>09.2025</t>
  </si>
  <si>
    <t>12.2025</t>
  </si>
  <si>
    <t>03.2026</t>
  </si>
  <si>
    <t>06.2026</t>
  </si>
  <si>
    <t>09.2026</t>
  </si>
  <si>
    <t>12.2026</t>
  </si>
  <si>
    <t>03.2027</t>
  </si>
  <si>
    <t>06.2027</t>
  </si>
  <si>
    <t>09.2027</t>
  </si>
  <si>
    <t>12.2027</t>
  </si>
  <si>
    <t>03.2028</t>
  </si>
  <si>
    <t>06.2028</t>
  </si>
  <si>
    <t>09.2028</t>
  </si>
  <si>
    <t>12.2028</t>
  </si>
  <si>
    <t>03.2029</t>
  </si>
  <si>
    <t>06.2029</t>
  </si>
  <si>
    <t>09.2029</t>
  </si>
  <si>
    <t>12.2029</t>
  </si>
  <si>
    <t>03.2030</t>
  </si>
  <si>
    <t>06.2030</t>
  </si>
  <si>
    <t>09.2030</t>
  </si>
  <si>
    <t>12.2030</t>
  </si>
  <si>
    <t>03.2031</t>
  </si>
  <si>
    <t>06.2031</t>
  </si>
  <si>
    <t>09.2031</t>
  </si>
  <si>
    <t>12.2031</t>
  </si>
  <si>
    <t>03.2032</t>
  </si>
  <si>
    <t>06.2032</t>
  </si>
  <si>
    <t>09.2032</t>
  </si>
  <si>
    <t>12.2032</t>
  </si>
  <si>
    <r>
      <t xml:space="preserve">Cena kredytu - do przeniesienia do oferty i porównania ofert - </t>
    </r>
    <r>
      <rPr>
        <b/>
        <sz val="12"/>
        <rFont val="Verdana"/>
        <family val="2"/>
        <charset val="238"/>
      </rPr>
      <t>C</t>
    </r>
  </si>
  <si>
    <r>
      <t xml:space="preserve">Suma rat odsetkowych w całym okresie wyliczona na podstawie oprocentowania (Wibor 3M + marża Oferenta) - </t>
    </r>
    <r>
      <rPr>
        <b/>
        <sz val="12"/>
        <rFont val="Verdana"/>
        <family val="2"/>
        <charset val="238"/>
      </rPr>
      <t>K</t>
    </r>
  </si>
  <si>
    <t>Oprocentowanie do wyliczenia ceny kredytu (Wibor 3M + Marża Oferenta)</t>
  </si>
  <si>
    <r>
      <t xml:space="preserve">Kalkulacja ceny kredytu jedynie dla porównania ofert wg wzoru </t>
    </r>
    <r>
      <rPr>
        <b/>
        <sz val="12"/>
        <rFont val="Verdana"/>
        <family val="2"/>
        <charset val="238"/>
      </rPr>
      <t>C=K+P</t>
    </r>
  </si>
  <si>
    <t>Wibor z dnia 30.06.2021 - dla porównania ofert</t>
  </si>
  <si>
    <t>Załącznik nr 7 do SWZ</t>
  </si>
  <si>
    <t>…........................................................................................</t>
  </si>
  <si>
    <t>Podpis elektroniczny</t>
  </si>
  <si>
    <t>Prowizja - do uzupełnienia przez Oferenta -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</si>
</sst>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name val="Arial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1"/>
      <color indexed="20"/>
      <name val="Czcionka tekstu podstawowego"/>
      <family val="2"/>
    </font>
    <font>
      <b/>
      <sz val="12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2"/>
      <name val="Verdana"/>
      <family val="2"/>
      <charset val="238"/>
    </font>
    <font>
      <b/>
      <u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2" borderId="0" applyNumberFormat="0" applyBorder="0" applyAlignment="0" applyProtection="0"/>
  </cellStyleXfs>
  <cellXfs count="44">
    <xf numFmtId="0" fontId="0" fillId="0" borderId="0" xfId="0"/>
    <xf numFmtId="4" fontId="4" fillId="0" borderId="0" xfId="1" applyNumberFormat="1" applyFont="1" applyAlignment="1">
      <alignment vertical="center"/>
    </xf>
    <xf numFmtId="4" fontId="4" fillId="0" borderId="0" xfId="1" applyNumberFormat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/>
    </xf>
    <xf numFmtId="10" fontId="5" fillId="0" borderId="0" xfId="1" applyNumberFormat="1" applyFont="1" applyAlignment="1">
      <alignment vertical="center"/>
    </xf>
    <xf numFmtId="4" fontId="4" fillId="0" borderId="1" xfId="1" applyNumberFormat="1" applyFont="1" applyBorder="1" applyAlignment="1">
      <alignment vertical="center"/>
    </xf>
    <xf numFmtId="4" fontId="5" fillId="0" borderId="0" xfId="1" applyNumberFormat="1" applyFont="1" applyAlignment="1">
      <alignment vertical="center"/>
    </xf>
    <xf numFmtId="4" fontId="5" fillId="0" borderId="2" xfId="1" applyNumberFormat="1" applyFont="1" applyBorder="1" applyAlignment="1" applyProtection="1">
      <alignment horizontal="center" vertical="center"/>
    </xf>
    <xf numFmtId="4" fontId="5" fillId="0" borderId="3" xfId="1" applyNumberFormat="1" applyFont="1" applyBorder="1" applyAlignment="1" applyProtection="1">
      <alignment horizontal="center" vertical="center" wrapText="1"/>
    </xf>
    <xf numFmtId="10" fontId="5" fillId="0" borderId="7" xfId="1" applyNumberFormat="1" applyFont="1" applyBorder="1" applyAlignment="1" applyProtection="1">
      <alignment horizontal="center" vertical="center" wrapText="1"/>
    </xf>
    <xf numFmtId="3" fontId="4" fillId="0" borderId="8" xfId="1" applyNumberFormat="1" applyFont="1" applyBorder="1" applyAlignment="1" applyProtection="1">
      <alignment vertical="center"/>
    </xf>
    <xf numFmtId="14" fontId="4" fillId="0" borderId="9" xfId="1" applyNumberFormat="1" applyFont="1" applyBorder="1" applyAlignment="1" applyProtection="1">
      <alignment vertical="center"/>
    </xf>
    <xf numFmtId="4" fontId="5" fillId="0" borderId="9" xfId="1" applyNumberFormat="1" applyFont="1" applyBorder="1" applyAlignment="1" applyProtection="1">
      <alignment vertical="center"/>
    </xf>
    <xf numFmtId="4" fontId="4" fillId="0" borderId="9" xfId="1" applyNumberFormat="1" applyFont="1" applyBorder="1" applyAlignment="1" applyProtection="1">
      <alignment vertical="center"/>
    </xf>
    <xf numFmtId="10" fontId="4" fillId="0" borderId="9" xfId="1" applyNumberFormat="1" applyFont="1" applyBorder="1" applyAlignment="1" applyProtection="1">
      <alignment vertical="center"/>
    </xf>
    <xf numFmtId="49" fontId="4" fillId="0" borderId="9" xfId="1" applyNumberFormat="1" applyFont="1" applyBorder="1" applyAlignment="1" applyProtection="1">
      <alignment vertical="center"/>
    </xf>
    <xf numFmtId="164" fontId="4" fillId="0" borderId="9" xfId="1" applyNumberFormat="1" applyFont="1" applyBorder="1" applyAlignment="1" applyProtection="1">
      <alignment vertical="center"/>
    </xf>
    <xf numFmtId="4" fontId="4" fillId="0" borderId="10" xfId="1" applyNumberFormat="1" applyFont="1" applyBorder="1" applyAlignment="1" applyProtection="1">
      <alignment vertical="center"/>
    </xf>
    <xf numFmtId="3" fontId="4" fillId="0" borderId="9" xfId="1" applyNumberFormat="1" applyFont="1" applyBorder="1" applyAlignment="1" applyProtection="1">
      <alignment vertical="center"/>
    </xf>
    <xf numFmtId="164" fontId="5" fillId="0" borderId="9" xfId="1" applyNumberFormat="1" applyFont="1" applyBorder="1" applyAlignment="1" applyProtection="1">
      <alignment vertical="center"/>
    </xf>
    <xf numFmtId="164" fontId="5" fillId="3" borderId="9" xfId="1" applyNumberFormat="1" applyFont="1" applyFill="1" applyBorder="1" applyAlignment="1" applyProtection="1">
      <alignment vertical="center"/>
    </xf>
    <xf numFmtId="49" fontId="2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center" wrapText="1"/>
    </xf>
    <xf numFmtId="4" fontId="5" fillId="0" borderId="4" xfId="1" applyNumberFormat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4" fontId="5" fillId="3" borderId="9" xfId="1" applyNumberFormat="1" applyFont="1" applyFill="1" applyBorder="1" applyAlignment="1" applyProtection="1">
      <alignment horizontal="center" vertical="center"/>
    </xf>
    <xf numFmtId="0" fontId="3" fillId="3" borderId="9" xfId="1" applyFont="1" applyFill="1" applyBorder="1" applyAlignment="1" applyProtection="1">
      <alignment horizontal="center" vertical="center"/>
    </xf>
    <xf numFmtId="4" fontId="5" fillId="0" borderId="11" xfId="1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4" fontId="4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4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4" borderId="9" xfId="1" applyNumberFormat="1" applyFont="1" applyFill="1" applyBorder="1" applyAlignment="1" applyProtection="1">
      <alignment vertical="center"/>
      <protection locked="0"/>
    </xf>
    <xf numFmtId="4" fontId="9" fillId="4" borderId="4" xfId="1" applyNumberFormat="1" applyFont="1" applyFill="1" applyBorder="1" applyAlignment="1" applyProtection="1">
      <alignment horizontal="center" vertical="center"/>
      <protection locked="0"/>
    </xf>
    <xf numFmtId="4" fontId="9" fillId="4" borderId="5" xfId="1" applyNumberFormat="1" applyFont="1" applyFill="1" applyBorder="1" applyAlignment="1" applyProtection="1">
      <alignment horizontal="center" vertical="center"/>
      <protection locked="0"/>
    </xf>
    <xf numFmtId="4" fontId="9" fillId="4" borderId="6" xfId="1" applyNumberFormat="1" applyFont="1" applyFill="1" applyBorder="1" applyAlignment="1" applyProtection="1">
      <alignment horizontal="center" vertical="center"/>
      <protection locked="0"/>
    </xf>
    <xf numFmtId="4" fontId="9" fillId="4" borderId="9" xfId="1" applyNumberFormat="1" applyFont="1" applyFill="1" applyBorder="1" applyAlignment="1" applyProtection="1">
      <alignment horizontal="center" vertical="center"/>
      <protection locked="0"/>
    </xf>
    <xf numFmtId="0" fontId="10" fillId="4" borderId="9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352BB1DE-29CD-48B0-8D6F-B777AFC13D55}"/>
    <cellStyle name="Zły 2" xfId="2" xr:uid="{938422C9-93F3-4938-AA5A-4D36E2AFF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FAACA-D0FE-4ECA-B521-01E084E80A19}">
  <dimension ref="A1:AE60"/>
  <sheetViews>
    <sheetView tabSelected="1" zoomScale="85" zoomScaleNormal="85" workbookViewId="0">
      <selection activeCell="G5" sqref="G5"/>
    </sheetView>
  </sheetViews>
  <sheetFormatPr defaultRowHeight="10.3"/>
  <cols>
    <col min="1" max="1" width="8.15234375" style="1" customWidth="1"/>
    <col min="2" max="2" width="11.15234375" style="1" customWidth="1"/>
    <col min="3" max="3" width="10.15234375" style="1" customWidth="1"/>
    <col min="4" max="4" width="14.69140625" style="1" customWidth="1"/>
    <col min="5" max="5" width="15.3828125" style="1" customWidth="1"/>
    <col min="6" max="6" width="12" style="1" customWidth="1"/>
    <col min="7" max="7" width="16.3046875" style="1" customWidth="1"/>
    <col min="8" max="8" width="37" style="1" customWidth="1"/>
    <col min="9" max="9" width="14.84375" style="1" customWidth="1"/>
    <col min="10" max="10" width="17.3046875" style="1" customWidth="1"/>
    <col min="11" max="17" width="14.84375" style="1" customWidth="1"/>
    <col min="18" max="256" width="9.15234375" style="1"/>
    <col min="257" max="257" width="8.15234375" style="1" customWidth="1"/>
    <col min="258" max="258" width="11.15234375" style="1" customWidth="1"/>
    <col min="259" max="259" width="10.15234375" style="1" customWidth="1"/>
    <col min="260" max="260" width="14.69140625" style="1" customWidth="1"/>
    <col min="261" max="261" width="13.84375" style="1" customWidth="1"/>
    <col min="262" max="262" width="12" style="1" customWidth="1"/>
    <col min="263" max="263" width="16.3046875" style="1" customWidth="1"/>
    <col min="264" max="264" width="37" style="1" customWidth="1"/>
    <col min="265" max="265" width="14.84375" style="1" customWidth="1"/>
    <col min="266" max="266" width="17.3046875" style="1" customWidth="1"/>
    <col min="267" max="273" width="14.84375" style="1" customWidth="1"/>
    <col min="274" max="512" width="9.15234375" style="1"/>
    <col min="513" max="513" width="8.15234375" style="1" customWidth="1"/>
    <col min="514" max="514" width="11.15234375" style="1" customWidth="1"/>
    <col min="515" max="515" width="10.15234375" style="1" customWidth="1"/>
    <col min="516" max="516" width="14.69140625" style="1" customWidth="1"/>
    <col min="517" max="517" width="13.84375" style="1" customWidth="1"/>
    <col min="518" max="518" width="12" style="1" customWidth="1"/>
    <col min="519" max="519" width="16.3046875" style="1" customWidth="1"/>
    <col min="520" max="520" width="37" style="1" customWidth="1"/>
    <col min="521" max="521" width="14.84375" style="1" customWidth="1"/>
    <col min="522" max="522" width="17.3046875" style="1" customWidth="1"/>
    <col min="523" max="529" width="14.84375" style="1" customWidth="1"/>
    <col min="530" max="768" width="9.15234375" style="1"/>
    <col min="769" max="769" width="8.15234375" style="1" customWidth="1"/>
    <col min="770" max="770" width="11.15234375" style="1" customWidth="1"/>
    <col min="771" max="771" width="10.15234375" style="1" customWidth="1"/>
    <col min="772" max="772" width="14.69140625" style="1" customWidth="1"/>
    <col min="773" max="773" width="13.84375" style="1" customWidth="1"/>
    <col min="774" max="774" width="12" style="1" customWidth="1"/>
    <col min="775" max="775" width="16.3046875" style="1" customWidth="1"/>
    <col min="776" max="776" width="37" style="1" customWidth="1"/>
    <col min="777" max="777" width="14.84375" style="1" customWidth="1"/>
    <col min="778" max="778" width="17.3046875" style="1" customWidth="1"/>
    <col min="779" max="785" width="14.84375" style="1" customWidth="1"/>
    <col min="786" max="1024" width="9.15234375" style="1"/>
    <col min="1025" max="1025" width="8.15234375" style="1" customWidth="1"/>
    <col min="1026" max="1026" width="11.15234375" style="1" customWidth="1"/>
    <col min="1027" max="1027" width="10.15234375" style="1" customWidth="1"/>
    <col min="1028" max="1028" width="14.69140625" style="1" customWidth="1"/>
    <col min="1029" max="1029" width="13.84375" style="1" customWidth="1"/>
    <col min="1030" max="1030" width="12" style="1" customWidth="1"/>
    <col min="1031" max="1031" width="16.3046875" style="1" customWidth="1"/>
    <col min="1032" max="1032" width="37" style="1" customWidth="1"/>
    <col min="1033" max="1033" width="14.84375" style="1" customWidth="1"/>
    <col min="1034" max="1034" width="17.3046875" style="1" customWidth="1"/>
    <col min="1035" max="1041" width="14.84375" style="1" customWidth="1"/>
    <col min="1042" max="1280" width="9.15234375" style="1"/>
    <col min="1281" max="1281" width="8.15234375" style="1" customWidth="1"/>
    <col min="1282" max="1282" width="11.15234375" style="1" customWidth="1"/>
    <col min="1283" max="1283" width="10.15234375" style="1" customWidth="1"/>
    <col min="1284" max="1284" width="14.69140625" style="1" customWidth="1"/>
    <col min="1285" max="1285" width="13.84375" style="1" customWidth="1"/>
    <col min="1286" max="1286" width="12" style="1" customWidth="1"/>
    <col min="1287" max="1287" width="16.3046875" style="1" customWidth="1"/>
    <col min="1288" max="1288" width="37" style="1" customWidth="1"/>
    <col min="1289" max="1289" width="14.84375" style="1" customWidth="1"/>
    <col min="1290" max="1290" width="17.3046875" style="1" customWidth="1"/>
    <col min="1291" max="1297" width="14.84375" style="1" customWidth="1"/>
    <col min="1298" max="1536" width="9.15234375" style="1"/>
    <col min="1537" max="1537" width="8.15234375" style="1" customWidth="1"/>
    <col min="1538" max="1538" width="11.15234375" style="1" customWidth="1"/>
    <col min="1539" max="1539" width="10.15234375" style="1" customWidth="1"/>
    <col min="1540" max="1540" width="14.69140625" style="1" customWidth="1"/>
    <col min="1541" max="1541" width="13.84375" style="1" customWidth="1"/>
    <col min="1542" max="1542" width="12" style="1" customWidth="1"/>
    <col min="1543" max="1543" width="16.3046875" style="1" customWidth="1"/>
    <col min="1544" max="1544" width="37" style="1" customWidth="1"/>
    <col min="1545" max="1545" width="14.84375" style="1" customWidth="1"/>
    <col min="1546" max="1546" width="17.3046875" style="1" customWidth="1"/>
    <col min="1547" max="1553" width="14.84375" style="1" customWidth="1"/>
    <col min="1554" max="1792" width="9.15234375" style="1"/>
    <col min="1793" max="1793" width="8.15234375" style="1" customWidth="1"/>
    <col min="1794" max="1794" width="11.15234375" style="1" customWidth="1"/>
    <col min="1795" max="1795" width="10.15234375" style="1" customWidth="1"/>
    <col min="1796" max="1796" width="14.69140625" style="1" customWidth="1"/>
    <col min="1797" max="1797" width="13.84375" style="1" customWidth="1"/>
    <col min="1798" max="1798" width="12" style="1" customWidth="1"/>
    <col min="1799" max="1799" width="16.3046875" style="1" customWidth="1"/>
    <col min="1800" max="1800" width="37" style="1" customWidth="1"/>
    <col min="1801" max="1801" width="14.84375" style="1" customWidth="1"/>
    <col min="1802" max="1802" width="17.3046875" style="1" customWidth="1"/>
    <col min="1803" max="1809" width="14.84375" style="1" customWidth="1"/>
    <col min="1810" max="2048" width="9.15234375" style="1"/>
    <col min="2049" max="2049" width="8.15234375" style="1" customWidth="1"/>
    <col min="2050" max="2050" width="11.15234375" style="1" customWidth="1"/>
    <col min="2051" max="2051" width="10.15234375" style="1" customWidth="1"/>
    <col min="2052" max="2052" width="14.69140625" style="1" customWidth="1"/>
    <col min="2053" max="2053" width="13.84375" style="1" customWidth="1"/>
    <col min="2054" max="2054" width="12" style="1" customWidth="1"/>
    <col min="2055" max="2055" width="16.3046875" style="1" customWidth="1"/>
    <col min="2056" max="2056" width="37" style="1" customWidth="1"/>
    <col min="2057" max="2057" width="14.84375" style="1" customWidth="1"/>
    <col min="2058" max="2058" width="17.3046875" style="1" customWidth="1"/>
    <col min="2059" max="2065" width="14.84375" style="1" customWidth="1"/>
    <col min="2066" max="2304" width="9.15234375" style="1"/>
    <col min="2305" max="2305" width="8.15234375" style="1" customWidth="1"/>
    <col min="2306" max="2306" width="11.15234375" style="1" customWidth="1"/>
    <col min="2307" max="2307" width="10.15234375" style="1" customWidth="1"/>
    <col min="2308" max="2308" width="14.69140625" style="1" customWidth="1"/>
    <col min="2309" max="2309" width="13.84375" style="1" customWidth="1"/>
    <col min="2310" max="2310" width="12" style="1" customWidth="1"/>
    <col min="2311" max="2311" width="16.3046875" style="1" customWidth="1"/>
    <col min="2312" max="2312" width="37" style="1" customWidth="1"/>
    <col min="2313" max="2313" width="14.84375" style="1" customWidth="1"/>
    <col min="2314" max="2314" width="17.3046875" style="1" customWidth="1"/>
    <col min="2315" max="2321" width="14.84375" style="1" customWidth="1"/>
    <col min="2322" max="2560" width="9.15234375" style="1"/>
    <col min="2561" max="2561" width="8.15234375" style="1" customWidth="1"/>
    <col min="2562" max="2562" width="11.15234375" style="1" customWidth="1"/>
    <col min="2563" max="2563" width="10.15234375" style="1" customWidth="1"/>
    <col min="2564" max="2564" width="14.69140625" style="1" customWidth="1"/>
    <col min="2565" max="2565" width="13.84375" style="1" customWidth="1"/>
    <col min="2566" max="2566" width="12" style="1" customWidth="1"/>
    <col min="2567" max="2567" width="16.3046875" style="1" customWidth="1"/>
    <col min="2568" max="2568" width="37" style="1" customWidth="1"/>
    <col min="2569" max="2569" width="14.84375" style="1" customWidth="1"/>
    <col min="2570" max="2570" width="17.3046875" style="1" customWidth="1"/>
    <col min="2571" max="2577" width="14.84375" style="1" customWidth="1"/>
    <col min="2578" max="2816" width="9.15234375" style="1"/>
    <col min="2817" max="2817" width="8.15234375" style="1" customWidth="1"/>
    <col min="2818" max="2818" width="11.15234375" style="1" customWidth="1"/>
    <col min="2819" max="2819" width="10.15234375" style="1" customWidth="1"/>
    <col min="2820" max="2820" width="14.69140625" style="1" customWidth="1"/>
    <col min="2821" max="2821" width="13.84375" style="1" customWidth="1"/>
    <col min="2822" max="2822" width="12" style="1" customWidth="1"/>
    <col min="2823" max="2823" width="16.3046875" style="1" customWidth="1"/>
    <col min="2824" max="2824" width="37" style="1" customWidth="1"/>
    <col min="2825" max="2825" width="14.84375" style="1" customWidth="1"/>
    <col min="2826" max="2826" width="17.3046875" style="1" customWidth="1"/>
    <col min="2827" max="2833" width="14.84375" style="1" customWidth="1"/>
    <col min="2834" max="3072" width="9.15234375" style="1"/>
    <col min="3073" max="3073" width="8.15234375" style="1" customWidth="1"/>
    <col min="3074" max="3074" width="11.15234375" style="1" customWidth="1"/>
    <col min="3075" max="3075" width="10.15234375" style="1" customWidth="1"/>
    <col min="3076" max="3076" width="14.69140625" style="1" customWidth="1"/>
    <col min="3077" max="3077" width="13.84375" style="1" customWidth="1"/>
    <col min="3078" max="3078" width="12" style="1" customWidth="1"/>
    <col min="3079" max="3079" width="16.3046875" style="1" customWidth="1"/>
    <col min="3080" max="3080" width="37" style="1" customWidth="1"/>
    <col min="3081" max="3081" width="14.84375" style="1" customWidth="1"/>
    <col min="3082" max="3082" width="17.3046875" style="1" customWidth="1"/>
    <col min="3083" max="3089" width="14.84375" style="1" customWidth="1"/>
    <col min="3090" max="3328" width="9.15234375" style="1"/>
    <col min="3329" max="3329" width="8.15234375" style="1" customWidth="1"/>
    <col min="3330" max="3330" width="11.15234375" style="1" customWidth="1"/>
    <col min="3331" max="3331" width="10.15234375" style="1" customWidth="1"/>
    <col min="3332" max="3332" width="14.69140625" style="1" customWidth="1"/>
    <col min="3333" max="3333" width="13.84375" style="1" customWidth="1"/>
    <col min="3334" max="3334" width="12" style="1" customWidth="1"/>
    <col min="3335" max="3335" width="16.3046875" style="1" customWidth="1"/>
    <col min="3336" max="3336" width="37" style="1" customWidth="1"/>
    <col min="3337" max="3337" width="14.84375" style="1" customWidth="1"/>
    <col min="3338" max="3338" width="17.3046875" style="1" customWidth="1"/>
    <col min="3339" max="3345" width="14.84375" style="1" customWidth="1"/>
    <col min="3346" max="3584" width="9.15234375" style="1"/>
    <col min="3585" max="3585" width="8.15234375" style="1" customWidth="1"/>
    <col min="3586" max="3586" width="11.15234375" style="1" customWidth="1"/>
    <col min="3587" max="3587" width="10.15234375" style="1" customWidth="1"/>
    <col min="3588" max="3588" width="14.69140625" style="1" customWidth="1"/>
    <col min="3589" max="3589" width="13.84375" style="1" customWidth="1"/>
    <col min="3590" max="3590" width="12" style="1" customWidth="1"/>
    <col min="3591" max="3591" width="16.3046875" style="1" customWidth="1"/>
    <col min="3592" max="3592" width="37" style="1" customWidth="1"/>
    <col min="3593" max="3593" width="14.84375" style="1" customWidth="1"/>
    <col min="3594" max="3594" width="17.3046875" style="1" customWidth="1"/>
    <col min="3595" max="3601" width="14.84375" style="1" customWidth="1"/>
    <col min="3602" max="3840" width="9.15234375" style="1"/>
    <col min="3841" max="3841" width="8.15234375" style="1" customWidth="1"/>
    <col min="3842" max="3842" width="11.15234375" style="1" customWidth="1"/>
    <col min="3843" max="3843" width="10.15234375" style="1" customWidth="1"/>
    <col min="3844" max="3844" width="14.69140625" style="1" customWidth="1"/>
    <col min="3845" max="3845" width="13.84375" style="1" customWidth="1"/>
    <col min="3846" max="3846" width="12" style="1" customWidth="1"/>
    <col min="3847" max="3847" width="16.3046875" style="1" customWidth="1"/>
    <col min="3848" max="3848" width="37" style="1" customWidth="1"/>
    <col min="3849" max="3849" width="14.84375" style="1" customWidth="1"/>
    <col min="3850" max="3850" width="17.3046875" style="1" customWidth="1"/>
    <col min="3851" max="3857" width="14.84375" style="1" customWidth="1"/>
    <col min="3858" max="4096" width="9.15234375" style="1"/>
    <col min="4097" max="4097" width="8.15234375" style="1" customWidth="1"/>
    <col min="4098" max="4098" width="11.15234375" style="1" customWidth="1"/>
    <col min="4099" max="4099" width="10.15234375" style="1" customWidth="1"/>
    <col min="4100" max="4100" width="14.69140625" style="1" customWidth="1"/>
    <col min="4101" max="4101" width="13.84375" style="1" customWidth="1"/>
    <col min="4102" max="4102" width="12" style="1" customWidth="1"/>
    <col min="4103" max="4103" width="16.3046875" style="1" customWidth="1"/>
    <col min="4104" max="4104" width="37" style="1" customWidth="1"/>
    <col min="4105" max="4105" width="14.84375" style="1" customWidth="1"/>
    <col min="4106" max="4106" width="17.3046875" style="1" customWidth="1"/>
    <col min="4107" max="4113" width="14.84375" style="1" customWidth="1"/>
    <col min="4114" max="4352" width="9.15234375" style="1"/>
    <col min="4353" max="4353" width="8.15234375" style="1" customWidth="1"/>
    <col min="4354" max="4354" width="11.15234375" style="1" customWidth="1"/>
    <col min="4355" max="4355" width="10.15234375" style="1" customWidth="1"/>
    <col min="4356" max="4356" width="14.69140625" style="1" customWidth="1"/>
    <col min="4357" max="4357" width="13.84375" style="1" customWidth="1"/>
    <col min="4358" max="4358" width="12" style="1" customWidth="1"/>
    <col min="4359" max="4359" width="16.3046875" style="1" customWidth="1"/>
    <col min="4360" max="4360" width="37" style="1" customWidth="1"/>
    <col min="4361" max="4361" width="14.84375" style="1" customWidth="1"/>
    <col min="4362" max="4362" width="17.3046875" style="1" customWidth="1"/>
    <col min="4363" max="4369" width="14.84375" style="1" customWidth="1"/>
    <col min="4370" max="4608" width="9.15234375" style="1"/>
    <col min="4609" max="4609" width="8.15234375" style="1" customWidth="1"/>
    <col min="4610" max="4610" width="11.15234375" style="1" customWidth="1"/>
    <col min="4611" max="4611" width="10.15234375" style="1" customWidth="1"/>
    <col min="4612" max="4612" width="14.69140625" style="1" customWidth="1"/>
    <col min="4613" max="4613" width="13.84375" style="1" customWidth="1"/>
    <col min="4614" max="4614" width="12" style="1" customWidth="1"/>
    <col min="4615" max="4615" width="16.3046875" style="1" customWidth="1"/>
    <col min="4616" max="4616" width="37" style="1" customWidth="1"/>
    <col min="4617" max="4617" width="14.84375" style="1" customWidth="1"/>
    <col min="4618" max="4618" width="17.3046875" style="1" customWidth="1"/>
    <col min="4619" max="4625" width="14.84375" style="1" customWidth="1"/>
    <col min="4626" max="4864" width="9.15234375" style="1"/>
    <col min="4865" max="4865" width="8.15234375" style="1" customWidth="1"/>
    <col min="4866" max="4866" width="11.15234375" style="1" customWidth="1"/>
    <col min="4867" max="4867" width="10.15234375" style="1" customWidth="1"/>
    <col min="4868" max="4868" width="14.69140625" style="1" customWidth="1"/>
    <col min="4869" max="4869" width="13.84375" style="1" customWidth="1"/>
    <col min="4870" max="4870" width="12" style="1" customWidth="1"/>
    <col min="4871" max="4871" width="16.3046875" style="1" customWidth="1"/>
    <col min="4872" max="4872" width="37" style="1" customWidth="1"/>
    <col min="4873" max="4873" width="14.84375" style="1" customWidth="1"/>
    <col min="4874" max="4874" width="17.3046875" style="1" customWidth="1"/>
    <col min="4875" max="4881" width="14.84375" style="1" customWidth="1"/>
    <col min="4882" max="5120" width="9.15234375" style="1"/>
    <col min="5121" max="5121" width="8.15234375" style="1" customWidth="1"/>
    <col min="5122" max="5122" width="11.15234375" style="1" customWidth="1"/>
    <col min="5123" max="5123" width="10.15234375" style="1" customWidth="1"/>
    <col min="5124" max="5124" width="14.69140625" style="1" customWidth="1"/>
    <col min="5125" max="5125" width="13.84375" style="1" customWidth="1"/>
    <col min="5126" max="5126" width="12" style="1" customWidth="1"/>
    <col min="5127" max="5127" width="16.3046875" style="1" customWidth="1"/>
    <col min="5128" max="5128" width="37" style="1" customWidth="1"/>
    <col min="5129" max="5129" width="14.84375" style="1" customWidth="1"/>
    <col min="5130" max="5130" width="17.3046875" style="1" customWidth="1"/>
    <col min="5131" max="5137" width="14.84375" style="1" customWidth="1"/>
    <col min="5138" max="5376" width="9.15234375" style="1"/>
    <col min="5377" max="5377" width="8.15234375" style="1" customWidth="1"/>
    <col min="5378" max="5378" width="11.15234375" style="1" customWidth="1"/>
    <col min="5379" max="5379" width="10.15234375" style="1" customWidth="1"/>
    <col min="5380" max="5380" width="14.69140625" style="1" customWidth="1"/>
    <col min="5381" max="5381" width="13.84375" style="1" customWidth="1"/>
    <col min="5382" max="5382" width="12" style="1" customWidth="1"/>
    <col min="5383" max="5383" width="16.3046875" style="1" customWidth="1"/>
    <col min="5384" max="5384" width="37" style="1" customWidth="1"/>
    <col min="5385" max="5385" width="14.84375" style="1" customWidth="1"/>
    <col min="5386" max="5386" width="17.3046875" style="1" customWidth="1"/>
    <col min="5387" max="5393" width="14.84375" style="1" customWidth="1"/>
    <col min="5394" max="5632" width="9.15234375" style="1"/>
    <col min="5633" max="5633" width="8.15234375" style="1" customWidth="1"/>
    <col min="5634" max="5634" width="11.15234375" style="1" customWidth="1"/>
    <col min="5635" max="5635" width="10.15234375" style="1" customWidth="1"/>
    <col min="5636" max="5636" width="14.69140625" style="1" customWidth="1"/>
    <col min="5637" max="5637" width="13.84375" style="1" customWidth="1"/>
    <col min="5638" max="5638" width="12" style="1" customWidth="1"/>
    <col min="5639" max="5639" width="16.3046875" style="1" customWidth="1"/>
    <col min="5640" max="5640" width="37" style="1" customWidth="1"/>
    <col min="5641" max="5641" width="14.84375" style="1" customWidth="1"/>
    <col min="5642" max="5642" width="17.3046875" style="1" customWidth="1"/>
    <col min="5643" max="5649" width="14.84375" style="1" customWidth="1"/>
    <col min="5650" max="5888" width="9.15234375" style="1"/>
    <col min="5889" max="5889" width="8.15234375" style="1" customWidth="1"/>
    <col min="5890" max="5890" width="11.15234375" style="1" customWidth="1"/>
    <col min="5891" max="5891" width="10.15234375" style="1" customWidth="1"/>
    <col min="5892" max="5892" width="14.69140625" style="1" customWidth="1"/>
    <col min="5893" max="5893" width="13.84375" style="1" customWidth="1"/>
    <col min="5894" max="5894" width="12" style="1" customWidth="1"/>
    <col min="5895" max="5895" width="16.3046875" style="1" customWidth="1"/>
    <col min="5896" max="5896" width="37" style="1" customWidth="1"/>
    <col min="5897" max="5897" width="14.84375" style="1" customWidth="1"/>
    <col min="5898" max="5898" width="17.3046875" style="1" customWidth="1"/>
    <col min="5899" max="5905" width="14.84375" style="1" customWidth="1"/>
    <col min="5906" max="6144" width="9.15234375" style="1"/>
    <col min="6145" max="6145" width="8.15234375" style="1" customWidth="1"/>
    <col min="6146" max="6146" width="11.15234375" style="1" customWidth="1"/>
    <col min="6147" max="6147" width="10.15234375" style="1" customWidth="1"/>
    <col min="6148" max="6148" width="14.69140625" style="1" customWidth="1"/>
    <col min="6149" max="6149" width="13.84375" style="1" customWidth="1"/>
    <col min="6150" max="6150" width="12" style="1" customWidth="1"/>
    <col min="6151" max="6151" width="16.3046875" style="1" customWidth="1"/>
    <col min="6152" max="6152" width="37" style="1" customWidth="1"/>
    <col min="6153" max="6153" width="14.84375" style="1" customWidth="1"/>
    <col min="6154" max="6154" width="17.3046875" style="1" customWidth="1"/>
    <col min="6155" max="6161" width="14.84375" style="1" customWidth="1"/>
    <col min="6162" max="6400" width="9.15234375" style="1"/>
    <col min="6401" max="6401" width="8.15234375" style="1" customWidth="1"/>
    <col min="6402" max="6402" width="11.15234375" style="1" customWidth="1"/>
    <col min="6403" max="6403" width="10.15234375" style="1" customWidth="1"/>
    <col min="6404" max="6404" width="14.69140625" style="1" customWidth="1"/>
    <col min="6405" max="6405" width="13.84375" style="1" customWidth="1"/>
    <col min="6406" max="6406" width="12" style="1" customWidth="1"/>
    <col min="6407" max="6407" width="16.3046875" style="1" customWidth="1"/>
    <col min="6408" max="6408" width="37" style="1" customWidth="1"/>
    <col min="6409" max="6409" width="14.84375" style="1" customWidth="1"/>
    <col min="6410" max="6410" width="17.3046875" style="1" customWidth="1"/>
    <col min="6411" max="6417" width="14.84375" style="1" customWidth="1"/>
    <col min="6418" max="6656" width="9.15234375" style="1"/>
    <col min="6657" max="6657" width="8.15234375" style="1" customWidth="1"/>
    <col min="6658" max="6658" width="11.15234375" style="1" customWidth="1"/>
    <col min="6659" max="6659" width="10.15234375" style="1" customWidth="1"/>
    <col min="6660" max="6660" width="14.69140625" style="1" customWidth="1"/>
    <col min="6661" max="6661" width="13.84375" style="1" customWidth="1"/>
    <col min="6662" max="6662" width="12" style="1" customWidth="1"/>
    <col min="6663" max="6663" width="16.3046875" style="1" customWidth="1"/>
    <col min="6664" max="6664" width="37" style="1" customWidth="1"/>
    <col min="6665" max="6665" width="14.84375" style="1" customWidth="1"/>
    <col min="6666" max="6666" width="17.3046875" style="1" customWidth="1"/>
    <col min="6667" max="6673" width="14.84375" style="1" customWidth="1"/>
    <col min="6674" max="6912" width="9.15234375" style="1"/>
    <col min="6913" max="6913" width="8.15234375" style="1" customWidth="1"/>
    <col min="6914" max="6914" width="11.15234375" style="1" customWidth="1"/>
    <col min="6915" max="6915" width="10.15234375" style="1" customWidth="1"/>
    <col min="6916" max="6916" width="14.69140625" style="1" customWidth="1"/>
    <col min="6917" max="6917" width="13.84375" style="1" customWidth="1"/>
    <col min="6918" max="6918" width="12" style="1" customWidth="1"/>
    <col min="6919" max="6919" width="16.3046875" style="1" customWidth="1"/>
    <col min="6920" max="6920" width="37" style="1" customWidth="1"/>
    <col min="6921" max="6921" width="14.84375" style="1" customWidth="1"/>
    <col min="6922" max="6922" width="17.3046875" style="1" customWidth="1"/>
    <col min="6923" max="6929" width="14.84375" style="1" customWidth="1"/>
    <col min="6930" max="7168" width="9.15234375" style="1"/>
    <col min="7169" max="7169" width="8.15234375" style="1" customWidth="1"/>
    <col min="7170" max="7170" width="11.15234375" style="1" customWidth="1"/>
    <col min="7171" max="7171" width="10.15234375" style="1" customWidth="1"/>
    <col min="7172" max="7172" width="14.69140625" style="1" customWidth="1"/>
    <col min="7173" max="7173" width="13.84375" style="1" customWidth="1"/>
    <col min="7174" max="7174" width="12" style="1" customWidth="1"/>
    <col min="7175" max="7175" width="16.3046875" style="1" customWidth="1"/>
    <col min="7176" max="7176" width="37" style="1" customWidth="1"/>
    <col min="7177" max="7177" width="14.84375" style="1" customWidth="1"/>
    <col min="7178" max="7178" width="17.3046875" style="1" customWidth="1"/>
    <col min="7179" max="7185" width="14.84375" style="1" customWidth="1"/>
    <col min="7186" max="7424" width="9.15234375" style="1"/>
    <col min="7425" max="7425" width="8.15234375" style="1" customWidth="1"/>
    <col min="7426" max="7426" width="11.15234375" style="1" customWidth="1"/>
    <col min="7427" max="7427" width="10.15234375" style="1" customWidth="1"/>
    <col min="7428" max="7428" width="14.69140625" style="1" customWidth="1"/>
    <col min="7429" max="7429" width="13.84375" style="1" customWidth="1"/>
    <col min="7430" max="7430" width="12" style="1" customWidth="1"/>
    <col min="7431" max="7431" width="16.3046875" style="1" customWidth="1"/>
    <col min="7432" max="7432" width="37" style="1" customWidth="1"/>
    <col min="7433" max="7433" width="14.84375" style="1" customWidth="1"/>
    <col min="7434" max="7434" width="17.3046875" style="1" customWidth="1"/>
    <col min="7435" max="7441" width="14.84375" style="1" customWidth="1"/>
    <col min="7442" max="7680" width="9.15234375" style="1"/>
    <col min="7681" max="7681" width="8.15234375" style="1" customWidth="1"/>
    <col min="7682" max="7682" width="11.15234375" style="1" customWidth="1"/>
    <col min="7683" max="7683" width="10.15234375" style="1" customWidth="1"/>
    <col min="7684" max="7684" width="14.69140625" style="1" customWidth="1"/>
    <col min="7685" max="7685" width="13.84375" style="1" customWidth="1"/>
    <col min="7686" max="7686" width="12" style="1" customWidth="1"/>
    <col min="7687" max="7687" width="16.3046875" style="1" customWidth="1"/>
    <col min="7688" max="7688" width="37" style="1" customWidth="1"/>
    <col min="7689" max="7689" width="14.84375" style="1" customWidth="1"/>
    <col min="7690" max="7690" width="17.3046875" style="1" customWidth="1"/>
    <col min="7691" max="7697" width="14.84375" style="1" customWidth="1"/>
    <col min="7698" max="7936" width="9.15234375" style="1"/>
    <col min="7937" max="7937" width="8.15234375" style="1" customWidth="1"/>
    <col min="7938" max="7938" width="11.15234375" style="1" customWidth="1"/>
    <col min="7939" max="7939" width="10.15234375" style="1" customWidth="1"/>
    <col min="7940" max="7940" width="14.69140625" style="1" customWidth="1"/>
    <col min="7941" max="7941" width="13.84375" style="1" customWidth="1"/>
    <col min="7942" max="7942" width="12" style="1" customWidth="1"/>
    <col min="7943" max="7943" width="16.3046875" style="1" customWidth="1"/>
    <col min="7944" max="7944" width="37" style="1" customWidth="1"/>
    <col min="7945" max="7945" width="14.84375" style="1" customWidth="1"/>
    <col min="7946" max="7946" width="17.3046875" style="1" customWidth="1"/>
    <col min="7947" max="7953" width="14.84375" style="1" customWidth="1"/>
    <col min="7954" max="8192" width="9.15234375" style="1"/>
    <col min="8193" max="8193" width="8.15234375" style="1" customWidth="1"/>
    <col min="8194" max="8194" width="11.15234375" style="1" customWidth="1"/>
    <col min="8195" max="8195" width="10.15234375" style="1" customWidth="1"/>
    <col min="8196" max="8196" width="14.69140625" style="1" customWidth="1"/>
    <col min="8197" max="8197" width="13.84375" style="1" customWidth="1"/>
    <col min="8198" max="8198" width="12" style="1" customWidth="1"/>
    <col min="8199" max="8199" width="16.3046875" style="1" customWidth="1"/>
    <col min="8200" max="8200" width="37" style="1" customWidth="1"/>
    <col min="8201" max="8201" width="14.84375" style="1" customWidth="1"/>
    <col min="8202" max="8202" width="17.3046875" style="1" customWidth="1"/>
    <col min="8203" max="8209" width="14.84375" style="1" customWidth="1"/>
    <col min="8210" max="8448" width="9.15234375" style="1"/>
    <col min="8449" max="8449" width="8.15234375" style="1" customWidth="1"/>
    <col min="8450" max="8450" width="11.15234375" style="1" customWidth="1"/>
    <col min="8451" max="8451" width="10.15234375" style="1" customWidth="1"/>
    <col min="8452" max="8452" width="14.69140625" style="1" customWidth="1"/>
    <col min="8453" max="8453" width="13.84375" style="1" customWidth="1"/>
    <col min="8454" max="8454" width="12" style="1" customWidth="1"/>
    <col min="8455" max="8455" width="16.3046875" style="1" customWidth="1"/>
    <col min="8456" max="8456" width="37" style="1" customWidth="1"/>
    <col min="8457" max="8457" width="14.84375" style="1" customWidth="1"/>
    <col min="8458" max="8458" width="17.3046875" style="1" customWidth="1"/>
    <col min="8459" max="8465" width="14.84375" style="1" customWidth="1"/>
    <col min="8466" max="8704" width="9.15234375" style="1"/>
    <col min="8705" max="8705" width="8.15234375" style="1" customWidth="1"/>
    <col min="8706" max="8706" width="11.15234375" style="1" customWidth="1"/>
    <col min="8707" max="8707" width="10.15234375" style="1" customWidth="1"/>
    <col min="8708" max="8708" width="14.69140625" style="1" customWidth="1"/>
    <col min="8709" max="8709" width="13.84375" style="1" customWidth="1"/>
    <col min="8710" max="8710" width="12" style="1" customWidth="1"/>
    <col min="8711" max="8711" width="16.3046875" style="1" customWidth="1"/>
    <col min="8712" max="8712" width="37" style="1" customWidth="1"/>
    <col min="8713" max="8713" width="14.84375" style="1" customWidth="1"/>
    <col min="8714" max="8714" width="17.3046875" style="1" customWidth="1"/>
    <col min="8715" max="8721" width="14.84375" style="1" customWidth="1"/>
    <col min="8722" max="8960" width="9.15234375" style="1"/>
    <col min="8961" max="8961" width="8.15234375" style="1" customWidth="1"/>
    <col min="8962" max="8962" width="11.15234375" style="1" customWidth="1"/>
    <col min="8963" max="8963" width="10.15234375" style="1" customWidth="1"/>
    <col min="8964" max="8964" width="14.69140625" style="1" customWidth="1"/>
    <col min="8965" max="8965" width="13.84375" style="1" customWidth="1"/>
    <col min="8966" max="8966" width="12" style="1" customWidth="1"/>
    <col min="8967" max="8967" width="16.3046875" style="1" customWidth="1"/>
    <col min="8968" max="8968" width="37" style="1" customWidth="1"/>
    <col min="8969" max="8969" width="14.84375" style="1" customWidth="1"/>
    <col min="8970" max="8970" width="17.3046875" style="1" customWidth="1"/>
    <col min="8971" max="8977" width="14.84375" style="1" customWidth="1"/>
    <col min="8978" max="9216" width="9.15234375" style="1"/>
    <col min="9217" max="9217" width="8.15234375" style="1" customWidth="1"/>
    <col min="9218" max="9218" width="11.15234375" style="1" customWidth="1"/>
    <col min="9219" max="9219" width="10.15234375" style="1" customWidth="1"/>
    <col min="9220" max="9220" width="14.69140625" style="1" customWidth="1"/>
    <col min="9221" max="9221" width="13.84375" style="1" customWidth="1"/>
    <col min="9222" max="9222" width="12" style="1" customWidth="1"/>
    <col min="9223" max="9223" width="16.3046875" style="1" customWidth="1"/>
    <col min="9224" max="9224" width="37" style="1" customWidth="1"/>
    <col min="9225" max="9225" width="14.84375" style="1" customWidth="1"/>
    <col min="9226" max="9226" width="17.3046875" style="1" customWidth="1"/>
    <col min="9227" max="9233" width="14.84375" style="1" customWidth="1"/>
    <col min="9234" max="9472" width="9.15234375" style="1"/>
    <col min="9473" max="9473" width="8.15234375" style="1" customWidth="1"/>
    <col min="9474" max="9474" width="11.15234375" style="1" customWidth="1"/>
    <col min="9475" max="9475" width="10.15234375" style="1" customWidth="1"/>
    <col min="9476" max="9476" width="14.69140625" style="1" customWidth="1"/>
    <col min="9477" max="9477" width="13.84375" style="1" customWidth="1"/>
    <col min="9478" max="9478" width="12" style="1" customWidth="1"/>
    <col min="9479" max="9479" width="16.3046875" style="1" customWidth="1"/>
    <col min="9480" max="9480" width="37" style="1" customWidth="1"/>
    <col min="9481" max="9481" width="14.84375" style="1" customWidth="1"/>
    <col min="9482" max="9482" width="17.3046875" style="1" customWidth="1"/>
    <col min="9483" max="9489" width="14.84375" style="1" customWidth="1"/>
    <col min="9490" max="9728" width="9.15234375" style="1"/>
    <col min="9729" max="9729" width="8.15234375" style="1" customWidth="1"/>
    <col min="9730" max="9730" width="11.15234375" style="1" customWidth="1"/>
    <col min="9731" max="9731" width="10.15234375" style="1" customWidth="1"/>
    <col min="9732" max="9732" width="14.69140625" style="1" customWidth="1"/>
    <col min="9733" max="9733" width="13.84375" style="1" customWidth="1"/>
    <col min="9734" max="9734" width="12" style="1" customWidth="1"/>
    <col min="9735" max="9735" width="16.3046875" style="1" customWidth="1"/>
    <col min="9736" max="9736" width="37" style="1" customWidth="1"/>
    <col min="9737" max="9737" width="14.84375" style="1" customWidth="1"/>
    <col min="9738" max="9738" width="17.3046875" style="1" customWidth="1"/>
    <col min="9739" max="9745" width="14.84375" style="1" customWidth="1"/>
    <col min="9746" max="9984" width="9.15234375" style="1"/>
    <col min="9985" max="9985" width="8.15234375" style="1" customWidth="1"/>
    <col min="9986" max="9986" width="11.15234375" style="1" customWidth="1"/>
    <col min="9987" max="9987" width="10.15234375" style="1" customWidth="1"/>
    <col min="9988" max="9988" width="14.69140625" style="1" customWidth="1"/>
    <col min="9989" max="9989" width="13.84375" style="1" customWidth="1"/>
    <col min="9990" max="9990" width="12" style="1" customWidth="1"/>
    <col min="9991" max="9991" width="16.3046875" style="1" customWidth="1"/>
    <col min="9992" max="9992" width="37" style="1" customWidth="1"/>
    <col min="9993" max="9993" width="14.84375" style="1" customWidth="1"/>
    <col min="9994" max="9994" width="17.3046875" style="1" customWidth="1"/>
    <col min="9995" max="10001" width="14.84375" style="1" customWidth="1"/>
    <col min="10002" max="10240" width="9.15234375" style="1"/>
    <col min="10241" max="10241" width="8.15234375" style="1" customWidth="1"/>
    <col min="10242" max="10242" width="11.15234375" style="1" customWidth="1"/>
    <col min="10243" max="10243" width="10.15234375" style="1" customWidth="1"/>
    <col min="10244" max="10244" width="14.69140625" style="1" customWidth="1"/>
    <col min="10245" max="10245" width="13.84375" style="1" customWidth="1"/>
    <col min="10246" max="10246" width="12" style="1" customWidth="1"/>
    <col min="10247" max="10247" width="16.3046875" style="1" customWidth="1"/>
    <col min="10248" max="10248" width="37" style="1" customWidth="1"/>
    <col min="10249" max="10249" width="14.84375" style="1" customWidth="1"/>
    <col min="10250" max="10250" width="17.3046875" style="1" customWidth="1"/>
    <col min="10251" max="10257" width="14.84375" style="1" customWidth="1"/>
    <col min="10258" max="10496" width="9.15234375" style="1"/>
    <col min="10497" max="10497" width="8.15234375" style="1" customWidth="1"/>
    <col min="10498" max="10498" width="11.15234375" style="1" customWidth="1"/>
    <col min="10499" max="10499" width="10.15234375" style="1" customWidth="1"/>
    <col min="10500" max="10500" width="14.69140625" style="1" customWidth="1"/>
    <col min="10501" max="10501" width="13.84375" style="1" customWidth="1"/>
    <col min="10502" max="10502" width="12" style="1" customWidth="1"/>
    <col min="10503" max="10503" width="16.3046875" style="1" customWidth="1"/>
    <col min="10504" max="10504" width="37" style="1" customWidth="1"/>
    <col min="10505" max="10505" width="14.84375" style="1" customWidth="1"/>
    <col min="10506" max="10506" width="17.3046875" style="1" customWidth="1"/>
    <col min="10507" max="10513" width="14.84375" style="1" customWidth="1"/>
    <col min="10514" max="10752" width="9.15234375" style="1"/>
    <col min="10753" max="10753" width="8.15234375" style="1" customWidth="1"/>
    <col min="10754" max="10754" width="11.15234375" style="1" customWidth="1"/>
    <col min="10755" max="10755" width="10.15234375" style="1" customWidth="1"/>
    <col min="10756" max="10756" width="14.69140625" style="1" customWidth="1"/>
    <col min="10757" max="10757" width="13.84375" style="1" customWidth="1"/>
    <col min="10758" max="10758" width="12" style="1" customWidth="1"/>
    <col min="10759" max="10759" width="16.3046875" style="1" customWidth="1"/>
    <col min="10760" max="10760" width="37" style="1" customWidth="1"/>
    <col min="10761" max="10761" width="14.84375" style="1" customWidth="1"/>
    <col min="10762" max="10762" width="17.3046875" style="1" customWidth="1"/>
    <col min="10763" max="10769" width="14.84375" style="1" customWidth="1"/>
    <col min="10770" max="11008" width="9.15234375" style="1"/>
    <col min="11009" max="11009" width="8.15234375" style="1" customWidth="1"/>
    <col min="11010" max="11010" width="11.15234375" style="1" customWidth="1"/>
    <col min="11011" max="11011" width="10.15234375" style="1" customWidth="1"/>
    <col min="11012" max="11012" width="14.69140625" style="1" customWidth="1"/>
    <col min="11013" max="11013" width="13.84375" style="1" customWidth="1"/>
    <col min="11014" max="11014" width="12" style="1" customWidth="1"/>
    <col min="11015" max="11015" width="16.3046875" style="1" customWidth="1"/>
    <col min="11016" max="11016" width="37" style="1" customWidth="1"/>
    <col min="11017" max="11017" width="14.84375" style="1" customWidth="1"/>
    <col min="11018" max="11018" width="17.3046875" style="1" customWidth="1"/>
    <col min="11019" max="11025" width="14.84375" style="1" customWidth="1"/>
    <col min="11026" max="11264" width="9.15234375" style="1"/>
    <col min="11265" max="11265" width="8.15234375" style="1" customWidth="1"/>
    <col min="11266" max="11266" width="11.15234375" style="1" customWidth="1"/>
    <col min="11267" max="11267" width="10.15234375" style="1" customWidth="1"/>
    <col min="11268" max="11268" width="14.69140625" style="1" customWidth="1"/>
    <col min="11269" max="11269" width="13.84375" style="1" customWidth="1"/>
    <col min="11270" max="11270" width="12" style="1" customWidth="1"/>
    <col min="11271" max="11271" width="16.3046875" style="1" customWidth="1"/>
    <col min="11272" max="11272" width="37" style="1" customWidth="1"/>
    <col min="11273" max="11273" width="14.84375" style="1" customWidth="1"/>
    <col min="11274" max="11274" width="17.3046875" style="1" customWidth="1"/>
    <col min="11275" max="11281" width="14.84375" style="1" customWidth="1"/>
    <col min="11282" max="11520" width="9.15234375" style="1"/>
    <col min="11521" max="11521" width="8.15234375" style="1" customWidth="1"/>
    <col min="11522" max="11522" width="11.15234375" style="1" customWidth="1"/>
    <col min="11523" max="11523" width="10.15234375" style="1" customWidth="1"/>
    <col min="11524" max="11524" width="14.69140625" style="1" customWidth="1"/>
    <col min="11525" max="11525" width="13.84375" style="1" customWidth="1"/>
    <col min="11526" max="11526" width="12" style="1" customWidth="1"/>
    <col min="11527" max="11527" width="16.3046875" style="1" customWidth="1"/>
    <col min="11528" max="11528" width="37" style="1" customWidth="1"/>
    <col min="11529" max="11529" width="14.84375" style="1" customWidth="1"/>
    <col min="11530" max="11530" width="17.3046875" style="1" customWidth="1"/>
    <col min="11531" max="11537" width="14.84375" style="1" customWidth="1"/>
    <col min="11538" max="11776" width="9.15234375" style="1"/>
    <col min="11777" max="11777" width="8.15234375" style="1" customWidth="1"/>
    <col min="11778" max="11778" width="11.15234375" style="1" customWidth="1"/>
    <col min="11779" max="11779" width="10.15234375" style="1" customWidth="1"/>
    <col min="11780" max="11780" width="14.69140625" style="1" customWidth="1"/>
    <col min="11781" max="11781" width="13.84375" style="1" customWidth="1"/>
    <col min="11782" max="11782" width="12" style="1" customWidth="1"/>
    <col min="11783" max="11783" width="16.3046875" style="1" customWidth="1"/>
    <col min="11784" max="11784" width="37" style="1" customWidth="1"/>
    <col min="11785" max="11785" width="14.84375" style="1" customWidth="1"/>
    <col min="11786" max="11786" width="17.3046875" style="1" customWidth="1"/>
    <col min="11787" max="11793" width="14.84375" style="1" customWidth="1"/>
    <col min="11794" max="12032" width="9.15234375" style="1"/>
    <col min="12033" max="12033" width="8.15234375" style="1" customWidth="1"/>
    <col min="12034" max="12034" width="11.15234375" style="1" customWidth="1"/>
    <col min="12035" max="12035" width="10.15234375" style="1" customWidth="1"/>
    <col min="12036" max="12036" width="14.69140625" style="1" customWidth="1"/>
    <col min="12037" max="12037" width="13.84375" style="1" customWidth="1"/>
    <col min="12038" max="12038" width="12" style="1" customWidth="1"/>
    <col min="12039" max="12039" width="16.3046875" style="1" customWidth="1"/>
    <col min="12040" max="12040" width="37" style="1" customWidth="1"/>
    <col min="12041" max="12041" width="14.84375" style="1" customWidth="1"/>
    <col min="12042" max="12042" width="17.3046875" style="1" customWidth="1"/>
    <col min="12043" max="12049" width="14.84375" style="1" customWidth="1"/>
    <col min="12050" max="12288" width="9.15234375" style="1"/>
    <col min="12289" max="12289" width="8.15234375" style="1" customWidth="1"/>
    <col min="12290" max="12290" width="11.15234375" style="1" customWidth="1"/>
    <col min="12291" max="12291" width="10.15234375" style="1" customWidth="1"/>
    <col min="12292" max="12292" width="14.69140625" style="1" customWidth="1"/>
    <col min="12293" max="12293" width="13.84375" style="1" customWidth="1"/>
    <col min="12294" max="12294" width="12" style="1" customWidth="1"/>
    <col min="12295" max="12295" width="16.3046875" style="1" customWidth="1"/>
    <col min="12296" max="12296" width="37" style="1" customWidth="1"/>
    <col min="12297" max="12297" width="14.84375" style="1" customWidth="1"/>
    <col min="12298" max="12298" width="17.3046875" style="1" customWidth="1"/>
    <col min="12299" max="12305" width="14.84375" style="1" customWidth="1"/>
    <col min="12306" max="12544" width="9.15234375" style="1"/>
    <col min="12545" max="12545" width="8.15234375" style="1" customWidth="1"/>
    <col min="12546" max="12546" width="11.15234375" style="1" customWidth="1"/>
    <col min="12547" max="12547" width="10.15234375" style="1" customWidth="1"/>
    <col min="12548" max="12548" width="14.69140625" style="1" customWidth="1"/>
    <col min="12549" max="12549" width="13.84375" style="1" customWidth="1"/>
    <col min="12550" max="12550" width="12" style="1" customWidth="1"/>
    <col min="12551" max="12551" width="16.3046875" style="1" customWidth="1"/>
    <col min="12552" max="12552" width="37" style="1" customWidth="1"/>
    <col min="12553" max="12553" width="14.84375" style="1" customWidth="1"/>
    <col min="12554" max="12554" width="17.3046875" style="1" customWidth="1"/>
    <col min="12555" max="12561" width="14.84375" style="1" customWidth="1"/>
    <col min="12562" max="12800" width="9.15234375" style="1"/>
    <col min="12801" max="12801" width="8.15234375" style="1" customWidth="1"/>
    <col min="12802" max="12802" width="11.15234375" style="1" customWidth="1"/>
    <col min="12803" max="12803" width="10.15234375" style="1" customWidth="1"/>
    <col min="12804" max="12804" width="14.69140625" style="1" customWidth="1"/>
    <col min="12805" max="12805" width="13.84375" style="1" customWidth="1"/>
    <col min="12806" max="12806" width="12" style="1" customWidth="1"/>
    <col min="12807" max="12807" width="16.3046875" style="1" customWidth="1"/>
    <col min="12808" max="12808" width="37" style="1" customWidth="1"/>
    <col min="12809" max="12809" width="14.84375" style="1" customWidth="1"/>
    <col min="12810" max="12810" width="17.3046875" style="1" customWidth="1"/>
    <col min="12811" max="12817" width="14.84375" style="1" customWidth="1"/>
    <col min="12818" max="13056" width="9.15234375" style="1"/>
    <col min="13057" max="13057" width="8.15234375" style="1" customWidth="1"/>
    <col min="13058" max="13058" width="11.15234375" style="1" customWidth="1"/>
    <col min="13059" max="13059" width="10.15234375" style="1" customWidth="1"/>
    <col min="13060" max="13060" width="14.69140625" style="1" customWidth="1"/>
    <col min="13061" max="13061" width="13.84375" style="1" customWidth="1"/>
    <col min="13062" max="13062" width="12" style="1" customWidth="1"/>
    <col min="13063" max="13063" width="16.3046875" style="1" customWidth="1"/>
    <col min="13064" max="13064" width="37" style="1" customWidth="1"/>
    <col min="13065" max="13065" width="14.84375" style="1" customWidth="1"/>
    <col min="13066" max="13066" width="17.3046875" style="1" customWidth="1"/>
    <col min="13067" max="13073" width="14.84375" style="1" customWidth="1"/>
    <col min="13074" max="13312" width="9.15234375" style="1"/>
    <col min="13313" max="13313" width="8.15234375" style="1" customWidth="1"/>
    <col min="13314" max="13314" width="11.15234375" style="1" customWidth="1"/>
    <col min="13315" max="13315" width="10.15234375" style="1" customWidth="1"/>
    <col min="13316" max="13316" width="14.69140625" style="1" customWidth="1"/>
    <col min="13317" max="13317" width="13.84375" style="1" customWidth="1"/>
    <col min="13318" max="13318" width="12" style="1" customWidth="1"/>
    <col min="13319" max="13319" width="16.3046875" style="1" customWidth="1"/>
    <col min="13320" max="13320" width="37" style="1" customWidth="1"/>
    <col min="13321" max="13321" width="14.84375" style="1" customWidth="1"/>
    <col min="13322" max="13322" width="17.3046875" style="1" customWidth="1"/>
    <col min="13323" max="13329" width="14.84375" style="1" customWidth="1"/>
    <col min="13330" max="13568" width="9.15234375" style="1"/>
    <col min="13569" max="13569" width="8.15234375" style="1" customWidth="1"/>
    <col min="13570" max="13570" width="11.15234375" style="1" customWidth="1"/>
    <col min="13571" max="13571" width="10.15234375" style="1" customWidth="1"/>
    <col min="13572" max="13572" width="14.69140625" style="1" customWidth="1"/>
    <col min="13573" max="13573" width="13.84375" style="1" customWidth="1"/>
    <col min="13574" max="13574" width="12" style="1" customWidth="1"/>
    <col min="13575" max="13575" width="16.3046875" style="1" customWidth="1"/>
    <col min="13576" max="13576" width="37" style="1" customWidth="1"/>
    <col min="13577" max="13577" width="14.84375" style="1" customWidth="1"/>
    <col min="13578" max="13578" width="17.3046875" style="1" customWidth="1"/>
    <col min="13579" max="13585" width="14.84375" style="1" customWidth="1"/>
    <col min="13586" max="13824" width="9.15234375" style="1"/>
    <col min="13825" max="13825" width="8.15234375" style="1" customWidth="1"/>
    <col min="13826" max="13826" width="11.15234375" style="1" customWidth="1"/>
    <col min="13827" max="13827" width="10.15234375" style="1" customWidth="1"/>
    <col min="13828" max="13828" width="14.69140625" style="1" customWidth="1"/>
    <col min="13829" max="13829" width="13.84375" style="1" customWidth="1"/>
    <col min="13830" max="13830" width="12" style="1" customWidth="1"/>
    <col min="13831" max="13831" width="16.3046875" style="1" customWidth="1"/>
    <col min="13832" max="13832" width="37" style="1" customWidth="1"/>
    <col min="13833" max="13833" width="14.84375" style="1" customWidth="1"/>
    <col min="13834" max="13834" width="17.3046875" style="1" customWidth="1"/>
    <col min="13835" max="13841" width="14.84375" style="1" customWidth="1"/>
    <col min="13842" max="14080" width="9.15234375" style="1"/>
    <col min="14081" max="14081" width="8.15234375" style="1" customWidth="1"/>
    <col min="14082" max="14082" width="11.15234375" style="1" customWidth="1"/>
    <col min="14083" max="14083" width="10.15234375" style="1" customWidth="1"/>
    <col min="14084" max="14084" width="14.69140625" style="1" customWidth="1"/>
    <col min="14085" max="14085" width="13.84375" style="1" customWidth="1"/>
    <col min="14086" max="14086" width="12" style="1" customWidth="1"/>
    <col min="14087" max="14087" width="16.3046875" style="1" customWidth="1"/>
    <col min="14088" max="14088" width="37" style="1" customWidth="1"/>
    <col min="14089" max="14089" width="14.84375" style="1" customWidth="1"/>
    <col min="14090" max="14090" width="17.3046875" style="1" customWidth="1"/>
    <col min="14091" max="14097" width="14.84375" style="1" customWidth="1"/>
    <col min="14098" max="14336" width="9.15234375" style="1"/>
    <col min="14337" max="14337" width="8.15234375" style="1" customWidth="1"/>
    <col min="14338" max="14338" width="11.15234375" style="1" customWidth="1"/>
    <col min="14339" max="14339" width="10.15234375" style="1" customWidth="1"/>
    <col min="14340" max="14340" width="14.69140625" style="1" customWidth="1"/>
    <col min="14341" max="14341" width="13.84375" style="1" customWidth="1"/>
    <col min="14342" max="14342" width="12" style="1" customWidth="1"/>
    <col min="14343" max="14343" width="16.3046875" style="1" customWidth="1"/>
    <col min="14344" max="14344" width="37" style="1" customWidth="1"/>
    <col min="14345" max="14345" width="14.84375" style="1" customWidth="1"/>
    <col min="14346" max="14346" width="17.3046875" style="1" customWidth="1"/>
    <col min="14347" max="14353" width="14.84375" style="1" customWidth="1"/>
    <col min="14354" max="14592" width="9.15234375" style="1"/>
    <col min="14593" max="14593" width="8.15234375" style="1" customWidth="1"/>
    <col min="14594" max="14594" width="11.15234375" style="1" customWidth="1"/>
    <col min="14595" max="14595" width="10.15234375" style="1" customWidth="1"/>
    <col min="14596" max="14596" width="14.69140625" style="1" customWidth="1"/>
    <col min="14597" max="14597" width="13.84375" style="1" customWidth="1"/>
    <col min="14598" max="14598" width="12" style="1" customWidth="1"/>
    <col min="14599" max="14599" width="16.3046875" style="1" customWidth="1"/>
    <col min="14600" max="14600" width="37" style="1" customWidth="1"/>
    <col min="14601" max="14601" width="14.84375" style="1" customWidth="1"/>
    <col min="14602" max="14602" width="17.3046875" style="1" customWidth="1"/>
    <col min="14603" max="14609" width="14.84375" style="1" customWidth="1"/>
    <col min="14610" max="14848" width="9.15234375" style="1"/>
    <col min="14849" max="14849" width="8.15234375" style="1" customWidth="1"/>
    <col min="14850" max="14850" width="11.15234375" style="1" customWidth="1"/>
    <col min="14851" max="14851" width="10.15234375" style="1" customWidth="1"/>
    <col min="14852" max="14852" width="14.69140625" style="1" customWidth="1"/>
    <col min="14853" max="14853" width="13.84375" style="1" customWidth="1"/>
    <col min="14854" max="14854" width="12" style="1" customWidth="1"/>
    <col min="14855" max="14855" width="16.3046875" style="1" customWidth="1"/>
    <col min="14856" max="14856" width="37" style="1" customWidth="1"/>
    <col min="14857" max="14857" width="14.84375" style="1" customWidth="1"/>
    <col min="14858" max="14858" width="17.3046875" style="1" customWidth="1"/>
    <col min="14859" max="14865" width="14.84375" style="1" customWidth="1"/>
    <col min="14866" max="15104" width="9.15234375" style="1"/>
    <col min="15105" max="15105" width="8.15234375" style="1" customWidth="1"/>
    <col min="15106" max="15106" width="11.15234375" style="1" customWidth="1"/>
    <col min="15107" max="15107" width="10.15234375" style="1" customWidth="1"/>
    <col min="15108" max="15108" width="14.69140625" style="1" customWidth="1"/>
    <col min="15109" max="15109" width="13.84375" style="1" customWidth="1"/>
    <col min="15110" max="15110" width="12" style="1" customWidth="1"/>
    <col min="15111" max="15111" width="16.3046875" style="1" customWidth="1"/>
    <col min="15112" max="15112" width="37" style="1" customWidth="1"/>
    <col min="15113" max="15113" width="14.84375" style="1" customWidth="1"/>
    <col min="15114" max="15114" width="17.3046875" style="1" customWidth="1"/>
    <col min="15115" max="15121" width="14.84375" style="1" customWidth="1"/>
    <col min="15122" max="15360" width="9.15234375" style="1"/>
    <col min="15361" max="15361" width="8.15234375" style="1" customWidth="1"/>
    <col min="15362" max="15362" width="11.15234375" style="1" customWidth="1"/>
    <col min="15363" max="15363" width="10.15234375" style="1" customWidth="1"/>
    <col min="15364" max="15364" width="14.69140625" style="1" customWidth="1"/>
    <col min="15365" max="15365" width="13.84375" style="1" customWidth="1"/>
    <col min="15366" max="15366" width="12" style="1" customWidth="1"/>
    <col min="15367" max="15367" width="16.3046875" style="1" customWidth="1"/>
    <col min="15368" max="15368" width="37" style="1" customWidth="1"/>
    <col min="15369" max="15369" width="14.84375" style="1" customWidth="1"/>
    <col min="15370" max="15370" width="17.3046875" style="1" customWidth="1"/>
    <col min="15371" max="15377" width="14.84375" style="1" customWidth="1"/>
    <col min="15378" max="15616" width="9.15234375" style="1"/>
    <col min="15617" max="15617" width="8.15234375" style="1" customWidth="1"/>
    <col min="15618" max="15618" width="11.15234375" style="1" customWidth="1"/>
    <col min="15619" max="15619" width="10.15234375" style="1" customWidth="1"/>
    <col min="15620" max="15620" width="14.69140625" style="1" customWidth="1"/>
    <col min="15621" max="15621" width="13.84375" style="1" customWidth="1"/>
    <col min="15622" max="15622" width="12" style="1" customWidth="1"/>
    <col min="15623" max="15623" width="16.3046875" style="1" customWidth="1"/>
    <col min="15624" max="15624" width="37" style="1" customWidth="1"/>
    <col min="15625" max="15625" width="14.84375" style="1" customWidth="1"/>
    <col min="15626" max="15626" width="17.3046875" style="1" customWidth="1"/>
    <col min="15627" max="15633" width="14.84375" style="1" customWidth="1"/>
    <col min="15634" max="15872" width="9.15234375" style="1"/>
    <col min="15873" max="15873" width="8.15234375" style="1" customWidth="1"/>
    <col min="15874" max="15874" width="11.15234375" style="1" customWidth="1"/>
    <col min="15875" max="15875" width="10.15234375" style="1" customWidth="1"/>
    <col min="15876" max="15876" width="14.69140625" style="1" customWidth="1"/>
    <col min="15877" max="15877" width="13.84375" style="1" customWidth="1"/>
    <col min="15878" max="15878" width="12" style="1" customWidth="1"/>
    <col min="15879" max="15879" width="16.3046875" style="1" customWidth="1"/>
    <col min="15880" max="15880" width="37" style="1" customWidth="1"/>
    <col min="15881" max="15881" width="14.84375" style="1" customWidth="1"/>
    <col min="15882" max="15882" width="17.3046875" style="1" customWidth="1"/>
    <col min="15883" max="15889" width="14.84375" style="1" customWidth="1"/>
    <col min="15890" max="16128" width="9.15234375" style="1"/>
    <col min="16129" max="16129" width="8.15234375" style="1" customWidth="1"/>
    <col min="16130" max="16130" width="11.15234375" style="1" customWidth="1"/>
    <col min="16131" max="16131" width="10.15234375" style="1" customWidth="1"/>
    <col min="16132" max="16132" width="14.69140625" style="1" customWidth="1"/>
    <col min="16133" max="16133" width="13.84375" style="1" customWidth="1"/>
    <col min="16134" max="16134" width="12" style="1" customWidth="1"/>
    <col min="16135" max="16135" width="16.3046875" style="1" customWidth="1"/>
    <col min="16136" max="16136" width="37" style="1" customWidth="1"/>
    <col min="16137" max="16137" width="14.84375" style="1" customWidth="1"/>
    <col min="16138" max="16138" width="17.3046875" style="1" customWidth="1"/>
    <col min="16139" max="16145" width="14.84375" style="1" customWidth="1"/>
    <col min="16146" max="16384" width="9.15234375" style="1"/>
  </cols>
  <sheetData>
    <row r="1" spans="1:31" ht="15.9">
      <c r="A1" s="33" t="s">
        <v>57</v>
      </c>
      <c r="B1" s="34"/>
      <c r="C1" s="34"/>
      <c r="D1" s="34"/>
      <c r="E1" s="34"/>
      <c r="F1" s="34"/>
      <c r="G1" s="34"/>
    </row>
    <row r="2" spans="1:31" ht="14.6">
      <c r="A2" s="31"/>
      <c r="B2" s="32"/>
      <c r="C2" s="32"/>
      <c r="D2" s="32"/>
      <c r="E2" s="32"/>
      <c r="F2" s="32"/>
      <c r="G2" s="32"/>
    </row>
    <row r="3" spans="1:31" ht="34.5" customHeight="1" thickBot="1">
      <c r="A3" s="21" t="s">
        <v>55</v>
      </c>
      <c r="B3" s="22"/>
      <c r="C3" s="22"/>
      <c r="D3" s="22"/>
      <c r="E3" s="22"/>
      <c r="F3" s="22"/>
      <c r="G3" s="22"/>
    </row>
    <row r="4" spans="1:31" s="3" customFormat="1" ht="53.25" customHeight="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2"/>
      <c r="I4" s="2"/>
      <c r="J4" s="2"/>
      <c r="L4" s="2"/>
      <c r="N4" s="2"/>
      <c r="P4" s="2"/>
    </row>
    <row r="5" spans="1:31" s="3" customFormat="1" ht="25.3" customHeight="1">
      <c r="A5" s="39" t="s">
        <v>7</v>
      </c>
      <c r="B5" s="40"/>
      <c r="C5" s="40"/>
      <c r="D5" s="40"/>
      <c r="E5" s="40"/>
      <c r="F5" s="41"/>
      <c r="G5" s="37">
        <v>0</v>
      </c>
      <c r="H5" s="2"/>
      <c r="I5" s="2"/>
      <c r="J5" s="2"/>
      <c r="L5" s="2"/>
      <c r="N5" s="2"/>
      <c r="P5" s="2"/>
    </row>
    <row r="6" spans="1:31" s="3" customFormat="1" ht="22.5" customHeight="1">
      <c r="A6" s="23" t="s">
        <v>56</v>
      </c>
      <c r="B6" s="24"/>
      <c r="C6" s="24"/>
      <c r="D6" s="24"/>
      <c r="E6" s="24"/>
      <c r="F6" s="25"/>
      <c r="G6" s="9">
        <v>2.0999999999999999E-3</v>
      </c>
      <c r="H6" s="2"/>
      <c r="I6" s="2"/>
      <c r="J6" s="2"/>
      <c r="L6" s="2"/>
      <c r="N6" s="2"/>
      <c r="P6" s="2"/>
    </row>
    <row r="7" spans="1:31" s="3" customFormat="1" ht="22.5" customHeight="1">
      <c r="A7" s="23" t="s">
        <v>54</v>
      </c>
      <c r="B7" s="24"/>
      <c r="C7" s="24"/>
      <c r="D7" s="24"/>
      <c r="E7" s="24"/>
      <c r="F7" s="25"/>
      <c r="G7" s="9">
        <f>G5+G6</f>
        <v>2.0999999999999999E-3</v>
      </c>
      <c r="H7" s="2"/>
      <c r="I7" s="2"/>
      <c r="J7" s="2"/>
      <c r="L7" s="2"/>
      <c r="N7" s="2"/>
      <c r="P7" s="2"/>
    </row>
    <row r="8" spans="1:31" ht="13.5" customHeight="1">
      <c r="A8" s="10"/>
      <c r="B8" s="11">
        <v>44469</v>
      </c>
      <c r="C8" s="11"/>
      <c r="D8" s="12"/>
      <c r="E8" s="13">
        <v>33717325.200000003</v>
      </c>
      <c r="F8" s="14"/>
      <c r="G8" s="13"/>
      <c r="I8" s="4"/>
    </row>
    <row r="9" spans="1:31" ht="13.5" customHeight="1">
      <c r="A9" s="10">
        <f t="shared" ref="A9:A52" si="0">A8+1</f>
        <v>1</v>
      </c>
      <c r="B9" s="11"/>
      <c r="C9" s="15" t="s">
        <v>8</v>
      </c>
      <c r="D9" s="13">
        <v>770000</v>
      </c>
      <c r="E9" s="13">
        <f>E8-D9</f>
        <v>32947325.200000003</v>
      </c>
      <c r="F9" s="14">
        <f>G7</f>
        <v>2.0999999999999999E-3</v>
      </c>
      <c r="G9" s="16">
        <f>E8*F9*182/365.4</f>
        <v>35267.547048275868</v>
      </c>
      <c r="I9" s="4"/>
    </row>
    <row r="10" spans="1:31" s="5" customFormat="1" ht="13.5" customHeight="1" thickBot="1">
      <c r="A10" s="10">
        <f>A9+1</f>
        <v>2</v>
      </c>
      <c r="B10" s="11"/>
      <c r="C10" s="15" t="s">
        <v>9</v>
      </c>
      <c r="D10" s="13">
        <v>770000</v>
      </c>
      <c r="E10" s="13">
        <f>E9-D10</f>
        <v>32177325.200000003</v>
      </c>
      <c r="F10" s="14">
        <f>F9</f>
        <v>2.0999999999999999E-3</v>
      </c>
      <c r="G10" s="16">
        <f>E9*F10*91/365</f>
        <v>17249.955741698632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 customHeight="1">
      <c r="A11" s="10">
        <f t="shared" si="0"/>
        <v>3</v>
      </c>
      <c r="B11" s="11"/>
      <c r="C11" s="15" t="s">
        <v>10</v>
      </c>
      <c r="D11" s="13">
        <v>770000</v>
      </c>
      <c r="E11" s="13">
        <f t="shared" ref="E11:E52" si="1">E10-D11</f>
        <v>31407325.200000003</v>
      </c>
      <c r="F11" s="14">
        <f t="shared" ref="F11:F52" si="2">F10</f>
        <v>2.0999999999999999E-3</v>
      </c>
      <c r="G11" s="16">
        <f>E10*F11*92/365</f>
        <v>17031.943092164383</v>
      </c>
    </row>
    <row r="12" spans="1:31" ht="13.5" customHeight="1">
      <c r="A12" s="10">
        <f t="shared" si="0"/>
        <v>4</v>
      </c>
      <c r="B12" s="11"/>
      <c r="C12" s="15" t="s">
        <v>11</v>
      </c>
      <c r="D12" s="13">
        <v>770000</v>
      </c>
      <c r="E12" s="13">
        <f t="shared" si="1"/>
        <v>30637325.200000003</v>
      </c>
      <c r="F12" s="14">
        <f t="shared" si="2"/>
        <v>2.0999999999999999E-3</v>
      </c>
      <c r="G12" s="16">
        <f t="shared" ref="G12:G48" si="3">E11*F12*92/365</f>
        <v>16624.370489424658</v>
      </c>
    </row>
    <row r="13" spans="1:31" ht="13.5" customHeight="1">
      <c r="A13" s="10">
        <f t="shared" si="0"/>
        <v>5</v>
      </c>
      <c r="B13" s="11"/>
      <c r="C13" s="15" t="s">
        <v>12</v>
      </c>
      <c r="D13" s="13">
        <v>770000</v>
      </c>
      <c r="E13" s="13">
        <f t="shared" si="1"/>
        <v>29867325.200000003</v>
      </c>
      <c r="F13" s="14">
        <f t="shared" si="2"/>
        <v>2.0999999999999999E-3</v>
      </c>
      <c r="G13" s="16">
        <f>E12*F13*90/365</f>
        <v>15864.25880219178</v>
      </c>
    </row>
    <row r="14" spans="1:31" s="5" customFormat="1" ht="13.5" customHeight="1" thickBot="1">
      <c r="A14" s="10">
        <f t="shared" si="0"/>
        <v>6</v>
      </c>
      <c r="B14" s="11"/>
      <c r="C14" s="15" t="s">
        <v>13</v>
      </c>
      <c r="D14" s="13">
        <v>770000</v>
      </c>
      <c r="E14" s="13">
        <f t="shared" si="1"/>
        <v>29097325.200000003</v>
      </c>
      <c r="F14" s="14">
        <f t="shared" si="2"/>
        <v>2.0999999999999999E-3</v>
      </c>
      <c r="G14" s="16">
        <f>E13*F14*91/365</f>
        <v>15637.385878684932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3.5" customHeight="1">
      <c r="A15" s="10">
        <f t="shared" si="0"/>
        <v>7</v>
      </c>
      <c r="B15" s="11"/>
      <c r="C15" s="15" t="s">
        <v>14</v>
      </c>
      <c r="D15" s="13">
        <v>770000</v>
      </c>
      <c r="E15" s="13">
        <f t="shared" si="1"/>
        <v>28327325.200000003</v>
      </c>
      <c r="F15" s="14">
        <f t="shared" si="2"/>
        <v>2.0999999999999999E-3</v>
      </c>
      <c r="G15" s="16">
        <f t="shared" si="3"/>
        <v>15401.65268120548</v>
      </c>
    </row>
    <row r="16" spans="1:31" ht="13.5" customHeight="1">
      <c r="A16" s="10">
        <f t="shared" si="0"/>
        <v>8</v>
      </c>
      <c r="B16" s="11"/>
      <c r="C16" s="15" t="s">
        <v>15</v>
      </c>
      <c r="D16" s="13">
        <v>770000</v>
      </c>
      <c r="E16" s="13">
        <f t="shared" si="1"/>
        <v>27557325.200000003</v>
      </c>
      <c r="F16" s="14">
        <f t="shared" si="2"/>
        <v>2.0999999999999999E-3</v>
      </c>
      <c r="G16" s="16">
        <f t="shared" si="3"/>
        <v>14994.080078465755</v>
      </c>
    </row>
    <row r="17" spans="1:31" ht="13.5" customHeight="1">
      <c r="A17" s="10">
        <f t="shared" si="0"/>
        <v>9</v>
      </c>
      <c r="B17" s="11"/>
      <c r="C17" s="15" t="s">
        <v>16</v>
      </c>
      <c r="D17" s="13">
        <v>770000</v>
      </c>
      <c r="E17" s="13">
        <f t="shared" si="1"/>
        <v>26787325.200000003</v>
      </c>
      <c r="F17" s="14">
        <f t="shared" si="2"/>
        <v>2.0999999999999999E-3</v>
      </c>
      <c r="G17" s="16">
        <f>E16*F17*91/366</f>
        <v>14388.537829836067</v>
      </c>
    </row>
    <row r="18" spans="1:31" s="5" customFormat="1" ht="13.5" customHeight="1" thickBot="1">
      <c r="A18" s="10">
        <f t="shared" si="0"/>
        <v>10</v>
      </c>
      <c r="B18" s="11"/>
      <c r="C18" s="15" t="s">
        <v>17</v>
      </c>
      <c r="D18" s="13">
        <v>770000</v>
      </c>
      <c r="E18" s="13">
        <f t="shared" si="1"/>
        <v>26017325.200000003</v>
      </c>
      <c r="F18" s="14">
        <f t="shared" si="2"/>
        <v>2.0999999999999999E-3</v>
      </c>
      <c r="G18" s="16">
        <f>E17*F18*91/366</f>
        <v>13986.496846229509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3.5" customHeight="1">
      <c r="A19" s="10">
        <f t="shared" si="0"/>
        <v>11</v>
      </c>
      <c r="B19" s="11"/>
      <c r="C19" s="15" t="s">
        <v>18</v>
      </c>
      <c r="D19" s="13">
        <v>770000</v>
      </c>
      <c r="E19" s="13">
        <f t="shared" si="1"/>
        <v>25247325.200000003</v>
      </c>
      <c r="F19" s="14">
        <f t="shared" si="2"/>
        <v>2.0999999999999999E-3</v>
      </c>
      <c r="G19" s="16">
        <f>E18*F19*92/366</f>
        <v>13733.73559737705</v>
      </c>
    </row>
    <row r="20" spans="1:31" ht="13.5" customHeight="1">
      <c r="A20" s="10">
        <f t="shared" si="0"/>
        <v>12</v>
      </c>
      <c r="B20" s="11"/>
      <c r="C20" s="15" t="s">
        <v>19</v>
      </c>
      <c r="D20" s="13">
        <v>770000</v>
      </c>
      <c r="E20" s="13">
        <f t="shared" si="1"/>
        <v>24477325.200000003</v>
      </c>
      <c r="F20" s="14">
        <f t="shared" si="2"/>
        <v>2.0999999999999999E-3</v>
      </c>
      <c r="G20" s="16">
        <f>E19*F20*92/366</f>
        <v>13327.276580983607</v>
      </c>
    </row>
    <row r="21" spans="1:31" ht="13.5" customHeight="1">
      <c r="A21" s="10">
        <f t="shared" si="0"/>
        <v>13</v>
      </c>
      <c r="B21" s="11"/>
      <c r="C21" s="15" t="s">
        <v>20</v>
      </c>
      <c r="D21" s="13">
        <v>770000</v>
      </c>
      <c r="E21" s="13">
        <f t="shared" si="1"/>
        <v>23707325.200000003</v>
      </c>
      <c r="F21" s="14">
        <f t="shared" si="2"/>
        <v>2.0999999999999999E-3</v>
      </c>
      <c r="G21" s="16">
        <f>E20*F21*90/365</f>
        <v>12674.560172054795</v>
      </c>
    </row>
    <row r="22" spans="1:31" ht="13.5" customHeight="1">
      <c r="A22" s="10">
        <f t="shared" si="0"/>
        <v>14</v>
      </c>
      <c r="B22" s="11"/>
      <c r="C22" s="15" t="s">
        <v>21</v>
      </c>
      <c r="D22" s="13">
        <v>770000</v>
      </c>
      <c r="E22" s="13">
        <f t="shared" si="1"/>
        <v>22937325.200000003</v>
      </c>
      <c r="F22" s="14">
        <f t="shared" si="2"/>
        <v>2.0999999999999999E-3</v>
      </c>
      <c r="G22" s="16">
        <f>E21*F22*91/365</f>
        <v>12412.246152657535</v>
      </c>
    </row>
    <row r="23" spans="1:31" ht="13.5" customHeight="1">
      <c r="A23" s="10">
        <f t="shared" si="0"/>
        <v>15</v>
      </c>
      <c r="B23" s="11"/>
      <c r="C23" s="15" t="s">
        <v>22</v>
      </c>
      <c r="D23" s="13">
        <v>770000</v>
      </c>
      <c r="E23" s="13">
        <f t="shared" si="1"/>
        <v>22167325.200000003</v>
      </c>
      <c r="F23" s="14">
        <f t="shared" si="2"/>
        <v>2.0999999999999999E-3</v>
      </c>
      <c r="G23" s="16">
        <f t="shared" si="3"/>
        <v>12141.071859287673</v>
      </c>
    </row>
    <row r="24" spans="1:31" ht="13.5" customHeight="1">
      <c r="A24" s="10">
        <f t="shared" si="0"/>
        <v>16</v>
      </c>
      <c r="B24" s="11"/>
      <c r="C24" s="15" t="s">
        <v>23</v>
      </c>
      <c r="D24" s="13">
        <v>770000</v>
      </c>
      <c r="E24" s="13">
        <f t="shared" si="1"/>
        <v>21397325.200000003</v>
      </c>
      <c r="F24" s="14">
        <f t="shared" si="2"/>
        <v>2.0999999999999999E-3</v>
      </c>
      <c r="G24" s="16">
        <f t="shared" si="3"/>
        <v>11733.499256547946</v>
      </c>
    </row>
    <row r="25" spans="1:31" ht="13.5" customHeight="1">
      <c r="A25" s="10">
        <f t="shared" si="0"/>
        <v>17</v>
      </c>
      <c r="B25" s="11"/>
      <c r="C25" s="15" t="s">
        <v>24</v>
      </c>
      <c r="D25" s="13">
        <v>770000</v>
      </c>
      <c r="E25" s="13">
        <f t="shared" si="1"/>
        <v>20627325.200000003</v>
      </c>
      <c r="F25" s="14">
        <f t="shared" si="2"/>
        <v>2.0999999999999999E-3</v>
      </c>
      <c r="G25" s="16">
        <f>E24*F25*90/365</f>
        <v>11079.710856986303</v>
      </c>
    </row>
    <row r="26" spans="1:31" ht="13.5" customHeight="1">
      <c r="A26" s="10">
        <f t="shared" si="0"/>
        <v>18</v>
      </c>
      <c r="B26" s="11"/>
      <c r="C26" s="15" t="s">
        <v>25</v>
      </c>
      <c r="D26" s="13">
        <v>770000</v>
      </c>
      <c r="E26" s="13">
        <f t="shared" si="1"/>
        <v>19857325.200000003</v>
      </c>
      <c r="F26" s="14">
        <f t="shared" si="2"/>
        <v>2.0999999999999999E-3</v>
      </c>
      <c r="G26" s="16">
        <f>E25*F26*91/365</f>
        <v>10799.676289643838</v>
      </c>
    </row>
    <row r="27" spans="1:31" ht="13.5" customHeight="1">
      <c r="A27" s="10">
        <f t="shared" si="0"/>
        <v>19</v>
      </c>
      <c r="B27" s="11"/>
      <c r="C27" s="15" t="s">
        <v>26</v>
      </c>
      <c r="D27" s="13">
        <v>770000</v>
      </c>
      <c r="E27" s="13">
        <f t="shared" si="1"/>
        <v>19087325.200000003</v>
      </c>
      <c r="F27" s="14">
        <f t="shared" si="2"/>
        <v>2.0999999999999999E-3</v>
      </c>
      <c r="G27" s="16">
        <f>E26*F27*92/365</f>
        <v>10510.781448328768</v>
      </c>
    </row>
    <row r="28" spans="1:31" ht="13.5" customHeight="1">
      <c r="A28" s="10">
        <f t="shared" si="0"/>
        <v>20</v>
      </c>
      <c r="B28" s="11"/>
      <c r="C28" s="15" t="s">
        <v>27</v>
      </c>
      <c r="D28" s="13">
        <v>770000</v>
      </c>
      <c r="E28" s="13">
        <f t="shared" si="1"/>
        <v>18317325.200000003</v>
      </c>
      <c r="F28" s="14">
        <f t="shared" si="2"/>
        <v>2.0999999999999999E-3</v>
      </c>
      <c r="G28" s="16">
        <f t="shared" si="3"/>
        <v>10103.208845589043</v>
      </c>
    </row>
    <row r="29" spans="1:31" ht="13.5" customHeight="1">
      <c r="A29" s="10">
        <f t="shared" si="0"/>
        <v>21</v>
      </c>
      <c r="B29" s="11"/>
      <c r="C29" s="15" t="s">
        <v>28</v>
      </c>
      <c r="D29" s="13">
        <v>770000</v>
      </c>
      <c r="E29" s="13">
        <f t="shared" si="1"/>
        <v>17547325.200000003</v>
      </c>
      <c r="F29" s="14">
        <f t="shared" si="2"/>
        <v>2.0999999999999999E-3</v>
      </c>
      <c r="G29" s="16">
        <f>E28*F29*90/365</f>
        <v>9484.8615419178095</v>
      </c>
    </row>
    <row r="30" spans="1:31" ht="13.5" customHeight="1">
      <c r="A30" s="10">
        <f t="shared" si="0"/>
        <v>22</v>
      </c>
      <c r="B30" s="11"/>
      <c r="C30" s="15" t="s">
        <v>29</v>
      </c>
      <c r="D30" s="13">
        <v>770000</v>
      </c>
      <c r="E30" s="13">
        <f t="shared" si="1"/>
        <v>16777325.200000003</v>
      </c>
      <c r="F30" s="14">
        <f t="shared" si="2"/>
        <v>2.0999999999999999E-3</v>
      </c>
      <c r="G30" s="16">
        <f>E29*F30*91/365</f>
        <v>9187.1064266301382</v>
      </c>
    </row>
    <row r="31" spans="1:31" ht="13.5" customHeight="1">
      <c r="A31" s="10">
        <f t="shared" si="0"/>
        <v>23</v>
      </c>
      <c r="B31" s="13"/>
      <c r="C31" s="15" t="s">
        <v>30</v>
      </c>
      <c r="D31" s="13">
        <v>770000</v>
      </c>
      <c r="E31" s="13">
        <f t="shared" si="1"/>
        <v>16007325.200000003</v>
      </c>
      <c r="F31" s="14">
        <f t="shared" si="2"/>
        <v>2.0999999999999999E-3</v>
      </c>
      <c r="G31" s="16">
        <f t="shared" si="3"/>
        <v>8880.491037369864</v>
      </c>
    </row>
    <row r="32" spans="1:31" ht="13.5" customHeight="1">
      <c r="A32" s="10">
        <f t="shared" si="0"/>
        <v>24</v>
      </c>
      <c r="B32" s="13"/>
      <c r="C32" s="15" t="s">
        <v>31</v>
      </c>
      <c r="D32" s="13">
        <v>770000</v>
      </c>
      <c r="E32" s="13">
        <f t="shared" si="1"/>
        <v>15237325.200000003</v>
      </c>
      <c r="F32" s="14">
        <f t="shared" si="2"/>
        <v>2.0999999999999999E-3</v>
      </c>
      <c r="G32" s="16">
        <f t="shared" si="3"/>
        <v>8472.9184346301372</v>
      </c>
    </row>
    <row r="33" spans="1:7" ht="13.5" customHeight="1">
      <c r="A33" s="10">
        <f t="shared" si="0"/>
        <v>25</v>
      </c>
      <c r="B33" s="17"/>
      <c r="C33" s="15" t="s">
        <v>32</v>
      </c>
      <c r="D33" s="13">
        <v>770000</v>
      </c>
      <c r="E33" s="13">
        <f t="shared" si="1"/>
        <v>14467325.200000003</v>
      </c>
      <c r="F33" s="14">
        <f t="shared" si="2"/>
        <v>2.0999999999999999E-3</v>
      </c>
      <c r="G33" s="16">
        <f>E32*F33*91/366</f>
        <v>7955.882092131149</v>
      </c>
    </row>
    <row r="34" spans="1:7" ht="13.5" customHeight="1">
      <c r="A34" s="10">
        <f t="shared" si="0"/>
        <v>26</v>
      </c>
      <c r="B34" s="17"/>
      <c r="C34" s="15" t="s">
        <v>33</v>
      </c>
      <c r="D34" s="13">
        <v>770000</v>
      </c>
      <c r="E34" s="13">
        <f t="shared" si="1"/>
        <v>13697325.200000003</v>
      </c>
      <c r="F34" s="14">
        <f t="shared" si="2"/>
        <v>2.0999999999999999E-3</v>
      </c>
      <c r="G34" s="16">
        <f>E33*F34*91/366</f>
        <v>7553.8411085245916</v>
      </c>
    </row>
    <row r="35" spans="1:7" ht="13.5" customHeight="1">
      <c r="A35" s="10">
        <f t="shared" si="0"/>
        <v>27</v>
      </c>
      <c r="B35" s="17"/>
      <c r="C35" s="15" t="s">
        <v>34</v>
      </c>
      <c r="D35" s="13">
        <v>770000</v>
      </c>
      <c r="E35" s="13">
        <f t="shared" si="1"/>
        <v>12927325.200000003</v>
      </c>
      <c r="F35" s="14">
        <f t="shared" si="2"/>
        <v>2.0999999999999999E-3</v>
      </c>
      <c r="G35" s="16">
        <f>E34*F35*92/366</f>
        <v>7230.3913350819685</v>
      </c>
    </row>
    <row r="36" spans="1:7" ht="13.5" customHeight="1">
      <c r="A36" s="10">
        <f t="shared" si="0"/>
        <v>28</v>
      </c>
      <c r="B36" s="17"/>
      <c r="C36" s="15" t="s">
        <v>35</v>
      </c>
      <c r="D36" s="13">
        <v>770000</v>
      </c>
      <c r="E36" s="13">
        <f t="shared" si="1"/>
        <v>12157325.200000003</v>
      </c>
      <c r="F36" s="14">
        <f t="shared" si="2"/>
        <v>2.0999999999999999E-3</v>
      </c>
      <c r="G36" s="16">
        <f>E35*F36*92/366</f>
        <v>6823.9323186885258</v>
      </c>
    </row>
    <row r="37" spans="1:7" ht="13.5" customHeight="1">
      <c r="A37" s="10">
        <f t="shared" si="0"/>
        <v>29</v>
      </c>
      <c r="B37" s="17"/>
      <c r="C37" s="15" t="s">
        <v>36</v>
      </c>
      <c r="D37" s="13">
        <v>770000</v>
      </c>
      <c r="E37" s="13">
        <f t="shared" si="1"/>
        <v>11387325.200000003</v>
      </c>
      <c r="F37" s="14">
        <f t="shared" si="2"/>
        <v>2.0999999999999999E-3</v>
      </c>
      <c r="G37" s="16">
        <f>E36*F37*90/365</f>
        <v>6295.1629117808225</v>
      </c>
    </row>
    <row r="38" spans="1:7" ht="13.5" customHeight="1">
      <c r="A38" s="10">
        <f t="shared" si="0"/>
        <v>30</v>
      </c>
      <c r="B38" s="17"/>
      <c r="C38" s="15" t="s">
        <v>37</v>
      </c>
      <c r="D38" s="13">
        <v>770000</v>
      </c>
      <c r="E38" s="13">
        <f t="shared" si="1"/>
        <v>10617325.200000003</v>
      </c>
      <c r="F38" s="14">
        <f t="shared" si="2"/>
        <v>2.0999999999999999E-3</v>
      </c>
      <c r="G38" s="16">
        <f>E37*F38*91/365</f>
        <v>5961.9667006027412</v>
      </c>
    </row>
    <row r="39" spans="1:7" ht="13.5" customHeight="1">
      <c r="A39" s="10">
        <f t="shared" si="0"/>
        <v>31</v>
      </c>
      <c r="B39" s="17"/>
      <c r="C39" s="15" t="s">
        <v>38</v>
      </c>
      <c r="D39" s="13">
        <v>770000</v>
      </c>
      <c r="E39" s="13">
        <f t="shared" si="1"/>
        <v>9847325.200000003</v>
      </c>
      <c r="F39" s="14">
        <f t="shared" si="2"/>
        <v>2.0999999999999999E-3</v>
      </c>
      <c r="G39" s="16">
        <f t="shared" si="3"/>
        <v>5619.910215452056</v>
      </c>
    </row>
    <row r="40" spans="1:7" ht="13.5" customHeight="1">
      <c r="A40" s="10">
        <f t="shared" si="0"/>
        <v>32</v>
      </c>
      <c r="B40" s="17"/>
      <c r="C40" s="15" t="s">
        <v>39</v>
      </c>
      <c r="D40" s="13">
        <v>770000</v>
      </c>
      <c r="E40" s="13">
        <f t="shared" si="1"/>
        <v>9077325.200000003</v>
      </c>
      <c r="F40" s="14">
        <f t="shared" si="2"/>
        <v>2.0999999999999999E-3</v>
      </c>
      <c r="G40" s="16">
        <f t="shared" si="3"/>
        <v>5212.3376127123292</v>
      </c>
    </row>
    <row r="41" spans="1:7" ht="13.5" customHeight="1">
      <c r="A41" s="10">
        <f t="shared" si="0"/>
        <v>33</v>
      </c>
      <c r="B41" s="17"/>
      <c r="C41" s="15" t="s">
        <v>40</v>
      </c>
      <c r="D41" s="13">
        <v>770000</v>
      </c>
      <c r="E41" s="13">
        <f t="shared" si="1"/>
        <v>8307325.200000003</v>
      </c>
      <c r="F41" s="14">
        <f t="shared" si="2"/>
        <v>2.0999999999999999E-3</v>
      </c>
      <c r="G41" s="16">
        <f>E40*F41*90/365</f>
        <v>4700.3135967123299</v>
      </c>
    </row>
    <row r="42" spans="1:7" ht="13.5" customHeight="1">
      <c r="A42" s="10">
        <f t="shared" si="0"/>
        <v>34</v>
      </c>
      <c r="B42" s="17"/>
      <c r="C42" s="15" t="s">
        <v>41</v>
      </c>
      <c r="D42" s="13">
        <v>770000</v>
      </c>
      <c r="E42" s="13">
        <f t="shared" si="1"/>
        <v>7537325.200000003</v>
      </c>
      <c r="F42" s="14">
        <f t="shared" si="2"/>
        <v>2.0999999999999999E-3</v>
      </c>
      <c r="G42" s="16">
        <f>E41*F42*91/365</f>
        <v>4349.3968375890418</v>
      </c>
    </row>
    <row r="43" spans="1:7" ht="13.5" customHeight="1">
      <c r="A43" s="10">
        <f t="shared" si="0"/>
        <v>35</v>
      </c>
      <c r="B43" s="17"/>
      <c r="C43" s="15" t="s">
        <v>42</v>
      </c>
      <c r="D43" s="13">
        <v>770000</v>
      </c>
      <c r="E43" s="13">
        <f t="shared" si="1"/>
        <v>6767325.200000003</v>
      </c>
      <c r="F43" s="14">
        <f t="shared" si="2"/>
        <v>2.0999999999999999E-3</v>
      </c>
      <c r="G43" s="16">
        <f t="shared" si="3"/>
        <v>3989.6198044931521</v>
      </c>
    </row>
    <row r="44" spans="1:7" ht="13.5" customHeight="1">
      <c r="A44" s="10">
        <f t="shared" si="0"/>
        <v>36</v>
      </c>
      <c r="B44" s="17"/>
      <c r="C44" s="15" t="s">
        <v>43</v>
      </c>
      <c r="D44" s="13">
        <v>770000</v>
      </c>
      <c r="E44" s="13">
        <f t="shared" si="1"/>
        <v>5997325.200000003</v>
      </c>
      <c r="F44" s="14">
        <f t="shared" si="2"/>
        <v>2.0999999999999999E-3</v>
      </c>
      <c r="G44" s="16">
        <f t="shared" si="3"/>
        <v>3582.0472017534262</v>
      </c>
    </row>
    <row r="45" spans="1:7" ht="13.5" customHeight="1">
      <c r="A45" s="10">
        <f t="shared" si="0"/>
        <v>37</v>
      </c>
      <c r="B45" s="17"/>
      <c r="C45" s="15" t="s">
        <v>44</v>
      </c>
      <c r="D45" s="13">
        <v>770000</v>
      </c>
      <c r="E45" s="13">
        <f t="shared" si="1"/>
        <v>5227325.200000003</v>
      </c>
      <c r="F45" s="14">
        <f t="shared" si="2"/>
        <v>2.0999999999999999E-3</v>
      </c>
      <c r="G45" s="16">
        <f>E44*F45*90/365</f>
        <v>3105.4642816438372</v>
      </c>
    </row>
    <row r="46" spans="1:7" ht="13.5" customHeight="1">
      <c r="A46" s="10">
        <f t="shared" si="0"/>
        <v>38</v>
      </c>
      <c r="B46" s="17"/>
      <c r="C46" s="15" t="s">
        <v>45</v>
      </c>
      <c r="D46" s="13">
        <v>770000</v>
      </c>
      <c r="E46" s="13">
        <f t="shared" si="1"/>
        <v>4457325.200000003</v>
      </c>
      <c r="F46" s="14">
        <f t="shared" si="2"/>
        <v>2.0999999999999999E-3</v>
      </c>
      <c r="G46" s="16">
        <f>E45*F46*91/365</f>
        <v>2736.8269745753437</v>
      </c>
    </row>
    <row r="47" spans="1:7" ht="13.5" customHeight="1">
      <c r="A47" s="10">
        <f t="shared" si="0"/>
        <v>39</v>
      </c>
      <c r="B47" s="17"/>
      <c r="C47" s="15" t="s">
        <v>46</v>
      </c>
      <c r="D47" s="13">
        <v>770000</v>
      </c>
      <c r="E47" s="13">
        <f t="shared" si="1"/>
        <v>3687325.200000003</v>
      </c>
      <c r="F47" s="14">
        <f t="shared" si="2"/>
        <v>2.0999999999999999E-3</v>
      </c>
      <c r="G47" s="16">
        <f t="shared" si="3"/>
        <v>2359.3293935342476</v>
      </c>
    </row>
    <row r="48" spans="1:7" ht="13.5" customHeight="1">
      <c r="A48" s="10">
        <f t="shared" si="0"/>
        <v>40</v>
      </c>
      <c r="B48" s="17"/>
      <c r="C48" s="15" t="s">
        <v>47</v>
      </c>
      <c r="D48" s="13">
        <v>770000</v>
      </c>
      <c r="E48" s="13">
        <f t="shared" si="1"/>
        <v>2917325.200000003</v>
      </c>
      <c r="F48" s="14">
        <f t="shared" si="2"/>
        <v>2.0999999999999999E-3</v>
      </c>
      <c r="G48" s="16">
        <f t="shared" si="3"/>
        <v>1951.7567907945217</v>
      </c>
    </row>
    <row r="49" spans="1:7" ht="13.5" customHeight="1">
      <c r="A49" s="10">
        <f t="shared" si="0"/>
        <v>41</v>
      </c>
      <c r="B49" s="17"/>
      <c r="C49" s="15" t="s">
        <v>48</v>
      </c>
      <c r="D49" s="13">
        <v>770000</v>
      </c>
      <c r="E49" s="13">
        <f t="shared" si="1"/>
        <v>2147325.200000003</v>
      </c>
      <c r="F49" s="14">
        <f t="shared" si="2"/>
        <v>2.0999999999999999E-3</v>
      </c>
      <c r="G49" s="16">
        <f>E48*F49*91/366</f>
        <v>1523.2263544262307</v>
      </c>
    </row>
    <row r="50" spans="1:7" ht="13.5" customHeight="1">
      <c r="A50" s="10">
        <f t="shared" si="0"/>
        <v>42</v>
      </c>
      <c r="B50" s="17"/>
      <c r="C50" s="15" t="s">
        <v>49</v>
      </c>
      <c r="D50" s="13">
        <v>770000</v>
      </c>
      <c r="E50" s="13">
        <f t="shared" si="1"/>
        <v>1377325.200000003</v>
      </c>
      <c r="F50" s="14">
        <f t="shared" si="2"/>
        <v>2.0999999999999999E-3</v>
      </c>
      <c r="G50" s="16">
        <f>E49*F50*91/366</f>
        <v>1121.1853708196736</v>
      </c>
    </row>
    <row r="51" spans="1:7" ht="13.5" customHeight="1">
      <c r="A51" s="10">
        <f t="shared" si="0"/>
        <v>43</v>
      </c>
      <c r="B51" s="17"/>
      <c r="C51" s="15" t="s">
        <v>50</v>
      </c>
      <c r="D51" s="13">
        <v>770000</v>
      </c>
      <c r="E51" s="13">
        <f t="shared" si="1"/>
        <v>607325.20000000298</v>
      </c>
      <c r="F51" s="14">
        <f t="shared" si="2"/>
        <v>2.0999999999999999E-3</v>
      </c>
      <c r="G51" s="16">
        <f>E50*F51*92/366</f>
        <v>727.04707278688682</v>
      </c>
    </row>
    <row r="52" spans="1:7" ht="13.5" customHeight="1">
      <c r="A52" s="18">
        <f t="shared" si="0"/>
        <v>44</v>
      </c>
      <c r="B52" s="13"/>
      <c r="C52" s="15" t="s">
        <v>51</v>
      </c>
      <c r="D52" s="13">
        <v>607325.19999999995</v>
      </c>
      <c r="E52" s="13">
        <f t="shared" si="1"/>
        <v>3.0267983675003052E-9</v>
      </c>
      <c r="F52" s="14">
        <f t="shared" si="2"/>
        <v>2.0999999999999999E-3</v>
      </c>
      <c r="G52" s="16">
        <f>E51*F52*92/366</f>
        <v>320.58805639344416</v>
      </c>
    </row>
    <row r="53" spans="1:7" s="6" customFormat="1" ht="27" customHeight="1">
      <c r="A53" s="28" t="s">
        <v>53</v>
      </c>
      <c r="B53" s="29"/>
      <c r="C53" s="29"/>
      <c r="D53" s="29"/>
      <c r="E53" s="29"/>
      <c r="F53" s="30"/>
      <c r="G53" s="19">
        <f>SUM(G8:G52)</f>
        <v>414107.59901867789</v>
      </c>
    </row>
    <row r="54" spans="1:7" ht="27" customHeight="1">
      <c r="A54" s="42" t="s">
        <v>60</v>
      </c>
      <c r="B54" s="43"/>
      <c r="C54" s="43"/>
      <c r="D54" s="43"/>
      <c r="E54" s="43"/>
      <c r="F54" s="43"/>
      <c r="G54" s="38">
        <v>0</v>
      </c>
    </row>
    <row r="55" spans="1:7" ht="27" customHeight="1">
      <c r="A55" s="26" t="s">
        <v>52</v>
      </c>
      <c r="B55" s="27"/>
      <c r="C55" s="27"/>
      <c r="D55" s="27"/>
      <c r="E55" s="27"/>
      <c r="F55" s="27"/>
      <c r="G55" s="20">
        <f>G53+G54</f>
        <v>414107.59901867789</v>
      </c>
    </row>
    <row r="57" spans="1:7">
      <c r="B57" s="35" t="s">
        <v>58</v>
      </c>
      <c r="C57" s="36"/>
      <c r="D57" s="36"/>
      <c r="E57" s="36"/>
      <c r="F57" s="36"/>
      <c r="G57" s="36"/>
    </row>
    <row r="58" spans="1:7">
      <c r="B58" s="36"/>
      <c r="C58" s="36"/>
      <c r="D58" s="36"/>
      <c r="E58" s="36"/>
      <c r="F58" s="36"/>
      <c r="G58" s="36"/>
    </row>
    <row r="59" spans="1:7">
      <c r="B59" s="36"/>
      <c r="C59" s="36"/>
      <c r="D59" s="36"/>
      <c r="E59" s="36"/>
      <c r="F59" s="36"/>
      <c r="G59" s="36"/>
    </row>
    <row r="60" spans="1:7" ht="14.6">
      <c r="D60" s="31" t="s">
        <v>59</v>
      </c>
      <c r="E60" s="32"/>
    </row>
  </sheetData>
  <sheetProtection algorithmName="SHA-512" hashValue="jhJiRmCI6gpAWpaqXFCJZM64XrCVMMlSmEjX8fS8r0C9DxAXNsN/3RuzQcHDq71IcUux3Txe/GdASYVMCugSyg==" saltValue="oB22Ga5Q6ht6PeGHUbbZIg==" spinCount="100000" sheet="1" objects="1" scenarios="1"/>
  <mergeCells count="11">
    <mergeCell ref="A1:G1"/>
    <mergeCell ref="A2:G2"/>
    <mergeCell ref="B57:G59"/>
    <mergeCell ref="D60:E60"/>
    <mergeCell ref="A3:G3"/>
    <mergeCell ref="A5:F5"/>
    <mergeCell ref="A6:F6"/>
    <mergeCell ref="A54:F54"/>
    <mergeCell ref="A55:F55"/>
    <mergeCell ref="A7:F7"/>
    <mergeCell ref="A53:F53"/>
  </mergeCells>
  <pageMargins left="0.43307086614173229" right="0.35433070866141736" top="0.98425196850393704" bottom="0.4724409448818898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 kredytu</vt:lpstr>
      <vt:lpstr>'Koszt kredytu'!Obszar_wydruku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Leśniewski</dc:creator>
  <cp:lastModifiedBy>Piotr Leśniewski</cp:lastModifiedBy>
  <cp:lastPrinted>2021-07-05T12:06:20Z</cp:lastPrinted>
  <dcterms:created xsi:type="dcterms:W3CDTF">2021-06-30T19:57:48Z</dcterms:created>
  <dcterms:modified xsi:type="dcterms:W3CDTF">2021-07-05T12:09:43Z</dcterms:modified>
</cp:coreProperties>
</file>