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ysk A 2023.03.04\A\Opole\CMJW\2024\"/>
    </mc:Choice>
  </mc:AlternateContent>
  <xr:revisionPtr revIDLastSave="0" documentId="13_ncr:1_{F71EDE1F-4D52-4312-A286-EB8875F974A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Wykaz ppg - kalkulator " sheetId="2" r:id="rId1"/>
    <sheet name="Ceny" sheetId="3" r:id="rId2"/>
    <sheet name="wykaz ppe 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D15" i="2" l="1"/>
  <c r="CI14" i="2"/>
  <c r="BB14" i="2"/>
  <c r="BA14" i="2"/>
  <c r="AZ14" i="2"/>
  <c r="AY14" i="2"/>
  <c r="AX14" i="2"/>
  <c r="AW14" i="2"/>
  <c r="AV14" i="2"/>
  <c r="AU14" i="2"/>
  <c r="AT14" i="2"/>
  <c r="AS14" i="2"/>
  <c r="CH14" i="2"/>
  <c r="CF14" i="2"/>
  <c r="CD14" i="2"/>
  <c r="CE14" i="2" s="1"/>
  <c r="CC14" i="2"/>
  <c r="CB14" i="2"/>
  <c r="BX14" i="2"/>
  <c r="BV14" i="2"/>
  <c r="BZ14" i="2"/>
  <c r="CA14" i="2" s="1"/>
  <c r="BS14" i="2"/>
  <c r="BM14" i="2"/>
  <c r="BH19" i="2"/>
  <c r="BG19" i="2"/>
  <c r="BJ19" i="2" s="1"/>
  <c r="BG14" i="2" s="1"/>
  <c r="A3" i="4"/>
  <c r="J3" i="4"/>
  <c r="H3" i="4"/>
  <c r="G3" i="4"/>
  <c r="F3" i="4"/>
  <c r="E3" i="4"/>
  <c r="D3" i="4"/>
  <c r="C3" i="4"/>
  <c r="B3" i="4"/>
  <c r="BT14" i="2" l="1"/>
  <c r="BD14" i="2"/>
  <c r="I3" i="4" s="1"/>
  <c r="BU14" i="2" l="1"/>
  <c r="CG14" i="2"/>
  <c r="BO14" i="2"/>
  <c r="BN14" i="2"/>
  <c r="BY14" i="2" l="1"/>
  <c r="BW14" i="2"/>
  <c r="BC14" i="2" l="1"/>
  <c r="BL14" i="2" l="1"/>
  <c r="BP14" i="2" s="1"/>
  <c r="BQ14" i="2"/>
  <c r="BR14" i="2" l="1"/>
  <c r="CJ14" i="2" l="1"/>
  <c r="CK14" i="2" l="1"/>
  <c r="C8" i="2" s="1"/>
  <c r="C7" i="2"/>
  <c r="CL14" i="2" l="1"/>
  <c r="C9" i="2" s="1"/>
</calcChain>
</file>

<file path=xl/sharedStrings.xml><?xml version="1.0" encoding="utf-8"?>
<sst xmlns="http://schemas.openxmlformats.org/spreadsheetml/2006/main" count="155" uniqueCount="108">
  <si>
    <t>Nabywca</t>
  </si>
  <si>
    <t>Kod</t>
  </si>
  <si>
    <t>Poczta</t>
  </si>
  <si>
    <t>Miejscowość</t>
  </si>
  <si>
    <t>Ulica</t>
  </si>
  <si>
    <t>Nr posesji</t>
  </si>
  <si>
    <t>Nr lokalu</t>
  </si>
  <si>
    <t xml:space="preserve">Punkt poboru </t>
  </si>
  <si>
    <t>Grupa taryfowa</t>
  </si>
  <si>
    <t>Moc zamówiona [kWh/h]</t>
  </si>
  <si>
    <t>Szacowane zużycie STYCZEŃ [kWh]</t>
  </si>
  <si>
    <t>Szacowane zużycie        LUTY            [kWh]</t>
  </si>
  <si>
    <t>Szacowane zużycie KWIECIEŃ [kWh]</t>
  </si>
  <si>
    <t>Szacowane zużycie            MAJ           [kWh]</t>
  </si>
  <si>
    <t>Szacowane zużycie CZERWIEC [kWh]</t>
  </si>
  <si>
    <t>Szacowane zużycie          LIPIEC        [kWh]</t>
  </si>
  <si>
    <t>Szacowane zużycie SIERPIEŃ [kWh]</t>
  </si>
  <si>
    <t>Szacowane zużycie WRZESIEŃ [kWh]</t>
  </si>
  <si>
    <t>Szacowane zużycie PAŹDZIERNIK [kWh]</t>
  </si>
  <si>
    <t>Szacowane zużycie LISTOPAD [kWh]</t>
  </si>
  <si>
    <t>Szacowane zużycie GRUDZIEŃ [kWh]</t>
  </si>
  <si>
    <t>Szacowane zużycie MARZEC [kWh]</t>
  </si>
  <si>
    <t xml:space="preserve">Obecny Sprzedawca </t>
  </si>
  <si>
    <t>OSD</t>
  </si>
  <si>
    <t xml:space="preserve">Nr NIP </t>
  </si>
  <si>
    <t>Nr PPG wg OSD</t>
  </si>
  <si>
    <t>zwolniony</t>
  </si>
  <si>
    <t>Lp.</t>
  </si>
  <si>
    <t>Wartość netto</t>
  </si>
  <si>
    <t>Wartość brutto</t>
  </si>
  <si>
    <t>VAT</t>
  </si>
  <si>
    <t>Cena jednostkowa opłaty dystrybucyjnej zmiennej netto [zł/kWh]</t>
  </si>
  <si>
    <t>Cena jednostkowa opłaty dystrybucyjnej stałej netto [zł/mc]</t>
  </si>
  <si>
    <t>Promocja</t>
  </si>
  <si>
    <t>Termin wypowiedzenia</t>
  </si>
  <si>
    <t>Nr gazomierza</t>
  </si>
  <si>
    <t>Szacowane roczne zużycie paliwa gazowego  [kWh]</t>
  </si>
  <si>
    <t>Ilość godzin w okresie trwania umowy [h]</t>
  </si>
  <si>
    <t xml:space="preserve">Akcyza </t>
  </si>
  <si>
    <t>Odbiorca/Płatnik/Adresat faktury</t>
  </si>
  <si>
    <t>Odbiorca/Płatnik/Adesat faktury</t>
  </si>
  <si>
    <t xml:space="preserve">Umowa </t>
  </si>
  <si>
    <t>Informacje ogólne</t>
  </si>
  <si>
    <t>Dane o ppg</t>
  </si>
  <si>
    <t>Miejsce</t>
  </si>
  <si>
    <t>Data</t>
  </si>
  <si>
    <t>Znak sprawy</t>
  </si>
  <si>
    <t>Łączna cena netto za realizację przedmiotu zamówienia</t>
  </si>
  <si>
    <t>Łączna cena brutto za realizację przedmiotu zamówienia</t>
  </si>
  <si>
    <t>Szacowane zużycie paliwa gazowego w okresie trwania umowy  [kWh]</t>
  </si>
  <si>
    <t>Cena jednostkowa paliwa gazowego dla obiektów niechronionych [zł/kWh]</t>
  </si>
  <si>
    <t>dla obiektów chronionych  [zł/mc]</t>
  </si>
  <si>
    <t>Cena abonamentu /Grupa taryfowa</t>
  </si>
  <si>
    <t>dla obiektów niechronionych w zł/mc</t>
  </si>
  <si>
    <t>Dla odbiorcy chronionego wg 17.3.6. Dla obszaru taryfowego zabrzańskiego w taryfie 11 PSG</t>
  </si>
  <si>
    <t>Dla odbiorcy niechronionego wg 6.1.6. Dla obszaru taryfowego zabrzańskiego w taryfie 11 PSG</t>
  </si>
  <si>
    <t>Wartość opłaty dystrybucyjnej zmiennej w obiekcie niechronionym</t>
  </si>
  <si>
    <t>Cena jednostkowa opłaty dystrybucyjnej zmiennej netto w obiekcie chronionym[zł/kWh]</t>
  </si>
  <si>
    <t>Wartość opłaty dystrybucyjnej zmiennej w obiekcie chronionym</t>
  </si>
  <si>
    <t>VAT [23 %]</t>
  </si>
  <si>
    <t>Cena jednostkowa opłaty dystrybucyjnej zmiennej netto w obiekcie niechronionym [zł/kWh]</t>
  </si>
  <si>
    <t>PSG</t>
  </si>
  <si>
    <t>W-4_ZA</t>
  </si>
  <si>
    <t>W-4</t>
  </si>
  <si>
    <t>Szacowane zuzycie w roku 2024.</t>
  </si>
  <si>
    <t xml:space="preserve">Termin wejścia umowy w życie </t>
  </si>
  <si>
    <t>Adresy poboru Paliwa gazowego</t>
  </si>
  <si>
    <t>Numer ID Miejsca odbioru gazu</t>
  </si>
  <si>
    <t>Opole</t>
  </si>
  <si>
    <t>Cena jednostkowa paliwa gazowego dla obiektów objętych ochroną   [zł/kWh]</t>
  </si>
  <si>
    <t xml:space="preserve">Centralne Muzeum Jeńców Wojennych </t>
  </si>
  <si>
    <t>45-017</t>
  </si>
  <si>
    <t>Minorytów</t>
  </si>
  <si>
    <t xml:space="preserve"> -</t>
  </si>
  <si>
    <t>PGNiG Obrót Delatliczny sp. z o.o.</t>
  </si>
  <si>
    <t>rezerwowa</t>
  </si>
  <si>
    <t xml:space="preserve">nie </t>
  </si>
  <si>
    <t>Udział zużycia w obiekcie niechronionym w okresie do 30.06.2024</t>
  </si>
  <si>
    <t>Udział w obiekcie chronionym w okresie do 30.06.2024</t>
  </si>
  <si>
    <t>Szacowane zużycie paliwa gazowego w okresie trwania umowy w obiekcie niechronionym w okresie do 30.06.2024 [kWh]</t>
  </si>
  <si>
    <t>Szacowane zużycie paliwa gazowego w okresie trwania umowy w obiekcie chronionym w okresie do 30.06.2024  [kWh}</t>
  </si>
  <si>
    <t>Wartość paliwa gazowego netto w obiektach niechronionych w okresie do 30.06.2024</t>
  </si>
  <si>
    <t>Wartość paliwa gazowego  netto  w obiektach chronionych w okresie do 30.06.2024</t>
  </si>
  <si>
    <t>Wartość paliwa gazowego  netto w okresie do 30.06.2024</t>
  </si>
  <si>
    <t>Wartość paliwa gazowego  netto w okresie od 01.07.2024 do 31.12.2025</t>
  </si>
  <si>
    <t>Cena jednostkowa paliwa gazowego netto w obiekcie niechronionym  [zł/kWh]</t>
  </si>
  <si>
    <t>Cena jednostkowa paliwa gazowego netto w obiekcie chronionym  [zł/kWh]</t>
  </si>
  <si>
    <t>Cena jednostkowa paliwa gazowego netto w okresie od 01.07.2024 do 31.12.2025  [zł/kWh]</t>
  </si>
  <si>
    <t>Szacowane zużycie paliwa gazowego   w okresie od 01.07.2024 do 31.12.2025  [kWh]</t>
  </si>
  <si>
    <t>Cena jednostkowa abonamentu netto dla obiektu niechronionego  w okresie do 30.06.2024 [zł/mc]</t>
  </si>
  <si>
    <t>Wartość abonamentu dla obiektu  niechronionego netto w okresie do 30.06.2024</t>
  </si>
  <si>
    <t>Cena jednostkowa abonamentu netto dla obiektu chronionego  w okresie do 30.06.2024 [zł/mc]</t>
  </si>
  <si>
    <t>Wartość abonamentu dla obiektu chronionego netto w okresie do 30.06.2024</t>
  </si>
  <si>
    <t>Cena jednostkowa abonamentu netto  w okresie od 01.07.2024 do 31.12.2025 [zł/mc]</t>
  </si>
  <si>
    <t>Wartość abonamentu  w okresie od 01.07.2024 do 31.12.2025</t>
  </si>
  <si>
    <t xml:space="preserve">Ilość miesięcy  w okresie od 01.07.2024 do 31.12.2025 </t>
  </si>
  <si>
    <t>Ilość miesięcy  w okresie do 30.06.2024</t>
  </si>
  <si>
    <t>Cena jednostkowa opłaty dystrybucyjnej stałej netto [zł/mc] w obiekcie niechronionym w okresie trwania umowy</t>
  </si>
  <si>
    <t>Wartość opłaty dystrybucyjnej stałej w obiekcie niechronionym w okresie trwania umowy</t>
  </si>
  <si>
    <t xml:space="preserve">Cena jednostkowa opłaty dystrybucyjnej stałej netto [zł/mc] w obiekcie chronionym w okresie do 30.06.2024 </t>
  </si>
  <si>
    <t xml:space="preserve">Wartość opłaty dystrybucyjnej stałej w obiekcie chronionym w okresie do 30.06.2024 </t>
  </si>
  <si>
    <t>48-316</t>
  </si>
  <si>
    <t>Łambinowice</t>
  </si>
  <si>
    <t>Muzealna</t>
  </si>
  <si>
    <t>80185900365500018494643</t>
  </si>
  <si>
    <r>
      <rPr>
        <b/>
        <u/>
        <sz val="11"/>
        <rFont val="Calibri"/>
        <family val="2"/>
        <charset val="238"/>
        <scheme val="minor"/>
      </rPr>
      <t>Instrukcja dla Wykonawcy</t>
    </r>
    <r>
      <rPr>
        <b/>
        <sz val="11"/>
        <rFont val="Calibri"/>
        <family val="2"/>
        <charset val="238"/>
        <scheme val="minor"/>
      </rPr>
      <t>:
W komórkach B4, B5 należy wpisać cenę jednostkową za 1 kWh zachowując format ceny.
W komórce E5, należy wpisać cenę abonamentu w zł/mc dla obiektów chronionych.                                                                                                                                                                                                                                   W komórce E6,  należy wpisać cenę abonamentu w zł/mc dla obiektów niechronionych.</t>
    </r>
  </si>
  <si>
    <t>G1</t>
  </si>
  <si>
    <t>26.2.4.2024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</si>
</sst>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&quot; &quot;[$zł-415];[Red]&quot;-&quot;#,##0.00&quot; &quot;[$zł-415]"/>
    <numFmt numFmtId="165" formatCode="0.00000"/>
  </numFmts>
  <fonts count="13">
    <font>
      <sz val="11"/>
      <color rgb="FF000000"/>
      <name val="Arial1"/>
      <charset val="238"/>
    </font>
    <font>
      <b/>
      <i/>
      <sz val="16"/>
      <color rgb="FF000000"/>
      <name val="Arial1"/>
      <charset val="238"/>
    </font>
    <font>
      <b/>
      <i/>
      <u/>
      <sz val="11"/>
      <color rgb="FF000000"/>
      <name val="Arial1"/>
      <charset val="238"/>
    </font>
    <font>
      <sz val="11"/>
      <color rgb="FF000000"/>
      <name val="Arial1"/>
      <charset val="238"/>
    </font>
    <font>
      <sz val="9"/>
      <color rgb="FF000000"/>
      <name val="Arial Narrow"/>
      <family val="2"/>
      <charset val="238"/>
    </font>
    <font>
      <sz val="9"/>
      <color rgb="FF000000"/>
      <name val="Arial1"/>
      <charset val="238"/>
    </font>
    <font>
      <sz val="10"/>
      <color rgb="FF000000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8D8D8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86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 wrapText="1"/>
    </xf>
    <xf numFmtId="0" fontId="4" fillId="9" borderId="1" xfId="0" applyFont="1" applyFill="1" applyBorder="1" applyAlignment="1">
      <alignment horizontal="justify" vertical="center"/>
    </xf>
    <xf numFmtId="0" fontId="4" fillId="9" borderId="1" xfId="0" applyFont="1" applyFill="1" applyBorder="1" applyAlignment="1">
      <alignment horizontal="justify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/>
    <xf numFmtId="0" fontId="8" fillId="0" borderId="0" xfId="0" applyFont="1"/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8" borderId="1" xfId="0" applyFont="1" applyFill="1" applyBorder="1" applyAlignment="1">
      <alignment wrapText="1"/>
    </xf>
    <xf numFmtId="165" fontId="8" fillId="8" borderId="1" xfId="0" applyNumberFormat="1" applyFont="1" applyFill="1" applyBorder="1"/>
    <xf numFmtId="44" fontId="8" fillId="6" borderId="1" xfId="5" applyFont="1" applyFill="1" applyBorder="1" applyAlignment="1">
      <alignment horizontal="center" wrapText="1"/>
    </xf>
    <xf numFmtId="44" fontId="8" fillId="0" borderId="1" xfId="5" applyFont="1" applyBorder="1" applyAlignment="1">
      <alignment horizontal="center"/>
    </xf>
    <xf numFmtId="44" fontId="8" fillId="0" borderId="0" xfId="5" applyFont="1" applyFill="1" applyBorder="1" applyAlignment="1">
      <alignment horizontal="center"/>
    </xf>
    <xf numFmtId="0" fontId="8" fillId="7" borderId="1" xfId="0" applyFont="1" applyFill="1" applyBorder="1" applyAlignment="1">
      <alignment wrapText="1"/>
    </xf>
    <xf numFmtId="165" fontId="8" fillId="7" borderId="1" xfId="0" applyNumberFormat="1" applyFont="1" applyFill="1" applyBorder="1"/>
    <xf numFmtId="44" fontId="8" fillId="7" borderId="13" xfId="5" applyFont="1" applyFill="1" applyBorder="1" applyAlignment="1">
      <alignment horizontal="center" wrapText="1"/>
    </xf>
    <xf numFmtId="44" fontId="8" fillId="6" borderId="1" xfId="5" applyFont="1" applyFill="1" applyBorder="1"/>
    <xf numFmtId="44" fontId="8" fillId="0" borderId="0" xfId="5" applyFont="1" applyFill="1" applyBorder="1"/>
    <xf numFmtId="44" fontId="8" fillId="7" borderId="1" xfId="5" applyFont="1" applyFill="1" applyBorder="1" applyAlignment="1">
      <alignment horizontal="center" wrapText="1"/>
    </xf>
    <xf numFmtId="0" fontId="8" fillId="0" borderId="2" xfId="0" applyFont="1" applyBorder="1"/>
    <xf numFmtId="44" fontId="8" fillId="0" borderId="10" xfId="5" applyFont="1" applyBorder="1"/>
    <xf numFmtId="0" fontId="8" fillId="0" borderId="3" xfId="0" applyFont="1" applyBorder="1"/>
    <xf numFmtId="44" fontId="8" fillId="0" borderId="6" xfId="5" applyFont="1" applyBorder="1"/>
    <xf numFmtId="0" fontId="8" fillId="0" borderId="4" xfId="0" applyFont="1" applyBorder="1"/>
    <xf numFmtId="44" fontId="8" fillId="0" borderId="5" xfId="5" applyFont="1" applyBorder="1"/>
    <xf numFmtId="0" fontId="8" fillId="0" borderId="1" xfId="0" applyFont="1" applyBorder="1"/>
    <xf numFmtId="0" fontId="8" fillId="7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0" fontId="8" fillId="4" borderId="1" xfId="0" applyFont="1" applyFill="1" applyBorder="1" applyAlignment="1">
      <alignment wrapText="1"/>
    </xf>
    <xf numFmtId="0" fontId="8" fillId="4" borderId="1" xfId="0" applyFont="1" applyFill="1" applyBorder="1"/>
    <xf numFmtId="0" fontId="8" fillId="3" borderId="1" xfId="0" applyFont="1" applyFill="1" applyBorder="1"/>
    <xf numFmtId="0" fontId="8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top" wrapText="1"/>
    </xf>
    <xf numFmtId="0" fontId="12" fillId="6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wrapText="1"/>
    </xf>
    <xf numFmtId="0" fontId="8" fillId="6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/>
    <xf numFmtId="49" fontId="8" fillId="0" borderId="1" xfId="0" applyNumberFormat="1" applyFont="1" applyBorder="1"/>
    <xf numFmtId="14" fontId="8" fillId="0" borderId="1" xfId="0" applyNumberFormat="1" applyFont="1" applyBorder="1"/>
    <xf numFmtId="49" fontId="8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right" vertical="center"/>
    </xf>
    <xf numFmtId="2" fontId="8" fillId="6" borderId="1" xfId="0" applyNumberFormat="1" applyFont="1" applyFill="1" applyBorder="1"/>
    <xf numFmtId="1" fontId="8" fillId="0" borderId="1" xfId="0" applyNumberFormat="1" applyFont="1" applyBorder="1"/>
    <xf numFmtId="165" fontId="8" fillId="0" borderId="1" xfId="0" applyNumberFormat="1" applyFont="1" applyBorder="1"/>
    <xf numFmtId="44" fontId="11" fillId="0" borderId="1" xfId="5" applyFont="1" applyFill="1" applyBorder="1"/>
    <xf numFmtId="44" fontId="11" fillId="0" borderId="1" xfId="0" applyNumberFormat="1" applyFont="1" applyBorder="1" applyAlignment="1">
      <alignment horizontal="right" vertical="center"/>
    </xf>
    <xf numFmtId="44" fontId="8" fillId="0" borderId="1" xfId="5" applyFont="1" applyFill="1" applyBorder="1"/>
    <xf numFmtId="44" fontId="11" fillId="0" borderId="1" xfId="5" applyFont="1" applyBorder="1" applyAlignment="1">
      <alignment horizontal="right" vertical="center"/>
    </xf>
    <xf numFmtId="44" fontId="8" fillId="0" borderId="1" xfId="5" applyFont="1" applyBorder="1"/>
    <xf numFmtId="165" fontId="11" fillId="0" borderId="1" xfId="0" applyNumberFormat="1" applyFont="1" applyBorder="1" applyAlignment="1">
      <alignment horizontal="right" vertical="center"/>
    </xf>
    <xf numFmtId="44" fontId="8" fillId="0" borderId="1" xfId="0" applyNumberFormat="1" applyFont="1" applyBorder="1"/>
    <xf numFmtId="49" fontId="11" fillId="0" borderId="1" xfId="0" applyNumberFormat="1" applyFont="1" applyBorder="1"/>
    <xf numFmtId="0" fontId="8" fillId="0" borderId="12" xfId="0" applyFont="1" applyBorder="1" applyAlignment="1">
      <alignment horizontal="center" wrapText="1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9" fillId="5" borderId="8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8" fillId="7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49" fontId="8" fillId="0" borderId="0" xfId="0" applyNumberFormat="1" applyFont="1"/>
    <xf numFmtId="14" fontId="7" fillId="0" borderId="1" xfId="0" applyNumberFormat="1" applyFont="1" applyBorder="1" applyAlignment="1">
      <alignment horizontal="center"/>
    </xf>
  </cellXfs>
  <cellStyles count="7">
    <cellStyle name="Heading" xfId="1" xr:uid="{00000000-0005-0000-0000-000000000000}"/>
    <cellStyle name="Heading1" xfId="2" xr:uid="{00000000-0005-0000-0000-000001000000}"/>
    <cellStyle name="Normalny" xfId="0" builtinId="0" customBuiltin="1"/>
    <cellStyle name="Result" xfId="3" xr:uid="{00000000-0005-0000-0000-000003000000}"/>
    <cellStyle name="Result2" xfId="4" xr:uid="{00000000-0005-0000-0000-000004000000}"/>
    <cellStyle name="Walutowy" xfId="5" builtinId="4"/>
    <cellStyle name="Walutowy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CL19"/>
  <sheetViews>
    <sheetView tabSelected="1" topLeftCell="BW7" zoomScale="70" zoomScaleNormal="70" workbookViewId="0">
      <selection activeCell="I4" sqref="I4"/>
    </sheetView>
  </sheetViews>
  <sheetFormatPr defaultColWidth="9" defaultRowHeight="14.5"/>
  <cols>
    <col min="1" max="1" width="3" style="12" customWidth="1"/>
    <col min="2" max="2" width="50.25" style="12" customWidth="1"/>
    <col min="3" max="3" width="12.83203125" style="12" customWidth="1"/>
    <col min="4" max="4" width="14.25" style="12" customWidth="1"/>
    <col min="5" max="5" width="9" style="12"/>
    <col min="6" max="6" width="12.58203125" style="12" customWidth="1"/>
    <col min="7" max="7" width="10.75" style="14" customWidth="1"/>
    <col min="8" max="8" width="9.08203125" style="12" customWidth="1"/>
    <col min="9" max="9" width="18.25" style="12" customWidth="1"/>
    <col min="10" max="10" width="23.5" style="12" customWidth="1"/>
    <col min="11" max="13" width="9" style="12"/>
    <col min="14" max="14" width="12.25" style="12" customWidth="1"/>
    <col min="15" max="15" width="5.25" style="14" customWidth="1"/>
    <col min="16" max="16" width="4.58203125" style="12" customWidth="1"/>
    <col min="17" max="17" width="33.75" style="12" customWidth="1"/>
    <col min="18" max="18" width="21.33203125" style="12" customWidth="1"/>
    <col min="19" max="20" width="7.83203125" style="12" customWidth="1"/>
    <col min="21" max="21" width="15.75" style="12" customWidth="1"/>
    <col min="22" max="22" width="11" style="12" customWidth="1"/>
    <col min="23" max="23" width="13.08203125" style="12" customWidth="1"/>
    <col min="24" max="24" width="22.58203125" style="12" customWidth="1"/>
    <col min="25" max="25" width="6" style="12" customWidth="1"/>
    <col min="26" max="27" width="9" style="12"/>
    <col min="28" max="28" width="12.58203125" style="12" customWidth="1"/>
    <col min="29" max="29" width="5.33203125" style="14" customWidth="1"/>
    <col min="30" max="30" width="5.75" style="12" customWidth="1"/>
    <col min="31" max="31" width="23.75" style="12" customWidth="1"/>
    <col min="32" max="32" width="11.33203125" style="12" customWidth="1"/>
    <col min="33" max="54" width="10.58203125" style="12" customWidth="1"/>
    <col min="55" max="56" width="9" style="12"/>
    <col min="57" max="57" width="7.58203125" style="12" customWidth="1"/>
    <col min="58" max="61" width="9" style="12"/>
    <col min="62" max="62" width="12.33203125" style="12" customWidth="1"/>
    <col min="63" max="63" width="12.5" style="12" customWidth="1"/>
    <col min="64" max="64" width="11.9140625" style="12" customWidth="1"/>
    <col min="65" max="65" width="11.4140625" style="12" customWidth="1"/>
    <col min="66" max="66" width="12.08203125" style="12" customWidth="1"/>
    <col min="67" max="67" width="11.75" style="12" customWidth="1"/>
    <col min="68" max="68" width="12.25" style="12" customWidth="1"/>
    <col min="69" max="69" width="12.5" style="12" customWidth="1"/>
    <col min="70" max="73" width="13.83203125" style="12" customWidth="1"/>
    <col min="74" max="74" width="12.75" style="12" customWidth="1"/>
    <col min="75" max="76" width="12.83203125" style="12" customWidth="1"/>
    <col min="77" max="79" width="13.5" style="12" customWidth="1"/>
    <col min="80" max="80" width="16.4140625" style="12" customWidth="1"/>
    <col min="81" max="81" width="14.08203125" style="12" customWidth="1"/>
    <col min="82" max="82" width="12.08203125" style="12" customWidth="1"/>
    <col min="83" max="83" width="13" style="12" customWidth="1"/>
    <col min="84" max="84" width="14.08203125" style="12" customWidth="1"/>
    <col min="85" max="85" width="12.58203125" style="12" customWidth="1"/>
    <col min="86" max="86" width="12.5" style="12" customWidth="1"/>
    <col min="87" max="87" width="12.33203125" style="12" customWidth="1"/>
    <col min="88" max="88" width="13.4140625" style="12" customWidth="1"/>
    <col min="89" max="89" width="11.4140625" style="12" customWidth="1"/>
    <col min="90" max="90" width="12" style="12" customWidth="1"/>
    <col min="91" max="16384" width="9" style="12"/>
  </cols>
  <sheetData>
    <row r="2" spans="1:90">
      <c r="B2" s="13" t="s">
        <v>44</v>
      </c>
      <c r="C2" s="13" t="s">
        <v>45</v>
      </c>
      <c r="D2" s="13" t="s">
        <v>46</v>
      </c>
      <c r="G2" s="12"/>
    </row>
    <row r="3" spans="1:90">
      <c r="B3" s="15" t="s">
        <v>68</v>
      </c>
      <c r="C3" s="85">
        <v>45323</v>
      </c>
      <c r="D3" s="16" t="s">
        <v>107</v>
      </c>
      <c r="G3" s="12"/>
    </row>
    <row r="4" spans="1:90" ht="50.5" customHeight="1">
      <c r="B4" s="17" t="s">
        <v>50</v>
      </c>
      <c r="C4" s="18"/>
      <c r="D4" s="19" t="s">
        <v>52</v>
      </c>
      <c r="E4" s="20" t="s">
        <v>63</v>
      </c>
      <c r="F4" s="21"/>
      <c r="G4" s="21"/>
      <c r="H4" s="21"/>
      <c r="I4" s="21"/>
      <c r="J4" s="21"/>
      <c r="K4" s="21"/>
      <c r="L4" s="21"/>
      <c r="M4" s="21"/>
      <c r="N4" s="21"/>
    </row>
    <row r="5" spans="1:90" ht="51" customHeight="1">
      <c r="B5" s="22" t="s">
        <v>69</v>
      </c>
      <c r="C5" s="23">
        <v>0.20016999999999999</v>
      </c>
      <c r="D5" s="24" t="s">
        <v>51</v>
      </c>
      <c r="E5" s="25"/>
      <c r="F5" s="26"/>
      <c r="G5" s="26"/>
      <c r="H5" s="26"/>
      <c r="I5" s="26"/>
    </row>
    <row r="6" spans="1:90" ht="40.5" customHeight="1">
      <c r="B6" s="74"/>
      <c r="C6" s="74"/>
      <c r="D6" s="27" t="s">
        <v>53</v>
      </c>
      <c r="E6" s="25"/>
      <c r="F6" s="26"/>
      <c r="G6" s="26"/>
      <c r="H6" s="26"/>
      <c r="I6" s="26"/>
    </row>
    <row r="7" spans="1:90">
      <c r="B7" s="28" t="s">
        <v>47</v>
      </c>
      <c r="C7" s="29">
        <f>CJ14</f>
        <v>24235.286049999999</v>
      </c>
      <c r="G7" s="12"/>
    </row>
    <row r="8" spans="1:90">
      <c r="B8" s="30" t="s">
        <v>30</v>
      </c>
      <c r="C8" s="31">
        <f>CK14</f>
        <v>5574.1157915000003</v>
      </c>
      <c r="G8" s="12"/>
    </row>
    <row r="9" spans="1:90" ht="15" thickBot="1">
      <c r="B9" s="32" t="s">
        <v>48</v>
      </c>
      <c r="C9" s="33">
        <f>CL14</f>
        <v>29809.401841499999</v>
      </c>
      <c r="G9" s="12"/>
    </row>
    <row r="10" spans="1:90" ht="78" customHeight="1">
      <c r="B10" s="78" t="s">
        <v>105</v>
      </c>
      <c r="C10" s="79"/>
      <c r="D10" s="79"/>
      <c r="E10" s="79"/>
      <c r="F10" s="79"/>
      <c r="G10" s="79"/>
      <c r="H10" s="79"/>
      <c r="I10" s="79"/>
    </row>
    <row r="12" spans="1:90">
      <c r="A12" s="34"/>
      <c r="B12" s="81" t="s">
        <v>0</v>
      </c>
      <c r="C12" s="81"/>
      <c r="D12" s="81"/>
      <c r="E12" s="81"/>
      <c r="F12" s="81"/>
      <c r="G12" s="81"/>
      <c r="H12" s="81"/>
      <c r="I12" s="81"/>
      <c r="J12" s="80" t="s">
        <v>40</v>
      </c>
      <c r="K12" s="80"/>
      <c r="L12" s="80"/>
      <c r="M12" s="80"/>
      <c r="N12" s="80"/>
      <c r="O12" s="80"/>
      <c r="P12" s="80"/>
      <c r="Q12" s="81" t="s">
        <v>42</v>
      </c>
      <c r="R12" s="81"/>
      <c r="S12" s="81"/>
      <c r="T12" s="81"/>
      <c r="U12" s="81"/>
      <c r="V12" s="81"/>
      <c r="W12" s="81"/>
      <c r="X12" s="80" t="s">
        <v>43</v>
      </c>
      <c r="Y12" s="80"/>
      <c r="Z12" s="80"/>
      <c r="AA12" s="80"/>
      <c r="AB12" s="80"/>
      <c r="AC12" s="80"/>
      <c r="AD12" s="80"/>
      <c r="AE12" s="80"/>
      <c r="AF12" s="80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80" t="s">
        <v>64</v>
      </c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75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7"/>
    </row>
    <row r="13" spans="1:90" ht="174">
      <c r="A13" s="34" t="s">
        <v>27</v>
      </c>
      <c r="B13" s="34" t="s">
        <v>0</v>
      </c>
      <c r="C13" s="34" t="s">
        <v>1</v>
      </c>
      <c r="D13" s="34" t="s">
        <v>2</v>
      </c>
      <c r="E13" s="34" t="s">
        <v>3</v>
      </c>
      <c r="F13" s="34" t="s">
        <v>4</v>
      </c>
      <c r="G13" s="36" t="s">
        <v>5</v>
      </c>
      <c r="H13" s="37" t="s">
        <v>6</v>
      </c>
      <c r="I13" s="37" t="s">
        <v>24</v>
      </c>
      <c r="J13" s="38" t="s">
        <v>39</v>
      </c>
      <c r="K13" s="38" t="s">
        <v>1</v>
      </c>
      <c r="L13" s="38" t="s">
        <v>2</v>
      </c>
      <c r="M13" s="38" t="s">
        <v>3</v>
      </c>
      <c r="N13" s="38" t="s">
        <v>4</v>
      </c>
      <c r="O13" s="39" t="s">
        <v>5</v>
      </c>
      <c r="P13" s="40" t="s">
        <v>6</v>
      </c>
      <c r="Q13" s="41" t="s">
        <v>22</v>
      </c>
      <c r="R13" s="42" t="s">
        <v>23</v>
      </c>
      <c r="S13" s="42" t="s">
        <v>38</v>
      </c>
      <c r="T13" s="42" t="s">
        <v>41</v>
      </c>
      <c r="U13" s="41" t="s">
        <v>65</v>
      </c>
      <c r="V13" s="41" t="s">
        <v>33</v>
      </c>
      <c r="W13" s="41" t="s">
        <v>34</v>
      </c>
      <c r="X13" s="43" t="s">
        <v>7</v>
      </c>
      <c r="Y13" s="43" t="s">
        <v>1</v>
      </c>
      <c r="Z13" s="43" t="s">
        <v>2</v>
      </c>
      <c r="AA13" s="43" t="s">
        <v>3</v>
      </c>
      <c r="AB13" s="43" t="s">
        <v>4</v>
      </c>
      <c r="AC13" s="44" t="s">
        <v>5</v>
      </c>
      <c r="AD13" s="45" t="s">
        <v>6</v>
      </c>
      <c r="AE13" s="43" t="s">
        <v>25</v>
      </c>
      <c r="AF13" s="43" t="s">
        <v>35</v>
      </c>
      <c r="AG13" s="46" t="s">
        <v>21</v>
      </c>
      <c r="AH13" s="46" t="s">
        <v>12</v>
      </c>
      <c r="AI13" s="46" t="s">
        <v>13</v>
      </c>
      <c r="AJ13" s="46" t="s">
        <v>14</v>
      </c>
      <c r="AK13" s="46" t="s">
        <v>15</v>
      </c>
      <c r="AL13" s="46" t="s">
        <v>16</v>
      </c>
      <c r="AM13" s="46" t="s">
        <v>17</v>
      </c>
      <c r="AN13" s="46" t="s">
        <v>18</v>
      </c>
      <c r="AO13" s="46" t="s">
        <v>19</v>
      </c>
      <c r="AP13" s="46" t="s">
        <v>20</v>
      </c>
      <c r="AQ13" s="46" t="s">
        <v>10</v>
      </c>
      <c r="AR13" s="46" t="s">
        <v>11</v>
      </c>
      <c r="AS13" s="46" t="s">
        <v>21</v>
      </c>
      <c r="AT13" s="46" t="s">
        <v>12</v>
      </c>
      <c r="AU13" s="46" t="s">
        <v>13</v>
      </c>
      <c r="AV13" s="46" t="s">
        <v>14</v>
      </c>
      <c r="AW13" s="46" t="s">
        <v>15</v>
      </c>
      <c r="AX13" s="46" t="s">
        <v>16</v>
      </c>
      <c r="AY13" s="46" t="s">
        <v>17</v>
      </c>
      <c r="AZ13" s="46" t="s">
        <v>18</v>
      </c>
      <c r="BA13" s="46" t="s">
        <v>19</v>
      </c>
      <c r="BB13" s="46" t="s">
        <v>20</v>
      </c>
      <c r="BC13" s="46" t="s">
        <v>36</v>
      </c>
      <c r="BD13" s="46" t="s">
        <v>49</v>
      </c>
      <c r="BE13" s="45" t="s">
        <v>8</v>
      </c>
      <c r="BF13" s="47" t="s">
        <v>9</v>
      </c>
      <c r="BG13" s="48" t="s">
        <v>37</v>
      </c>
      <c r="BH13" s="48" t="s">
        <v>96</v>
      </c>
      <c r="BI13" s="48" t="s">
        <v>95</v>
      </c>
      <c r="BJ13" s="48" t="s">
        <v>77</v>
      </c>
      <c r="BK13" s="48" t="s">
        <v>78</v>
      </c>
      <c r="BL13" s="49" t="s">
        <v>79</v>
      </c>
      <c r="BM13" s="49" t="s">
        <v>80</v>
      </c>
      <c r="BN13" s="48" t="s">
        <v>85</v>
      </c>
      <c r="BO13" s="48" t="s">
        <v>86</v>
      </c>
      <c r="BP13" s="50" t="s">
        <v>81</v>
      </c>
      <c r="BQ13" s="50" t="s">
        <v>82</v>
      </c>
      <c r="BR13" s="50" t="s">
        <v>83</v>
      </c>
      <c r="BS13" s="48" t="s">
        <v>87</v>
      </c>
      <c r="BT13" s="51" t="s">
        <v>88</v>
      </c>
      <c r="BU13" s="50" t="s">
        <v>84</v>
      </c>
      <c r="BV13" s="48" t="s">
        <v>89</v>
      </c>
      <c r="BW13" s="50" t="s">
        <v>90</v>
      </c>
      <c r="BX13" s="48" t="s">
        <v>91</v>
      </c>
      <c r="BY13" s="50" t="s">
        <v>92</v>
      </c>
      <c r="BZ13" s="48" t="s">
        <v>93</v>
      </c>
      <c r="CA13" s="50" t="s">
        <v>94</v>
      </c>
      <c r="CB13" s="48" t="s">
        <v>97</v>
      </c>
      <c r="CC13" s="52" t="s">
        <v>98</v>
      </c>
      <c r="CD13" s="48" t="s">
        <v>99</v>
      </c>
      <c r="CE13" s="52" t="s">
        <v>100</v>
      </c>
      <c r="CF13" s="48" t="s">
        <v>60</v>
      </c>
      <c r="CG13" s="52" t="s">
        <v>56</v>
      </c>
      <c r="CH13" s="48" t="s">
        <v>57</v>
      </c>
      <c r="CI13" s="53" t="s">
        <v>58</v>
      </c>
      <c r="CJ13" s="48" t="s">
        <v>28</v>
      </c>
      <c r="CK13" s="54" t="s">
        <v>59</v>
      </c>
      <c r="CL13" s="55" t="s">
        <v>29</v>
      </c>
    </row>
    <row r="14" spans="1:90" ht="13.5" customHeight="1">
      <c r="A14" s="34">
        <v>1</v>
      </c>
      <c r="B14" s="56" t="s">
        <v>70</v>
      </c>
      <c r="C14" s="56" t="s">
        <v>71</v>
      </c>
      <c r="D14" s="56" t="s">
        <v>68</v>
      </c>
      <c r="E14" s="56" t="s">
        <v>68</v>
      </c>
      <c r="F14" s="57" t="s">
        <v>72</v>
      </c>
      <c r="G14" s="58">
        <v>3</v>
      </c>
      <c r="H14" s="58"/>
      <c r="I14" s="57">
        <v>7542465897</v>
      </c>
      <c r="J14" s="58" t="s">
        <v>70</v>
      </c>
      <c r="K14" s="56" t="s">
        <v>71</v>
      </c>
      <c r="L14" s="56" t="s">
        <v>68</v>
      </c>
      <c r="M14" s="58" t="s">
        <v>68</v>
      </c>
      <c r="N14" s="56" t="s">
        <v>72</v>
      </c>
      <c r="O14" s="58">
        <v>3</v>
      </c>
      <c r="P14" s="34"/>
      <c r="Q14" s="34" t="s">
        <v>74</v>
      </c>
      <c r="R14" s="59" t="s">
        <v>61</v>
      </c>
      <c r="S14" s="34" t="s">
        <v>26</v>
      </c>
      <c r="T14" s="34" t="s">
        <v>75</v>
      </c>
      <c r="U14" s="60">
        <v>45352</v>
      </c>
      <c r="V14" s="34" t="s">
        <v>76</v>
      </c>
      <c r="W14" s="34" t="s">
        <v>73</v>
      </c>
      <c r="X14" s="58" t="s">
        <v>70</v>
      </c>
      <c r="Y14" s="56" t="s">
        <v>101</v>
      </c>
      <c r="Z14" s="56" t="s">
        <v>102</v>
      </c>
      <c r="AA14" s="56" t="s">
        <v>102</v>
      </c>
      <c r="AB14" s="58" t="s">
        <v>103</v>
      </c>
      <c r="AC14" s="56">
        <v>4</v>
      </c>
      <c r="AD14" s="58"/>
      <c r="AE14" s="73" t="s">
        <v>104</v>
      </c>
      <c r="AF14" s="59" t="s">
        <v>106</v>
      </c>
      <c r="AG14" s="58">
        <v>23819</v>
      </c>
      <c r="AH14" s="58">
        <v>17468</v>
      </c>
      <c r="AI14" s="58">
        <v>6862</v>
      </c>
      <c r="AJ14" s="58">
        <v>2200</v>
      </c>
      <c r="AK14" s="58">
        <v>1965</v>
      </c>
      <c r="AL14" s="58">
        <v>1364</v>
      </c>
      <c r="AM14" s="58">
        <v>1239</v>
      </c>
      <c r="AN14" s="58">
        <v>5807</v>
      </c>
      <c r="AO14" s="58">
        <v>17631</v>
      </c>
      <c r="AP14" s="58">
        <v>13328</v>
      </c>
      <c r="AQ14" s="58">
        <v>22354</v>
      </c>
      <c r="AR14" s="58">
        <v>27483</v>
      </c>
      <c r="AS14" s="58">
        <f>AG14</f>
        <v>23819</v>
      </c>
      <c r="AT14" s="58">
        <f t="shared" ref="AT14:BB14" si="0">AH14</f>
        <v>17468</v>
      </c>
      <c r="AU14" s="58">
        <f t="shared" si="0"/>
        <v>6862</v>
      </c>
      <c r="AV14" s="58">
        <f t="shared" si="0"/>
        <v>2200</v>
      </c>
      <c r="AW14" s="58">
        <f t="shared" si="0"/>
        <v>1965</v>
      </c>
      <c r="AX14" s="58">
        <f t="shared" si="0"/>
        <v>1364</v>
      </c>
      <c r="AY14" s="58">
        <f t="shared" si="0"/>
        <v>1239</v>
      </c>
      <c r="AZ14" s="58">
        <f t="shared" si="0"/>
        <v>5807</v>
      </c>
      <c r="BA14" s="58">
        <f t="shared" si="0"/>
        <v>17631</v>
      </c>
      <c r="BB14" s="58">
        <f t="shared" si="0"/>
        <v>13328</v>
      </c>
      <c r="BC14" s="34">
        <f>SUM(AQ14:BB14)</f>
        <v>141520</v>
      </c>
      <c r="BD14" s="61">
        <f>SUM(AG14:BB14)</f>
        <v>233203</v>
      </c>
      <c r="BE14" s="62" t="s">
        <v>62</v>
      </c>
      <c r="BF14" s="58"/>
      <c r="BG14" s="58">
        <f>BJ19</f>
        <v>16104</v>
      </c>
      <c r="BH14" s="34">
        <v>4</v>
      </c>
      <c r="BI14" s="34">
        <v>18</v>
      </c>
      <c r="BJ14" s="63">
        <v>0</v>
      </c>
      <c r="BK14" s="63">
        <v>100</v>
      </c>
      <c r="BL14" s="64">
        <f>BJ14*BD14/100</f>
        <v>0</v>
      </c>
      <c r="BM14" s="64">
        <f>SUM(AG14:AJ14)</f>
        <v>50349</v>
      </c>
      <c r="BN14" s="65">
        <f>C4</f>
        <v>0</v>
      </c>
      <c r="BO14" s="65">
        <f>C5</f>
        <v>0.20016999999999999</v>
      </c>
      <c r="BP14" s="66">
        <f>BL14*BN14</f>
        <v>0</v>
      </c>
      <c r="BQ14" s="66">
        <f>BM14*BO14</f>
        <v>10078.359329999999</v>
      </c>
      <c r="BR14" s="66">
        <f>SUM(BP14:BQ14)</f>
        <v>10078.359329999999</v>
      </c>
      <c r="BS14" s="65">
        <f>C4</f>
        <v>0</v>
      </c>
      <c r="BT14" s="64">
        <f>SUM(AK14:BB14)</f>
        <v>182854</v>
      </c>
      <c r="BU14" s="66">
        <f>BT14*BS14</f>
        <v>0</v>
      </c>
      <c r="BV14" s="67">
        <f>E6</f>
        <v>0</v>
      </c>
      <c r="BW14" s="68">
        <f>BV14*BH14*BJ14/100</f>
        <v>0</v>
      </c>
      <c r="BX14" s="67">
        <f>E5</f>
        <v>0</v>
      </c>
      <c r="BY14" s="68">
        <f>BX14*BH14*BK14/100</f>
        <v>0</v>
      </c>
      <c r="BZ14" s="68">
        <f>E6</f>
        <v>0</v>
      </c>
      <c r="CA14" s="68">
        <f>BZ14*BI14</f>
        <v>0</v>
      </c>
      <c r="CB14" s="69">
        <f>Ceny!D3</f>
        <v>213.9</v>
      </c>
      <c r="CC14" s="68">
        <f>CB14*BI14+BH14*BJ14/100</f>
        <v>3850.2000000000003</v>
      </c>
      <c r="CD14" s="70">
        <f>Ceny!B3</f>
        <v>165.2</v>
      </c>
      <c r="CE14" s="68">
        <f>CD14*BH14*BK14/100</f>
        <v>660.8</v>
      </c>
      <c r="CF14" s="71">
        <f>Ceny!E3</f>
        <v>4.3279999999999999E-2</v>
      </c>
      <c r="CG14" s="68">
        <f>BT14*CF14</f>
        <v>7913.92112</v>
      </c>
      <c r="CH14" s="71">
        <f>Ceny!C3</f>
        <v>3.44E-2</v>
      </c>
      <c r="CI14" s="68">
        <f>CH14*BM14</f>
        <v>1732.0056</v>
      </c>
      <c r="CJ14" s="72">
        <f>BR14+BW14+BY14+CC14+CG14+CI14+CE14+CA14+BU14</f>
        <v>24235.286049999999</v>
      </c>
      <c r="CK14" s="72">
        <f>CJ14*0.23</f>
        <v>5574.1157915000003</v>
      </c>
      <c r="CL14" s="72">
        <f>CK14+CJ14</f>
        <v>29809.401841499999</v>
      </c>
    </row>
    <row r="15" spans="1:90">
      <c r="BD15" s="84">
        <f>BD14/1000</f>
        <v>233.203</v>
      </c>
    </row>
    <row r="16" spans="1:90">
      <c r="BG16" s="12">
        <v>2025</v>
      </c>
      <c r="BH16" s="12">
        <v>2024</v>
      </c>
    </row>
    <row r="17" spans="59:62">
      <c r="BG17" s="12">
        <v>365</v>
      </c>
      <c r="BH17" s="12">
        <v>306</v>
      </c>
    </row>
    <row r="18" spans="59:62">
      <c r="BG18" s="12">
        <v>24</v>
      </c>
      <c r="BH18" s="12">
        <v>24</v>
      </c>
    </row>
    <row r="19" spans="59:62">
      <c r="BG19" s="12">
        <f>BG17*BG18</f>
        <v>8760</v>
      </c>
      <c r="BH19" s="12">
        <f>BH17*BH18</f>
        <v>7344</v>
      </c>
      <c r="BJ19" s="12">
        <f>SUM(BG19:BH19)</f>
        <v>16104</v>
      </c>
    </row>
  </sheetData>
  <mergeCells count="8">
    <mergeCell ref="B6:C6"/>
    <mergeCell ref="BC12:CH12"/>
    <mergeCell ref="B10:I10"/>
    <mergeCell ref="AQ12:BB12"/>
    <mergeCell ref="B12:I12"/>
    <mergeCell ref="J12:P12"/>
    <mergeCell ref="Q12:W12"/>
    <mergeCell ref="X12:AF12"/>
  </mergeCells>
  <pageMargins left="0" right="0" top="0.39370078740157477" bottom="0.39370078740157477" header="0" footer="0"/>
  <pageSetup paperSize="9" orientation="portrait" r:id="rId1"/>
  <headerFooter>
    <oddHeader>&amp;C&amp;A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"/>
  <sheetViews>
    <sheetView workbookViewId="0">
      <selection activeCell="F14" sqref="F14"/>
    </sheetView>
  </sheetViews>
  <sheetFormatPr defaultRowHeight="11.5"/>
  <cols>
    <col min="1" max="16384" width="8.6640625" style="1"/>
  </cols>
  <sheetData>
    <row r="1" spans="1:5">
      <c r="A1" s="82" t="s">
        <v>8</v>
      </c>
      <c r="B1" s="82" t="s">
        <v>54</v>
      </c>
      <c r="C1" s="82"/>
      <c r="D1" s="82" t="s">
        <v>55</v>
      </c>
      <c r="E1" s="82"/>
    </row>
    <row r="2" spans="1:5" ht="69">
      <c r="A2" s="82"/>
      <c r="B2" s="2" t="s">
        <v>32</v>
      </c>
      <c r="C2" s="2" t="s">
        <v>31</v>
      </c>
      <c r="D2" s="2" t="s">
        <v>32</v>
      </c>
      <c r="E2" s="2" t="s">
        <v>31</v>
      </c>
    </row>
    <row r="3" spans="1:5">
      <c r="A3" s="3" t="s">
        <v>63</v>
      </c>
      <c r="B3" s="3">
        <v>165.2</v>
      </c>
      <c r="C3" s="3">
        <v>3.44E-2</v>
      </c>
      <c r="D3" s="3">
        <v>213.9</v>
      </c>
      <c r="E3" s="3">
        <v>4.3279999999999999E-2</v>
      </c>
    </row>
  </sheetData>
  <mergeCells count="3">
    <mergeCell ref="A1:A2"/>
    <mergeCell ref="B1:C1"/>
    <mergeCell ref="D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"/>
  <sheetViews>
    <sheetView workbookViewId="0">
      <selection activeCell="J3" sqref="J3"/>
    </sheetView>
  </sheetViews>
  <sheetFormatPr defaultRowHeight="11.5"/>
  <cols>
    <col min="1" max="1" width="3.08203125" style="8" customWidth="1"/>
    <col min="2" max="2" width="10.75" style="8" customWidth="1"/>
    <col min="3" max="3" width="4.75" style="8" customWidth="1"/>
    <col min="4" max="4" width="6.33203125" style="8" customWidth="1"/>
    <col min="5" max="5" width="6.5" style="8" customWidth="1"/>
    <col min="6" max="6" width="8.6640625" style="8"/>
    <col min="7" max="7" width="4.08203125" style="8" customWidth="1"/>
    <col min="8" max="8" width="15" style="8" customWidth="1"/>
    <col min="9" max="16384" width="8.6640625" style="8"/>
  </cols>
  <sheetData>
    <row r="1" spans="1:11" ht="13">
      <c r="C1" s="83" t="s">
        <v>66</v>
      </c>
      <c r="D1" s="83"/>
      <c r="E1" s="83"/>
      <c r="F1" s="83"/>
      <c r="G1" s="83"/>
      <c r="H1" s="11" t="s">
        <v>67</v>
      </c>
    </row>
    <row r="2" spans="1:11" ht="57.5">
      <c r="A2" s="4" t="s">
        <v>27</v>
      </c>
      <c r="B2" s="5" t="s">
        <v>7</v>
      </c>
      <c r="C2" s="5" t="s">
        <v>1</v>
      </c>
      <c r="D2" s="5" t="s">
        <v>2</v>
      </c>
      <c r="E2" s="5" t="s">
        <v>3</v>
      </c>
      <c r="F2" s="5" t="s">
        <v>4</v>
      </c>
      <c r="G2" s="6" t="s">
        <v>5</v>
      </c>
      <c r="H2" s="7" t="s">
        <v>25</v>
      </c>
      <c r="I2" s="6" t="s">
        <v>49</v>
      </c>
      <c r="J2" s="7" t="s">
        <v>8</v>
      </c>
      <c r="K2" s="7" t="s">
        <v>9</v>
      </c>
    </row>
    <row r="3" spans="1:11">
      <c r="A3" s="9">
        <f>'Wykaz ppg - kalkulator '!A14</f>
        <v>1</v>
      </c>
      <c r="B3" s="10" t="str">
        <f>'Wykaz ppg - kalkulator '!X14</f>
        <v xml:space="preserve">Centralne Muzeum Jeńców Wojennych </v>
      </c>
      <c r="C3" s="10" t="str">
        <f>'Wykaz ppg - kalkulator '!Y14</f>
        <v>48-316</v>
      </c>
      <c r="D3" s="10" t="str">
        <f>'Wykaz ppg - kalkulator '!Z14</f>
        <v>Łambinowice</v>
      </c>
      <c r="E3" s="10" t="str">
        <f>'Wykaz ppg - kalkulator '!AA14</f>
        <v>Łambinowice</v>
      </c>
      <c r="F3" s="10" t="str">
        <f>'Wykaz ppg - kalkulator '!AB14</f>
        <v>Muzealna</v>
      </c>
      <c r="G3" s="10">
        <f>'Wykaz ppg - kalkulator '!AC14</f>
        <v>4</v>
      </c>
      <c r="H3" s="9" t="str">
        <f>'Wykaz ppg - kalkulator '!AE14</f>
        <v>80185900365500018494643</v>
      </c>
      <c r="I3" s="10">
        <f>'Wykaz ppg - kalkulator '!BD14</f>
        <v>233203</v>
      </c>
      <c r="J3" s="9" t="str">
        <f>'Wykaz ppg - kalkulator '!BE14</f>
        <v>W-4_ZA</v>
      </c>
      <c r="K3" s="3"/>
    </row>
  </sheetData>
  <mergeCells count="1">
    <mergeCell ref="C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Wykaz ppg - kalkulator </vt:lpstr>
      <vt:lpstr>Ceny</vt:lpstr>
      <vt:lpstr>wykaz ppe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1a do SWZ</dc:title>
  <dc:creator>Jacek Walski</dc:creator>
  <cp:lastModifiedBy>Jacek Walski</cp:lastModifiedBy>
  <cp:revision>147</cp:revision>
  <cp:lastPrinted>2017-09-11T08:29:14Z</cp:lastPrinted>
  <dcterms:created xsi:type="dcterms:W3CDTF">2016-09-26T13:43:19Z</dcterms:created>
  <dcterms:modified xsi:type="dcterms:W3CDTF">2024-02-01T18:12:10Z</dcterms:modified>
</cp:coreProperties>
</file>