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katarzyna.daniewicz\Downloads\"/>
    </mc:Choice>
  </mc:AlternateContent>
  <xr:revisionPtr revIDLastSave="0" documentId="13_ncr:1_{227873B6-A51E-4173-BAB6-7D97E4A0DF0D}" xr6:coauthVersionLast="36" xr6:coauthVersionMax="47" xr10:uidLastSave="{00000000-0000-0000-0000-000000000000}"/>
  <workbookProtection workbookAlgorithmName="SHA-512" workbookHashValue="UOOcBgYite/DGY1O16dzeZ8PODgwLYDEOtBMs9d8kEFaB3bA/GrbI1QQ+GHLnOMTazO7rAAPsm3hunDg+lzgng==" workbookSaltValue="D45gpSs2blym8ML4E1WjiQ==" workbookSpinCount="100000" lockStructure="1"/>
  <bookViews>
    <workbookView xWindow="0" yWindow="0" windowWidth="15360" windowHeight="5244" tabRatio="282" xr2:uid="{00000000-000D-0000-FFFF-FFFF00000000}"/>
  </bookViews>
  <sheets>
    <sheet name="Formularz cenowy" sheetId="4" r:id="rId1"/>
    <sheet name="Legenda" sheetId="2" r:id="rId2"/>
  </sheets>
  <definedNames>
    <definedName name="licencjonowanie">Legenda!$B$15:$B$18</definedName>
    <definedName name="_xlnm.Print_Area" localSheetId="0">'Formularz cenowy'!$A$1:$L$97</definedName>
    <definedName name="_xlnm.Print_Titles" localSheetId="0">'Formularz cenowy'!$6:$6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7" i="4" l="1"/>
  <c r="F74" i="4" l="1"/>
  <c r="G74" i="4" s="1"/>
  <c r="I74" i="4" s="1"/>
  <c r="J74" i="4" s="1"/>
  <c r="B49" i="4" l="1"/>
  <c r="D93" i="4" l="1"/>
  <c r="G93" i="4" l="1"/>
  <c r="G48" i="4" l="1"/>
  <c r="G45" i="4"/>
  <c r="I45" i="4" s="1"/>
  <c r="J45" i="4" s="1"/>
  <c r="G44" i="4"/>
  <c r="I44" i="4" s="1"/>
  <c r="J44" i="4" s="1"/>
  <c r="G43" i="4"/>
  <c r="I43" i="4" s="1"/>
  <c r="J43" i="4" s="1"/>
  <c r="G42" i="4"/>
  <c r="I42" i="4" s="1"/>
  <c r="J42" i="4" s="1"/>
  <c r="G41" i="4"/>
  <c r="I41" i="4" l="1"/>
  <c r="I39" i="4" s="1"/>
  <c r="G39" i="4"/>
  <c r="K39" i="4" s="1"/>
  <c r="J41" i="4" l="1"/>
  <c r="J39" i="4" s="1"/>
  <c r="L39" i="4" s="1"/>
  <c r="M41" i="4" s="1"/>
  <c r="G70" i="4" l="1"/>
  <c r="G69" i="4"/>
  <c r="I69" i="4" s="1"/>
  <c r="J69" i="4" s="1"/>
  <c r="G68" i="4"/>
  <c r="G67" i="4"/>
  <c r="G66" i="4"/>
  <c r="I66" i="4" l="1"/>
  <c r="I68" i="4"/>
  <c r="J68" i="4" s="1"/>
  <c r="I67" i="4"/>
  <c r="J67" i="4" s="1"/>
  <c r="I70" i="4"/>
  <c r="J70" i="4" s="1"/>
  <c r="J66" i="4" l="1"/>
  <c r="G50" i="4"/>
  <c r="G88" i="4" l="1"/>
  <c r="G89" i="4"/>
  <c r="G90" i="4"/>
  <c r="G81" i="4"/>
  <c r="G82" i="4"/>
  <c r="G83" i="4"/>
  <c r="G84" i="4"/>
  <c r="G87" i="4"/>
  <c r="I87" i="4" s="1"/>
  <c r="G77" i="4"/>
  <c r="G78" i="4"/>
  <c r="G62" i="4"/>
  <c r="G63" i="4"/>
  <c r="I63" i="4" s="1"/>
  <c r="G64" i="4"/>
  <c r="G65" i="4"/>
  <c r="G61" i="4"/>
  <c r="G56" i="4"/>
  <c r="I56" i="4" s="1"/>
  <c r="G57" i="4"/>
  <c r="G58" i="4"/>
  <c r="G59" i="4"/>
  <c r="G55" i="4"/>
  <c r="J87" i="4" l="1"/>
  <c r="J85" i="4" s="1"/>
  <c r="I85" i="4"/>
  <c r="G54" i="4"/>
  <c r="I61" i="4"/>
  <c r="G60" i="4"/>
  <c r="I48" i="4"/>
  <c r="J48" i="4" s="1"/>
  <c r="I65" i="4"/>
  <c r="J65" i="4" s="1"/>
  <c r="I64" i="4"/>
  <c r="J64" i="4" s="1"/>
  <c r="J63" i="4"/>
  <c r="I62" i="4"/>
  <c r="J62" i="4" s="1"/>
  <c r="G85" i="4"/>
  <c r="K85" i="4" s="1"/>
  <c r="K60" i="4" l="1"/>
  <c r="J61" i="4"/>
  <c r="J60" i="4" s="1"/>
  <c r="L60" i="4" s="1"/>
  <c r="N61" i="4" s="1"/>
  <c r="I60" i="4"/>
  <c r="G24" i="4"/>
  <c r="I24" i="4" s="1"/>
  <c r="J24" i="4" s="1"/>
  <c r="G25" i="4"/>
  <c r="I25" i="4" s="1"/>
  <c r="J25" i="4" s="1"/>
  <c r="G26" i="4"/>
  <c r="I26" i="4" s="1"/>
  <c r="J26" i="4" s="1"/>
  <c r="G27" i="4"/>
  <c r="I27" i="4" s="1"/>
  <c r="J27" i="4" s="1"/>
  <c r="G28" i="4"/>
  <c r="I28" i="4" s="1"/>
  <c r="J28" i="4" s="1"/>
  <c r="G23" i="4"/>
  <c r="I23" i="4" s="1"/>
  <c r="G11" i="4"/>
  <c r="G12" i="4"/>
  <c r="I12" i="4" s="1"/>
  <c r="J12" i="4" s="1"/>
  <c r="G13" i="4"/>
  <c r="I13" i="4" s="1"/>
  <c r="J13" i="4" s="1"/>
  <c r="G14" i="4"/>
  <c r="I14" i="4" s="1"/>
  <c r="J14" i="4" s="1"/>
  <c r="G15" i="4"/>
  <c r="I15" i="4" s="1"/>
  <c r="J15" i="4" s="1"/>
  <c r="G16" i="4"/>
  <c r="I16" i="4" s="1"/>
  <c r="J16" i="4" s="1"/>
  <c r="G17" i="4"/>
  <c r="I17" i="4" s="1"/>
  <c r="J17" i="4" s="1"/>
  <c r="G18" i="4"/>
  <c r="I18" i="4" s="1"/>
  <c r="J18" i="4" s="1"/>
  <c r="G19" i="4"/>
  <c r="I19" i="4" s="1"/>
  <c r="J19" i="4" s="1"/>
  <c r="G20" i="4"/>
  <c r="I20" i="4" s="1"/>
  <c r="J20" i="4" s="1"/>
  <c r="J23" i="4" l="1"/>
  <c r="G35" i="4" l="1"/>
  <c r="G36" i="4"/>
  <c r="I36" i="4" s="1"/>
  <c r="G37" i="4"/>
  <c r="I37" i="4" s="1"/>
  <c r="J37" i="4" s="1"/>
  <c r="G38" i="4"/>
  <c r="I38" i="4" s="1"/>
  <c r="J38" i="4" s="1"/>
  <c r="G34" i="4"/>
  <c r="I35" i="4" l="1"/>
  <c r="J35" i="4" s="1"/>
  <c r="J36" i="4"/>
  <c r="I34" i="4"/>
  <c r="J34" i="4" s="1"/>
  <c r="G52" i="4" l="1"/>
  <c r="I52" i="4" s="1"/>
  <c r="J52" i="4" s="1"/>
  <c r="G94" i="4"/>
  <c r="I90" i="4"/>
  <c r="J90" i="4" s="1"/>
  <c r="I89" i="4"/>
  <c r="J89" i="4" s="1"/>
  <c r="I84" i="4"/>
  <c r="J84" i="4" s="1"/>
  <c r="I83" i="4"/>
  <c r="J83" i="4" s="1"/>
  <c r="I81" i="4"/>
  <c r="J81" i="4" s="1"/>
  <c r="I78" i="4"/>
  <c r="J78" i="4" s="1"/>
  <c r="I93" i="4"/>
  <c r="G95" i="4"/>
  <c r="I95" i="4" s="1"/>
  <c r="J95" i="4" s="1"/>
  <c r="G96" i="4"/>
  <c r="G97" i="4"/>
  <c r="I97" i="4" s="1"/>
  <c r="J97" i="4" s="1"/>
  <c r="I94" i="4" l="1"/>
  <c r="G91" i="4"/>
  <c r="J93" i="4"/>
  <c r="I88" i="4"/>
  <c r="I77" i="4"/>
  <c r="I82" i="4"/>
  <c r="J82" i="4" s="1"/>
  <c r="I96" i="4"/>
  <c r="J96" i="4" s="1"/>
  <c r="J77" i="4" l="1"/>
  <c r="J94" i="4"/>
  <c r="J91" i="4" s="1"/>
  <c r="I91" i="4"/>
  <c r="K92" i="4"/>
  <c r="K91" i="4" s="1"/>
  <c r="J88" i="4"/>
  <c r="L92" i="4" l="1"/>
  <c r="I59" i="4"/>
  <c r="J59" i="4" s="1"/>
  <c r="I58" i="4"/>
  <c r="J58" i="4" s="1"/>
  <c r="I57" i="4"/>
  <c r="J57" i="4" s="1"/>
  <c r="J56" i="4"/>
  <c r="I55" i="4"/>
  <c r="J55" i="4" s="1"/>
  <c r="G51" i="4"/>
  <c r="I50" i="4"/>
  <c r="J50" i="4" s="1"/>
  <c r="G31" i="4"/>
  <c r="I31" i="4" s="1"/>
  <c r="J31" i="4" s="1"/>
  <c r="G30" i="4"/>
  <c r="I30" i="4" s="1"/>
  <c r="J30" i="4" s="1"/>
  <c r="G29" i="4"/>
  <c r="L91" i="4" l="1"/>
  <c r="N93" i="4"/>
  <c r="J54" i="4"/>
  <c r="L85" i="4"/>
  <c r="M85" i="4" s="1"/>
  <c r="I51" i="4"/>
  <c r="J51" i="4" s="1"/>
  <c r="I29" i="4"/>
  <c r="G21" i="4"/>
  <c r="K21" i="4" s="1"/>
  <c r="I54" i="4"/>
  <c r="G9" i="4"/>
  <c r="K9" i="4" s="1"/>
  <c r="G32" i="4"/>
  <c r="K54" i="4"/>
  <c r="K53" i="4" s="1"/>
  <c r="I11" i="4"/>
  <c r="K32" i="4" l="1"/>
  <c r="G49" i="4"/>
  <c r="J29" i="4"/>
  <c r="J21" i="4" s="1"/>
  <c r="L21" i="4" s="1"/>
  <c r="M21" i="4" s="1"/>
  <c r="I21" i="4"/>
  <c r="I32" i="4"/>
  <c r="J11" i="4"/>
  <c r="I9" i="4"/>
  <c r="J32" i="4"/>
  <c r="L32" i="4" s="1"/>
  <c r="M32" i="4" s="1"/>
  <c r="G46" i="4" l="1"/>
  <c r="K46" i="4" s="1"/>
  <c r="K8" i="4" s="1"/>
  <c r="I49" i="4"/>
  <c r="L54" i="4"/>
  <c r="J9" i="4"/>
  <c r="L9" i="4" s="1"/>
  <c r="M9" i="4" s="1"/>
  <c r="L53" i="4" l="1"/>
  <c r="M54" i="4"/>
  <c r="J49" i="4"/>
  <c r="J46" i="4" s="1"/>
  <c r="I46" i="4"/>
  <c r="L46" i="4" l="1"/>
  <c r="G76" i="4"/>
  <c r="I76" i="4" s="1"/>
  <c r="J76" i="4" s="1"/>
  <c r="G80" i="4"/>
  <c r="G75" i="4"/>
  <c r="L8" i="4" l="1"/>
  <c r="N49" i="4"/>
  <c r="G73" i="4"/>
  <c r="K73" i="4" s="1"/>
  <c r="I75" i="4"/>
  <c r="I80" i="4"/>
  <c r="G79" i="4"/>
  <c r="K79" i="4" s="1"/>
  <c r="K71" i="4" l="1"/>
  <c r="K7" i="4" s="1"/>
  <c r="L3" i="4" s="1"/>
  <c r="J75" i="4"/>
  <c r="J73" i="4" s="1"/>
  <c r="L73" i="4" s="1"/>
  <c r="M73" i="4" s="1"/>
  <c r="M4" i="4" s="1"/>
  <c r="L4" i="4" s="1"/>
  <c r="I73" i="4"/>
  <c r="J80" i="4"/>
  <c r="J79" i="4" s="1"/>
  <c r="L79" i="4" s="1"/>
  <c r="N80" i="4" s="1"/>
  <c r="N4" i="4" s="1"/>
  <c r="L5" i="4" s="1"/>
  <c r="I79" i="4"/>
  <c r="M2" i="4" l="1"/>
  <c r="L71" i="4"/>
  <c r="L7" i="4" s="1"/>
  <c r="L2" i="4" s="1"/>
  <c r="N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Katarzyna Daniewicz</author>
  </authors>
  <commentList>
    <comment ref="A18" authorId="0" shapeId="0" xr:uid="{A29A4EA6-28E8-4A36-A785-4646D497257C}">
      <text>
        <r>
          <rPr>
            <b/>
            <sz val="9"/>
            <color indexed="81"/>
            <rFont val="Tahoma"/>
            <family val="2"/>
            <charset val="238"/>
          </rPr>
          <t xml:space="preserve">Katarzyna Daniewicz: było
: 7020045 SAP HANA, Runtime edition for Applications &amp; SAP BW - New/Subsequent (15% wartości licencji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<sst xmlns="http://schemas.openxmlformats.org/spreadsheetml/2006/main" count="154" uniqueCount="124">
  <si>
    <t>Zalacznik nr 1 a do SWZ</t>
  </si>
  <si>
    <t>podstawowe</t>
  </si>
  <si>
    <t>opcja</t>
  </si>
  <si>
    <t>Formularz cenowy</t>
  </si>
  <si>
    <t>Wartość oferty brutto [PLN]:</t>
  </si>
  <si>
    <t>Wartość oferty netto [PLN]:</t>
  </si>
  <si>
    <t>Wartość zamówienia podstawowego brutto [PLN]:</t>
  </si>
  <si>
    <t>Wartość prawa opcji brutto [PLN]:</t>
  </si>
  <si>
    <t>Opis zadania</t>
  </si>
  <si>
    <t>sposób licencjonowania / jednostka miary</t>
  </si>
  <si>
    <t>Ilość</t>
  </si>
  <si>
    <t>subskrypcja / ilość lat</t>
  </si>
  <si>
    <t>cena jednostkowa netto [PLN]</t>
  </si>
  <si>
    <t>wartość
netto [PLN]</t>
  </si>
  <si>
    <r>
      <t xml:space="preserve">VAT </t>
    </r>
    <r>
      <rPr>
        <b/>
        <sz val="8"/>
        <rFont val="Calibri"/>
        <family val="2"/>
        <charset val="238"/>
        <scheme val="minor"/>
      </rPr>
      <t>(stawka)</t>
    </r>
  </si>
  <si>
    <t xml:space="preserve">wartość podatku VAT [PLN] </t>
  </si>
  <si>
    <t>wartość
brutto [PLN]</t>
  </si>
  <si>
    <t>wartość netto 
łącznie [PLN]</t>
  </si>
  <si>
    <t>wartość brutto 
łącznie [PLN]</t>
  </si>
  <si>
    <t xml:space="preserve">Zadanie 1: Zakup dodatkowych  licencji oraz konwersja używanych licencji do aktualnej wersji. </t>
  </si>
  <si>
    <t xml:space="preserve">Zakup licencji On-Premise </t>
  </si>
  <si>
    <t xml:space="preserve">SAP S/4HANA Enterprise Management for Professional use </t>
  </si>
  <si>
    <t>użytkownik</t>
  </si>
  <si>
    <t>SAP S/4HANA Enterprise Management for Functional use</t>
  </si>
  <si>
    <t xml:space="preserve">SAP S/4HANA Enterprise Management for Productivity use </t>
  </si>
  <si>
    <t>SAP Core Human Capital Management for SAP S/4HANA</t>
  </si>
  <si>
    <t>7020924</t>
  </si>
  <si>
    <t>SAP Time Tracking for SAP S/4HANA</t>
  </si>
  <si>
    <t>7020940</t>
  </si>
  <si>
    <t>SAP Payroll Processing for SAP S/4HANA</t>
  </si>
  <si>
    <t>7020280</t>
  </si>
  <si>
    <t>SAP S/4 Digital Access</t>
  </si>
  <si>
    <t>7021360</t>
  </si>
  <si>
    <t>SAP HANA, RT ed Applic &amp; BW-new/subsq</t>
  </si>
  <si>
    <t xml:space="preserve"> </t>
  </si>
  <si>
    <t>1.2</t>
  </si>
  <si>
    <t>Konwersja licencji SAP do aktualnych  wersji</t>
  </si>
  <si>
    <t>SAP Student Lifecycle Management for SAP S/4HANA (rezygnacja)</t>
  </si>
  <si>
    <t>SAP Payroll Processing (związane z zaminą na   7020940	SAP Payroll Processing for SAP S/4HANA)</t>
  </si>
  <si>
    <t>SAP ERP HCM Component (zamiana na 7018653	SAP S/4HANA Enterprise Management for Productivity use  )</t>
  </si>
  <si>
    <t>SAP Real Estate Management for SAP S/4HANA, office, retail, and industrial property management option (rezygnacja)</t>
  </si>
  <si>
    <t>SAP Process Orchestration, Edge edition, standard option</t>
  </si>
  <si>
    <t>rdzeń</t>
  </si>
  <si>
    <t>Conversion Credit</t>
  </si>
  <si>
    <t>szt.</t>
  </si>
  <si>
    <t>1.3</t>
  </si>
  <si>
    <t>Licencje na rozwiązania Cloud</t>
  </si>
  <si>
    <t>Okres subskrypcji 3 lata</t>
  </si>
  <si>
    <t>SAP Analytics Cloud for planning, predictive professional edition, public option</t>
  </si>
  <si>
    <t>SAP Analytics Cloud for planning, predictive standard edition, public option</t>
  </si>
  <si>
    <t>SAP Analytics Cloud for bi, predictive edition, public option (user)</t>
  </si>
  <si>
    <t>SAP Analytics Cloud, test tenant, predictive edition, public op</t>
  </si>
  <si>
    <t>1.4</t>
  </si>
  <si>
    <t>Serwis producenta oprogramowania</t>
  </si>
  <si>
    <t>1.4.1</t>
  </si>
  <si>
    <t xml:space="preserve">Serwis producenta oprogramowania Systemu </t>
  </si>
  <si>
    <t>miesiąc</t>
  </si>
  <si>
    <t>1.5</t>
  </si>
  <si>
    <t>Dodatkowe licencje i serwis producenta oprogramowania (prawo opcji)</t>
  </si>
  <si>
    <t>1.5.1</t>
  </si>
  <si>
    <t>Licencje niezbędne do realizacji Umowy</t>
  </si>
  <si>
    <t>pakiet</t>
  </si>
  <si>
    <t>1.5.2</t>
  </si>
  <si>
    <t>subskrypcja</t>
  </si>
  <si>
    <t>1.5.3</t>
  </si>
  <si>
    <t>Serwis producenta oprogramowania eJPK</t>
  </si>
  <si>
    <t xml:space="preserve">Zadanie 2: Hosting serwerów na potrzeby Systemu  wraz z usługą utrzymania i administrowania </t>
  </si>
  <si>
    <t>2.1</t>
  </si>
  <si>
    <t>Usługi realizowane w ramach abonamentu</t>
  </si>
  <si>
    <t>2.1.1</t>
  </si>
  <si>
    <t>Usługa hostingowa środowiska produkcyjnego (PRO) certyfikowana klasy E32ds_v4 - 256 GiB lub certyfikowana równoważna (z SLA)</t>
  </si>
  <si>
    <t>2.1.2</t>
  </si>
  <si>
    <t>Usługa hostingowa środowisk FEP/FET certyfikowana (z SLA)</t>
  </si>
  <si>
    <t>2.1.3</t>
  </si>
  <si>
    <t>Usługa hostingowa środowisk rozwojowego i testowego (DEV/QAS) certyfikowana (z SLA)</t>
  </si>
  <si>
    <t>2.1.4</t>
  </si>
  <si>
    <t>Administracja IaaS (DEV/QAS/PRO/) (z SLA)</t>
  </si>
  <si>
    <t>2.2</t>
  </si>
  <si>
    <t>Dodatkowe usługi (prawo opcji)</t>
  </si>
  <si>
    <t>2.2.1</t>
  </si>
  <si>
    <t xml:space="preserve">Usługa przeniesienia danych i pełnej konfiguracji na nowe serwery </t>
  </si>
  <si>
    <t>sztuka</t>
  </si>
  <si>
    <t>2.2.2</t>
  </si>
  <si>
    <t>Dodatkowy szacunkowy koszt uruchomienia systemu DEV/TST sb-nd godz. 8-18</t>
  </si>
  <si>
    <t>godzina</t>
  </si>
  <si>
    <t>2.2.3</t>
  </si>
  <si>
    <t xml:space="preserve">Synchronizacja systemów Uczelni z SAP w chmurze (SSO AD) </t>
  </si>
  <si>
    <t>2.2.4</t>
  </si>
  <si>
    <t>Administracja SSO AD (z SLA)</t>
  </si>
  <si>
    <t>2.2.5</t>
  </si>
  <si>
    <t>2.2.6</t>
  </si>
  <si>
    <t>2.2.7</t>
  </si>
  <si>
    <t>2.2.8</t>
  </si>
  <si>
    <t>2.2.9</t>
  </si>
  <si>
    <t>2.2.10</t>
  </si>
  <si>
    <r>
      <t>Zadanie nr 3</t>
    </r>
    <r>
      <rPr>
        <sz val="11"/>
        <color rgb="FF000000"/>
        <rFont val="Calibri"/>
        <charset val="1"/>
      </rPr>
      <t>: Utrzymanie Systemu. </t>
    </r>
  </si>
  <si>
    <t>3.1.0</t>
  </si>
  <si>
    <t xml:space="preserve">Stawka godzinowa </t>
  </si>
  <si>
    <t>Składowa stała utrzymania Systemu</t>
  </si>
  <si>
    <t>3.1.1</t>
  </si>
  <si>
    <t>Składowa stała utrzymania Systemu  (do 80h miesięcznie)</t>
  </si>
  <si>
    <t>3.2</t>
  </si>
  <si>
    <t>Składowa zmienna utrzymania Systemu  (prawo opcji)</t>
  </si>
  <si>
    <t>3.2.1</t>
  </si>
  <si>
    <t xml:space="preserve">Składowa zmienna utrzymania Systemu  </t>
  </si>
  <si>
    <t>3.2.2</t>
  </si>
  <si>
    <t xml:space="preserve">Aktualizacja Systemu </t>
  </si>
  <si>
    <t>3.2.3</t>
  </si>
  <si>
    <t xml:space="preserve">Aktualizacja środowiska testowego </t>
  </si>
  <si>
    <t>3.3</t>
  </si>
  <si>
    <t>Administracja BASIS</t>
  </si>
  <si>
    <t>3.3.1</t>
  </si>
  <si>
    <t>Administracja BASIS (do 15 h miesięcznie)</t>
  </si>
  <si>
    <t>Zadanie 4: Rozwój systemu  (prawo opcji)</t>
  </si>
  <si>
    <t>4.1</t>
  </si>
  <si>
    <t>Usługi rozwoju - sukcesywne prace</t>
  </si>
  <si>
    <t>LEGENDA</t>
  </si>
  <si>
    <t>A</t>
  </si>
  <si>
    <t xml:space="preserve">Uwagi - pole wypełnione przez zamawiającego. </t>
  </si>
  <si>
    <t>B</t>
  </si>
  <si>
    <t>Pole, które wypełnia się automatycznie (pole oznaczone jest kolorem zielonym i zawiera odpowiednią formułę).</t>
  </si>
  <si>
    <t>C</t>
  </si>
  <si>
    <t>Pole, które wypełnia wykonawca (pole oznaczone jest za pomocą tła o kolorze niebieskim oraz za pomocą podwójnego obramowania [komórki]).</t>
  </si>
  <si>
    <t xml:space="preserve">Zmiany wprowadzone przez wykonawcę w polach oznaczonych kolorem innym niż kolor biały są podstawą do odrzucenia oferty.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</si>
</sst>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zł&quot;;[Red]\-#,##0.00\ &quot;zł&quot;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0\h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3F3F3F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theme="1" tint="4.9989318521683403E-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3F3F76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color theme="1"/>
      <name val="Arial"/>
      <family val="2"/>
    </font>
    <font>
      <sz val="8"/>
      <name val="Calibri"/>
      <family val="2"/>
      <charset val="238"/>
      <scheme val="minor"/>
    </font>
    <font>
      <sz val="11"/>
      <color theme="1" tint="4.9989318521683403E-2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i/>
      <sz val="11"/>
      <color theme="4" tint="-0.24994659260841701"/>
      <name val="Calibri"/>
      <family val="2"/>
      <charset val="238"/>
      <scheme val="minor"/>
    </font>
    <font>
      <i/>
      <sz val="11"/>
      <color theme="8"/>
      <name val="Calibri"/>
      <family val="2"/>
      <charset val="238"/>
      <scheme val="minor"/>
    </font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b/>
      <i/>
      <sz val="11"/>
      <color theme="4" tint="-0.2499465926084170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3999450666829432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97C777"/>
        <bgColor indexed="64"/>
      </patternFill>
    </fill>
    <fill>
      <patternFill patternType="solid">
        <fgColor rgb="FFFFFFE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/>
      <bottom/>
      <diagonal/>
    </border>
    <border>
      <left style="thin">
        <color theme="2" tint="-0.499984740745262"/>
      </left>
      <right style="thin">
        <color theme="2" tint="-0.499984740745262"/>
      </right>
      <top/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/>
      <right style="thin">
        <color theme="2" tint="-0.499984740745262"/>
      </right>
      <top/>
      <bottom/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 style="thick">
        <color rgb="FFFFC000"/>
      </left>
      <right style="thick">
        <color rgb="FFFFC000"/>
      </right>
      <top style="thick">
        <color rgb="FFFFC000"/>
      </top>
      <bottom style="thick">
        <color rgb="FFFFC000"/>
      </bottom>
      <diagonal/>
    </border>
    <border>
      <left style="double">
        <color rgb="FFFFC000"/>
      </left>
      <right style="double">
        <color rgb="FFFFC000"/>
      </right>
      <top style="double">
        <color rgb="FFFFC000"/>
      </top>
      <bottom style="double">
        <color rgb="FFFFC000"/>
      </bottom>
      <diagonal/>
    </border>
    <border>
      <left style="thick">
        <color rgb="FFFFC000"/>
      </left>
      <right/>
      <top style="thin">
        <color rgb="FF3F3F3F"/>
      </top>
      <bottom/>
      <diagonal/>
    </border>
    <border>
      <left/>
      <right/>
      <top style="thin">
        <color rgb="FF3F3F3F"/>
      </top>
      <bottom/>
      <diagonal/>
    </border>
    <border>
      <left/>
      <right style="thin">
        <color rgb="FF3F3F3F"/>
      </right>
      <top style="thin">
        <color rgb="FF3F3F3F"/>
      </top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8" fontId="16" fillId="13" borderId="16" applyProtection="0">
      <protection locked="0"/>
    </xf>
    <xf numFmtId="0" fontId="5" fillId="3" borderId="1" applyNumberFormat="0" applyAlignment="0" applyProtection="0"/>
    <xf numFmtId="0" fontId="6" fillId="2" borderId="2" applyNumberFormat="0" applyAlignment="0" applyProtection="0"/>
    <xf numFmtId="0" fontId="8" fillId="8" borderId="3" applyNumberFormat="0" applyAlignment="0" applyProtection="0"/>
    <xf numFmtId="0" fontId="4" fillId="4" borderId="4" applyNumberFormat="0" applyAlignment="0" applyProtection="0"/>
    <xf numFmtId="9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3" fillId="12" borderId="5" applyProtection="0">
      <alignment vertical="center"/>
      <protection locked="0"/>
    </xf>
    <xf numFmtId="9" fontId="16" fillId="13" borderId="17" applyProtection="0">
      <protection locked="0"/>
    </xf>
  </cellStyleXfs>
  <cellXfs count="159">
    <xf numFmtId="0" fontId="0" fillId="0" borderId="0" xfId="0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4" fontId="7" fillId="0" borderId="0" xfId="0" applyNumberFormat="1" applyFont="1" applyAlignment="1">
      <alignment horizontal="left" vertical="center"/>
    </xf>
    <xf numFmtId="0" fontId="6" fillId="0" borderId="0" xfId="0" applyFont="1" applyAlignment="1">
      <alignment vertical="center"/>
    </xf>
    <xf numFmtId="4" fontId="7" fillId="0" borderId="0" xfId="0" applyNumberFormat="1" applyFont="1" applyAlignment="1">
      <alignment vertical="center"/>
    </xf>
    <xf numFmtId="4" fontId="7" fillId="0" borderId="0" xfId="0" applyNumberFormat="1" applyFont="1" applyAlignment="1">
      <alignment horizontal="right" vertical="center"/>
    </xf>
    <xf numFmtId="4" fontId="7" fillId="0" borderId="0" xfId="0" applyNumberFormat="1" applyFont="1" applyAlignment="1">
      <alignment vertical="top"/>
    </xf>
    <xf numFmtId="0" fontId="7" fillId="0" borderId="0" xfId="0" applyFont="1" applyAlignment="1">
      <alignment horizontal="left" vertical="center"/>
    </xf>
    <xf numFmtId="0" fontId="5" fillId="3" borderId="1" xfId="3" applyAlignment="1" applyProtection="1">
      <alignment vertical="center"/>
    </xf>
    <xf numFmtId="8" fontId="16" fillId="13" borderId="16" xfId="2" applyAlignment="1" applyProtection="1">
      <alignment vertical="center"/>
    </xf>
    <xf numFmtId="0" fontId="8" fillId="8" borderId="3" xfId="5" applyAlignment="1" applyProtection="1">
      <alignment vertical="center"/>
    </xf>
    <xf numFmtId="4" fontId="3" fillId="0" borderId="0" xfId="0" applyNumberFormat="1" applyFont="1" applyAlignment="1">
      <alignment horizontal="left" vertical="center"/>
    </xf>
    <xf numFmtId="9" fontId="0" fillId="0" borderId="5" xfId="7" applyFont="1" applyBorder="1" applyAlignment="1" applyProtection="1">
      <alignment vertical="center"/>
    </xf>
    <xf numFmtId="0" fontId="10" fillId="2" borderId="5" xfId="4" applyFont="1" applyBorder="1" applyAlignment="1" applyProtection="1">
      <alignment horizontal="center" vertical="center" wrapText="1"/>
    </xf>
    <xf numFmtId="3" fontId="10" fillId="2" borderId="5" xfId="4" applyNumberFormat="1" applyFont="1" applyBorder="1" applyAlignment="1" applyProtection="1">
      <alignment horizontal="center" vertical="center" wrapText="1"/>
    </xf>
    <xf numFmtId="9" fontId="10" fillId="2" borderId="5" xfId="7" applyFont="1" applyFill="1" applyBorder="1" applyAlignment="1" applyProtection="1">
      <alignment horizontal="center" vertical="center" wrapText="1"/>
    </xf>
    <xf numFmtId="0" fontId="6" fillId="7" borderId="5" xfId="4" applyFill="1" applyBorder="1" applyAlignment="1" applyProtection="1">
      <alignment horizontal="center" vertical="center"/>
    </xf>
    <xf numFmtId="0" fontId="6" fillId="10" borderId="5" xfId="4" applyFill="1" applyBorder="1" applyAlignment="1" applyProtection="1">
      <alignment vertical="center"/>
    </xf>
    <xf numFmtId="0" fontId="5" fillId="11" borderId="5" xfId="3" applyFill="1" applyBorder="1" applyAlignment="1" applyProtection="1">
      <alignment horizontal="center" vertical="center"/>
    </xf>
    <xf numFmtId="0" fontId="5" fillId="11" borderId="5" xfId="3" applyFill="1" applyBorder="1" applyAlignment="1" applyProtection="1">
      <alignment vertical="center" wrapText="1"/>
    </xf>
    <xf numFmtId="0" fontId="5" fillId="11" borderId="5" xfId="3" applyFill="1" applyBorder="1" applyAlignment="1" applyProtection="1">
      <alignment vertical="center"/>
    </xf>
    <xf numFmtId="3" fontId="14" fillId="11" borderId="5" xfId="3" applyNumberFormat="1" applyFont="1" applyFill="1" applyBorder="1" applyAlignment="1" applyProtection="1">
      <alignment horizontal="center" vertical="center"/>
    </xf>
    <xf numFmtId="0" fontId="7" fillId="3" borderId="5" xfId="3" applyFont="1" applyBorder="1" applyAlignment="1" applyProtection="1">
      <alignment horizontal="center" vertical="center"/>
    </xf>
    <xf numFmtId="0" fontId="6" fillId="3" borderId="5" xfId="3" applyFont="1" applyBorder="1" applyAlignment="1" applyProtection="1">
      <alignment horizontal="center" vertical="center"/>
    </xf>
    <xf numFmtId="9" fontId="5" fillId="11" borderId="5" xfId="7" applyFont="1" applyFill="1" applyBorder="1" applyAlignment="1" applyProtection="1">
      <alignment vertical="center"/>
    </xf>
    <xf numFmtId="0" fontId="7" fillId="11" borderId="5" xfId="3" applyFont="1" applyFill="1" applyBorder="1" applyAlignment="1" applyProtection="1">
      <alignment horizontal="center" vertical="center"/>
    </xf>
    <xf numFmtId="0" fontId="7" fillId="11" borderId="5" xfId="3" applyFont="1" applyFill="1" applyBorder="1" applyAlignment="1" applyProtection="1">
      <alignment vertical="center" wrapText="1"/>
    </xf>
    <xf numFmtId="0" fontId="7" fillId="11" borderId="5" xfId="3" applyFont="1" applyFill="1" applyBorder="1" applyAlignment="1" applyProtection="1">
      <alignment vertical="center"/>
    </xf>
    <xf numFmtId="3" fontId="7" fillId="11" borderId="5" xfId="3" applyNumberFormat="1" applyFont="1" applyFill="1" applyBorder="1" applyAlignment="1" applyProtection="1">
      <alignment horizontal="center" vertical="center"/>
    </xf>
    <xf numFmtId="9" fontId="7" fillId="11" borderId="5" xfId="7" applyFont="1" applyFill="1" applyBorder="1" applyAlignment="1" applyProtection="1">
      <alignment vertical="center"/>
    </xf>
    <xf numFmtId="0" fontId="20" fillId="8" borderId="5" xfId="5" applyFont="1" applyBorder="1" applyAlignment="1" applyProtection="1">
      <alignment horizontal="center" vertical="center"/>
    </xf>
    <xf numFmtId="0" fontId="14" fillId="11" borderId="5" xfId="3" applyFont="1" applyFill="1" applyBorder="1" applyAlignment="1" applyProtection="1">
      <alignment horizontal="center" vertical="center"/>
    </xf>
    <xf numFmtId="0" fontId="7" fillId="11" borderId="5" xfId="4" applyFont="1" applyFill="1" applyBorder="1" applyAlignment="1" applyProtection="1">
      <alignment vertical="center"/>
    </xf>
    <xf numFmtId="0" fontId="5" fillId="10" borderId="5" xfId="3" applyFill="1" applyBorder="1" applyAlignment="1" applyProtection="1">
      <alignment vertical="center"/>
    </xf>
    <xf numFmtId="0" fontId="8" fillId="8" borderId="5" xfId="5" applyBorder="1" applyAlignment="1" applyProtection="1">
      <alignment horizontal="center" vertical="center"/>
    </xf>
    <xf numFmtId="0" fontId="5" fillId="3" borderId="5" xfId="3" applyBorder="1" applyAlignment="1" applyProtection="1">
      <alignment horizontal="center" vertical="center"/>
    </xf>
    <xf numFmtId="0" fontId="5" fillId="9" borderId="5" xfId="3" applyFill="1" applyBorder="1" applyAlignment="1" applyProtection="1">
      <alignment horizontal="center" vertical="center"/>
    </xf>
    <xf numFmtId="0" fontId="6" fillId="2" borderId="5" xfId="4" applyBorder="1" applyAlignment="1" applyProtection="1">
      <alignment horizontal="center" vertical="center"/>
    </xf>
    <xf numFmtId="0" fontId="6" fillId="2" borderId="5" xfId="4" applyBorder="1" applyAlignment="1" applyProtection="1">
      <alignment vertical="center"/>
    </xf>
    <xf numFmtId="0" fontId="7" fillId="9" borderId="5" xfId="3" applyFont="1" applyFill="1" applyBorder="1" applyAlignment="1" applyProtection="1">
      <alignment horizontal="center" vertical="center"/>
    </xf>
    <xf numFmtId="0" fontId="8" fillId="8" borderId="5" xfId="5" applyBorder="1" applyAlignment="1" applyProtection="1">
      <alignment vertical="center"/>
    </xf>
    <xf numFmtId="0" fontId="20" fillId="8" borderId="5" xfId="5" applyFont="1" applyBorder="1" applyAlignment="1" applyProtection="1">
      <alignment vertical="center" wrapText="1"/>
    </xf>
    <xf numFmtId="43" fontId="21" fillId="8" borderId="5" xfId="1" applyFont="1" applyFill="1" applyBorder="1" applyAlignment="1" applyProtection="1">
      <alignment vertical="center"/>
    </xf>
    <xf numFmtId="43" fontId="0" fillId="0" borderId="5" xfId="1" applyFont="1" applyBorder="1" applyAlignment="1" applyProtection="1">
      <alignment vertical="center"/>
    </xf>
    <xf numFmtId="43" fontId="10" fillId="2" borderId="5" xfId="1" applyFont="1" applyFill="1" applyBorder="1" applyAlignment="1" applyProtection="1">
      <alignment horizontal="center" vertical="center" wrapText="1"/>
    </xf>
    <xf numFmtId="43" fontId="14" fillId="11" borderId="5" xfId="1" applyFont="1" applyFill="1" applyBorder="1" applyAlignment="1" applyProtection="1">
      <alignment vertical="center"/>
    </xf>
    <xf numFmtId="43" fontId="8" fillId="8" borderId="5" xfId="1" applyFont="1" applyFill="1" applyBorder="1" applyAlignment="1" applyProtection="1">
      <alignment vertical="center"/>
    </xf>
    <xf numFmtId="43" fontId="7" fillId="3" borderId="5" xfId="1" applyFont="1" applyFill="1" applyBorder="1" applyAlignment="1" applyProtection="1">
      <alignment vertical="center"/>
    </xf>
    <xf numFmtId="43" fontId="6" fillId="3" borderId="5" xfId="1" applyFont="1" applyFill="1" applyBorder="1" applyAlignment="1" applyProtection="1">
      <alignment vertical="center"/>
    </xf>
    <xf numFmtId="43" fontId="7" fillId="11" borderId="5" xfId="1" applyFont="1" applyFill="1" applyBorder="1" applyAlignment="1" applyProtection="1">
      <alignment vertical="center"/>
    </xf>
    <xf numFmtId="43" fontId="20" fillId="8" borderId="5" xfId="1" applyFont="1" applyFill="1" applyBorder="1" applyAlignment="1" applyProtection="1">
      <alignment vertical="center" wrapText="1"/>
    </xf>
    <xf numFmtId="43" fontId="5" fillId="3" borderId="5" xfId="1" applyFont="1" applyFill="1" applyBorder="1" applyAlignment="1" applyProtection="1">
      <alignment vertical="center"/>
    </xf>
    <xf numFmtId="43" fontId="6" fillId="2" borderId="5" xfId="1" applyFont="1" applyFill="1" applyBorder="1" applyAlignment="1" applyProtection="1">
      <alignment vertical="center"/>
    </xf>
    <xf numFmtId="43" fontId="7" fillId="9" borderId="5" xfId="1" applyFont="1" applyFill="1" applyBorder="1" applyAlignment="1" applyProtection="1">
      <alignment vertical="center"/>
    </xf>
    <xf numFmtId="43" fontId="0" fillId="0" borderId="5" xfId="1" applyFont="1" applyBorder="1" applyAlignment="1" applyProtection="1">
      <alignment horizontal="center" vertical="center"/>
    </xf>
    <xf numFmtId="43" fontId="9" fillId="6" borderId="5" xfId="1" applyFont="1" applyFill="1" applyBorder="1" applyAlignment="1" applyProtection="1">
      <alignment horizontal="right" vertical="center"/>
    </xf>
    <xf numFmtId="43" fontId="6" fillId="7" borderId="5" xfId="1" applyFont="1" applyFill="1" applyBorder="1" applyAlignment="1" applyProtection="1">
      <alignment horizontal="center" vertical="center" wrapText="1"/>
    </xf>
    <xf numFmtId="43" fontId="14" fillId="11" borderId="6" xfId="1" applyFont="1" applyFill="1" applyBorder="1" applyAlignment="1" applyProtection="1">
      <alignment vertical="center"/>
    </xf>
    <xf numFmtId="43" fontId="8" fillId="8" borderId="6" xfId="1" applyFont="1" applyFill="1" applyBorder="1" applyAlignment="1" applyProtection="1">
      <alignment vertical="center"/>
    </xf>
    <xf numFmtId="43" fontId="7" fillId="3" borderId="6" xfId="1" applyFont="1" applyFill="1" applyBorder="1" applyAlignment="1" applyProtection="1">
      <alignment vertical="center"/>
    </xf>
    <xf numFmtId="43" fontId="7" fillId="11" borderId="6" xfId="1" applyFont="1" applyFill="1" applyBorder="1" applyAlignment="1" applyProtection="1">
      <alignment vertical="center"/>
    </xf>
    <xf numFmtId="43" fontId="20" fillId="8" borderId="6" xfId="1" applyFont="1" applyFill="1" applyBorder="1" applyAlignment="1" applyProtection="1">
      <alignment vertical="center" wrapText="1"/>
    </xf>
    <xf numFmtId="43" fontId="5" fillId="3" borderId="6" xfId="1" applyFont="1" applyFill="1" applyBorder="1" applyAlignment="1" applyProtection="1">
      <alignment vertical="center"/>
    </xf>
    <xf numFmtId="43" fontId="6" fillId="7" borderId="10" xfId="1" applyFont="1" applyFill="1" applyBorder="1" applyAlignment="1" applyProtection="1">
      <alignment horizontal="center" vertical="center"/>
    </xf>
    <xf numFmtId="43" fontId="5" fillId="9" borderId="6" xfId="1" applyFont="1" applyFill="1" applyBorder="1" applyAlignment="1" applyProtection="1">
      <alignment vertical="center"/>
    </xf>
    <xf numFmtId="43" fontId="5" fillId="9" borderId="5" xfId="1" applyFont="1" applyFill="1" applyBorder="1" applyAlignment="1" applyProtection="1">
      <alignment vertical="center"/>
    </xf>
    <xf numFmtId="0" fontId="22" fillId="2" borderId="5" xfId="4" applyFont="1" applyBorder="1" applyAlignment="1" applyProtection="1">
      <alignment horizontal="center" vertical="center" wrapText="1"/>
    </xf>
    <xf numFmtId="43" fontId="0" fillId="10" borderId="5" xfId="1" applyFont="1" applyFill="1" applyBorder="1" applyAlignment="1" applyProtection="1">
      <alignment horizontal="center" vertical="center"/>
    </xf>
    <xf numFmtId="0" fontId="7" fillId="10" borderId="5" xfId="3" applyFont="1" applyFill="1" applyBorder="1" applyAlignment="1" applyProtection="1">
      <alignment vertical="center"/>
    </xf>
    <xf numFmtId="0" fontId="8" fillId="8" borderId="5" xfId="5" applyBorder="1" applyAlignment="1" applyProtection="1">
      <alignment vertical="center" wrapText="1"/>
    </xf>
    <xf numFmtId="0" fontId="7" fillId="11" borderId="5" xfId="4" applyFont="1" applyFill="1" applyBorder="1" applyAlignment="1" applyProtection="1">
      <alignment vertical="center" wrapText="1"/>
    </xf>
    <xf numFmtId="0" fontId="6" fillId="2" borderId="5" xfId="4" applyBorder="1" applyAlignment="1" applyProtection="1">
      <alignment vertical="center" wrapText="1"/>
    </xf>
    <xf numFmtId="8" fontId="0" fillId="0" borderId="5" xfId="1" applyNumberFormat="1" applyFont="1" applyBorder="1" applyAlignment="1" applyProtection="1">
      <alignment vertical="center"/>
    </xf>
    <xf numFmtId="8" fontId="10" fillId="2" borderId="5" xfId="1" applyNumberFormat="1" applyFont="1" applyFill="1" applyBorder="1" applyAlignment="1" applyProtection="1">
      <alignment horizontal="center" vertical="center" wrapText="1"/>
    </xf>
    <xf numFmtId="8" fontId="5" fillId="11" borderId="5" xfId="1" applyNumberFormat="1" applyFont="1" applyFill="1" applyBorder="1" applyAlignment="1" applyProtection="1">
      <alignment vertical="center"/>
    </xf>
    <xf numFmtId="8" fontId="8" fillId="8" borderId="5" xfId="1" applyNumberFormat="1" applyFont="1" applyFill="1" applyBorder="1" applyAlignment="1" applyProtection="1">
      <alignment vertical="center"/>
    </xf>
    <xf numFmtId="8" fontId="7" fillId="11" borderId="5" xfId="1" applyNumberFormat="1" applyFont="1" applyFill="1" applyBorder="1" applyAlignment="1" applyProtection="1">
      <alignment vertical="center"/>
    </xf>
    <xf numFmtId="8" fontId="20" fillId="8" borderId="5" xfId="1" applyNumberFormat="1" applyFont="1" applyFill="1" applyBorder="1" applyAlignment="1" applyProtection="1">
      <alignment vertical="center" wrapText="1"/>
    </xf>
    <xf numFmtId="8" fontId="14" fillId="11" borderId="5" xfId="1" applyNumberFormat="1" applyFont="1" applyFill="1" applyBorder="1" applyAlignment="1" applyProtection="1">
      <alignment vertical="center"/>
    </xf>
    <xf numFmtId="8" fontId="6" fillId="2" borderId="5" xfId="1" applyNumberFormat="1" applyFont="1" applyFill="1" applyBorder="1" applyAlignment="1" applyProtection="1">
      <alignment vertical="center"/>
    </xf>
    <xf numFmtId="8" fontId="14" fillId="11" borderId="10" xfId="1" applyNumberFormat="1" applyFont="1" applyFill="1" applyBorder="1" applyAlignment="1" applyProtection="1">
      <alignment vertical="center"/>
    </xf>
    <xf numFmtId="9" fontId="8" fillId="8" borderId="5" xfId="7" applyFont="1" applyFill="1" applyBorder="1" applyAlignment="1" applyProtection="1">
      <alignment vertical="center"/>
    </xf>
    <xf numFmtId="9" fontId="20" fillId="8" borderId="5" xfId="7" applyFont="1" applyFill="1" applyBorder="1" applyAlignment="1" applyProtection="1">
      <alignment vertical="center" wrapText="1"/>
    </xf>
    <xf numFmtId="9" fontId="6" fillId="2" borderId="5" xfId="7" applyFont="1" applyFill="1" applyBorder="1" applyAlignment="1" applyProtection="1">
      <alignment vertical="center"/>
    </xf>
    <xf numFmtId="43" fontId="6" fillId="11" borderId="5" xfId="1" applyFont="1" applyFill="1" applyBorder="1" applyAlignment="1" applyProtection="1">
      <alignment vertical="center"/>
    </xf>
    <xf numFmtId="9" fontId="6" fillId="11" borderId="5" xfId="7" applyFont="1" applyFill="1" applyBorder="1" applyAlignment="1" applyProtection="1">
      <alignment vertical="center"/>
    </xf>
    <xf numFmtId="43" fontId="6" fillId="11" borderId="6" xfId="1" applyFont="1" applyFill="1" applyBorder="1" applyAlignment="1" applyProtection="1">
      <alignment vertical="center"/>
    </xf>
    <xf numFmtId="9" fontId="16" fillId="13" borderId="17" xfId="10" applyProtection="1">
      <protection locked="0"/>
    </xf>
    <xf numFmtId="3" fontId="15" fillId="0" borderId="5" xfId="0" applyNumberFormat="1" applyFont="1" applyBorder="1" applyAlignment="1">
      <alignment horizontal="center" vertical="center"/>
    </xf>
    <xf numFmtId="0" fontId="0" fillId="10" borderId="5" xfId="0" applyFill="1" applyBorder="1" applyAlignment="1">
      <alignment vertical="center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1" fillId="10" borderId="5" xfId="0" applyFont="1" applyFill="1" applyBorder="1" applyAlignment="1">
      <alignment vertical="center"/>
    </xf>
    <xf numFmtId="0" fontId="1" fillId="7" borderId="5" xfId="0" applyFont="1" applyFill="1" applyBorder="1" applyAlignment="1">
      <alignment vertical="center"/>
    </xf>
    <xf numFmtId="0" fontId="23" fillId="12" borderId="5" xfId="9" applyProtection="1">
      <alignment vertical="center"/>
    </xf>
    <xf numFmtId="0" fontId="7" fillId="10" borderId="5" xfId="0" applyFont="1" applyFill="1" applyBorder="1" applyAlignment="1">
      <alignment vertical="center"/>
    </xf>
    <xf numFmtId="8" fontId="7" fillId="0" borderId="5" xfId="1" applyNumberFormat="1" applyFont="1" applyBorder="1" applyAlignment="1" applyProtection="1">
      <alignment vertical="center"/>
    </xf>
    <xf numFmtId="9" fontId="7" fillId="0" borderId="5" xfId="7" applyFont="1" applyBorder="1" applyAlignment="1" applyProtection="1">
      <alignment vertical="center"/>
    </xf>
    <xf numFmtId="0" fontId="6" fillId="10" borderId="5" xfId="0" applyFont="1" applyFill="1" applyBorder="1" applyAlignment="1">
      <alignment vertical="center"/>
    </xf>
    <xf numFmtId="8" fontId="2" fillId="0" borderId="5" xfId="1" applyNumberFormat="1" applyFont="1" applyFill="1" applyBorder="1" applyAlignment="1" applyProtection="1">
      <alignment vertical="center"/>
    </xf>
    <xf numFmtId="9" fontId="16" fillId="0" borderId="5" xfId="7" applyFont="1" applyBorder="1" applyAlignment="1" applyProtection="1">
      <alignment vertical="center"/>
    </xf>
    <xf numFmtId="8" fontId="2" fillId="0" borderId="5" xfId="1" applyNumberFormat="1" applyFont="1" applyBorder="1" applyAlignment="1" applyProtection="1">
      <alignment vertical="center"/>
    </xf>
    <xf numFmtId="0" fontId="0" fillId="11" borderId="5" xfId="0" applyFill="1" applyBorder="1" applyAlignment="1">
      <alignment vertical="center"/>
    </xf>
    <xf numFmtId="0" fontId="23" fillId="12" borderId="6" xfId="9" applyBorder="1" applyProtection="1">
      <alignment vertical="center"/>
    </xf>
    <xf numFmtId="164" fontId="23" fillId="12" borderId="5" xfId="9" applyNumberFormat="1" applyAlignment="1" applyProtection="1">
      <alignment horizontal="left" vertical="center"/>
    </xf>
    <xf numFmtId="8" fontId="23" fillId="12" borderId="5" xfId="9" applyNumberFormat="1" applyProtection="1">
      <alignment vertical="center"/>
    </xf>
    <xf numFmtId="8" fontId="16" fillId="13" borderId="16" xfId="2" applyAlignment="1" applyProtection="1">
      <alignment vertical="center"/>
      <protection locked="0"/>
    </xf>
    <xf numFmtId="8" fontId="16" fillId="13" borderId="16" xfId="2" applyAlignment="1" applyProtection="1">
      <alignment horizontal="right" wrapText="1"/>
      <protection locked="0"/>
    </xf>
    <xf numFmtId="0" fontId="7" fillId="7" borderId="5" xfId="4" applyFont="1" applyFill="1" applyBorder="1" applyAlignment="1" applyProtection="1">
      <alignment horizontal="center" vertical="center"/>
    </xf>
    <xf numFmtId="0" fontId="24" fillId="12" borderId="5" xfId="9" applyFont="1" applyProtection="1">
      <alignment vertical="center"/>
    </xf>
    <xf numFmtId="0" fontId="27" fillId="12" borderId="5" xfId="9" applyFont="1" applyProtection="1">
      <alignment vertical="center"/>
    </xf>
    <xf numFmtId="0" fontId="7" fillId="7" borderId="5" xfId="4" applyFont="1" applyFill="1" applyBorder="1" applyAlignment="1" applyProtection="1">
      <alignment horizontal="center" vertical="center" wrapText="1"/>
    </xf>
    <xf numFmtId="43" fontId="6" fillId="10" borderId="5" xfId="4" applyNumberFormat="1" applyFill="1" applyBorder="1" applyAlignment="1" applyProtection="1">
      <alignment vertical="center"/>
    </xf>
    <xf numFmtId="43" fontId="7" fillId="10" borderId="5" xfId="3" applyNumberFormat="1" applyFont="1" applyFill="1" applyBorder="1" applyAlignment="1" applyProtection="1">
      <alignment vertical="center"/>
    </xf>
    <xf numFmtId="43" fontId="5" fillId="10" borderId="5" xfId="3" applyNumberFormat="1" applyFill="1" applyBorder="1" applyAlignment="1" applyProtection="1">
      <alignment vertical="center"/>
    </xf>
    <xf numFmtId="0" fontId="11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/>
    </xf>
    <xf numFmtId="0" fontId="12" fillId="0" borderId="5" xfId="0" applyFont="1" applyBorder="1" applyAlignment="1">
      <alignment horizontal="center" vertical="center"/>
    </xf>
    <xf numFmtId="43" fontId="0" fillId="10" borderId="5" xfId="0" applyNumberFormat="1" applyFill="1" applyBorder="1" applyAlignment="1">
      <alignment vertical="center"/>
    </xf>
    <xf numFmtId="0" fontId="12" fillId="0" borderId="5" xfId="0" applyFont="1" applyBorder="1" applyAlignment="1">
      <alignment horizontal="left" vertical="center" wrapText="1"/>
    </xf>
    <xf numFmtId="0" fontId="6" fillId="7" borderId="15" xfId="4" applyFill="1" applyBorder="1" applyAlignment="1" applyProtection="1">
      <alignment horizontal="center" vertical="center"/>
    </xf>
    <xf numFmtId="0" fontId="6" fillId="7" borderId="7" xfId="4" applyFill="1" applyBorder="1" applyAlignment="1" applyProtection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26" fillId="7" borderId="5" xfId="4" applyFont="1" applyFill="1" applyBorder="1" applyAlignment="1" applyProtection="1">
      <alignment horizontal="left" vertical="center"/>
    </xf>
    <xf numFmtId="0" fontId="6" fillId="7" borderId="5" xfId="4" applyFill="1" applyBorder="1" applyAlignment="1" applyProtection="1">
      <alignment horizontal="left" vertical="center"/>
    </xf>
    <xf numFmtId="0" fontId="6" fillId="7" borderId="8" xfId="4" applyFill="1" applyBorder="1" applyAlignment="1" applyProtection="1">
      <alignment horizontal="left" vertical="center"/>
    </xf>
    <xf numFmtId="43" fontId="5" fillId="3" borderId="5" xfId="1" applyFont="1" applyFill="1" applyBorder="1" applyAlignment="1" applyProtection="1">
      <alignment horizontal="center" vertical="center"/>
    </xf>
    <xf numFmtId="43" fontId="5" fillId="3" borderId="8" xfId="1" applyFont="1" applyFill="1" applyBorder="1" applyAlignment="1" applyProtection="1">
      <alignment horizontal="center" vertical="center"/>
    </xf>
    <xf numFmtId="43" fontId="5" fillId="3" borderId="9" xfId="1" applyFont="1" applyFill="1" applyBorder="1" applyAlignment="1" applyProtection="1">
      <alignment horizontal="center" vertical="center"/>
    </xf>
    <xf numFmtId="43" fontId="5" fillId="3" borderId="10" xfId="1" applyFont="1" applyFill="1" applyBorder="1" applyAlignment="1" applyProtection="1">
      <alignment horizontal="center" vertical="center"/>
    </xf>
    <xf numFmtId="43" fontId="5" fillId="3" borderId="11" xfId="1" applyFont="1" applyFill="1" applyBorder="1" applyAlignment="1" applyProtection="1">
      <alignment horizontal="center" vertical="center"/>
    </xf>
    <xf numFmtId="43" fontId="5" fillId="3" borderId="12" xfId="1" applyFont="1" applyFill="1" applyBorder="1" applyAlignment="1" applyProtection="1">
      <alignment horizontal="center" vertical="center"/>
    </xf>
    <xf numFmtId="43" fontId="5" fillId="3" borderId="13" xfId="1" applyFont="1" applyFill="1" applyBorder="1" applyAlignment="1" applyProtection="1">
      <alignment horizontal="center" vertical="center"/>
    </xf>
    <xf numFmtId="0" fontId="5" fillId="11" borderId="6" xfId="3" applyFill="1" applyBorder="1" applyAlignment="1" applyProtection="1">
      <alignment vertical="center"/>
    </xf>
    <xf numFmtId="0" fontId="5" fillId="11" borderId="15" xfId="3" applyFill="1" applyBorder="1" applyAlignment="1" applyProtection="1">
      <alignment vertical="center"/>
    </xf>
    <xf numFmtId="0" fontId="5" fillId="11" borderId="7" xfId="3" applyFill="1" applyBorder="1" applyAlignment="1" applyProtection="1">
      <alignment vertical="center"/>
    </xf>
    <xf numFmtId="43" fontId="5" fillId="3" borderId="14" xfId="1" applyFont="1" applyFill="1" applyBorder="1" applyAlignment="1" applyProtection="1">
      <alignment horizontal="center" vertical="center"/>
    </xf>
    <xf numFmtId="43" fontId="5" fillId="3" borderId="18" xfId="3" applyNumberFormat="1" applyBorder="1" applyAlignment="1" applyProtection="1">
      <alignment horizontal="center" vertical="center"/>
    </xf>
    <xf numFmtId="43" fontId="5" fillId="3" borderId="19" xfId="3" applyNumberFormat="1" applyBorder="1" applyAlignment="1" applyProtection="1">
      <alignment horizontal="center" vertical="center"/>
    </xf>
    <xf numFmtId="43" fontId="5" fillId="3" borderId="20" xfId="3" applyNumberFormat="1" applyBorder="1" applyAlignment="1" applyProtection="1">
      <alignment horizontal="center" vertical="center"/>
    </xf>
    <xf numFmtId="43" fontId="7" fillId="3" borderId="14" xfId="1" applyFont="1" applyFill="1" applyBorder="1" applyAlignment="1" applyProtection="1">
      <alignment horizontal="center" vertical="center"/>
    </xf>
    <xf numFmtId="43" fontId="7" fillId="3" borderId="11" xfId="1" applyFont="1" applyFill="1" applyBorder="1" applyAlignment="1" applyProtection="1">
      <alignment horizontal="center" vertical="center"/>
    </xf>
    <xf numFmtId="43" fontId="7" fillId="3" borderId="12" xfId="1" applyFont="1" applyFill="1" applyBorder="1" applyAlignment="1" applyProtection="1">
      <alignment horizontal="center" vertical="center"/>
    </xf>
    <xf numFmtId="43" fontId="7" fillId="3" borderId="13" xfId="1" applyFont="1" applyFill="1" applyBorder="1" applyAlignment="1" applyProtection="1">
      <alignment horizontal="center" vertical="center"/>
    </xf>
    <xf numFmtId="0" fontId="11" fillId="0" borderId="5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/>
    </xf>
    <xf numFmtId="43" fontId="1" fillId="5" borderId="5" xfId="1" applyFill="1" applyBorder="1" applyAlignment="1" applyProtection="1">
      <alignment horizontal="right" vertical="center"/>
    </xf>
    <xf numFmtId="0" fontId="6" fillId="2" borderId="5" xfId="4" applyBorder="1" applyAlignment="1" applyProtection="1">
      <alignment horizontal="center" vertical="center" wrapText="1"/>
    </xf>
    <xf numFmtId="43" fontId="0" fillId="5" borderId="5" xfId="1" applyFont="1" applyFill="1" applyBorder="1" applyAlignment="1" applyProtection="1">
      <alignment horizontal="right" vertical="center"/>
    </xf>
    <xf numFmtId="0" fontId="6" fillId="7" borderId="5" xfId="4" applyFill="1" applyBorder="1" applyAlignment="1" applyProtection="1">
      <alignment horizontal="left" vertical="center" wrapText="1"/>
    </xf>
    <xf numFmtId="0" fontId="7" fillId="7" borderId="5" xfId="4" applyFont="1" applyFill="1" applyBorder="1" applyAlignment="1" applyProtection="1">
      <alignment horizontal="center" vertical="center" wrapText="1"/>
    </xf>
    <xf numFmtId="43" fontId="7" fillId="3" borderId="8" xfId="1" applyFont="1" applyFill="1" applyBorder="1" applyAlignment="1" applyProtection="1">
      <alignment horizontal="center" vertical="center"/>
    </xf>
    <xf numFmtId="43" fontId="7" fillId="3" borderId="9" xfId="1" applyFont="1" applyFill="1" applyBorder="1" applyAlignment="1" applyProtection="1">
      <alignment horizontal="center" vertical="center"/>
    </xf>
    <xf numFmtId="43" fontId="7" fillId="3" borderId="10" xfId="1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left" vertical="center" wrapText="1"/>
    </xf>
  </cellXfs>
  <cellStyles count="11">
    <cellStyle name="Currency" xfId="8" xr:uid="{EC0DC71C-9312-4B37-9B7D-2D383EABC2DC}"/>
    <cellStyle name="Dane wejściowe" xfId="2" builtinId="20" customBuiltin="1"/>
    <cellStyle name="Dane wejściowe %" xfId="10" xr:uid="{688E5FA8-2706-4276-B822-6BBACCE140A0}"/>
    <cellStyle name="Dane wyjściowe" xfId="3" builtinId="21" customBuiltin="1"/>
    <cellStyle name="Dane zablokowane" xfId="9" xr:uid="{9DB6C2A1-277C-4914-83E7-5BC810E72C8F}"/>
    <cellStyle name="Dziesiętny" xfId="1" builtinId="3"/>
    <cellStyle name="Komórka zaznaczona" xfId="4" builtinId="23" customBuiltin="1"/>
    <cellStyle name="Normalny" xfId="0" builtinId="0"/>
    <cellStyle name="Procentowy" xfId="7" builtinId="5"/>
    <cellStyle name="Tekst objaśnienia" xfId="6" builtinId="53" customBuiltin="1"/>
    <cellStyle name="Uwaga" xfId="5" builtinId="10" customBuiltin="1"/>
  </cellStyles>
  <dxfs count="30">
    <dxf>
      <font>
        <color rgb="FFC00000"/>
      </font>
    </dxf>
    <dxf>
      <font>
        <color rgb="FF00B050"/>
      </font>
    </dxf>
    <dxf>
      <font>
        <color rgb="FF00B050"/>
      </font>
    </dxf>
    <dxf>
      <font>
        <color rgb="FFFF9900"/>
      </font>
    </dxf>
    <dxf>
      <font>
        <color rgb="FFC00000"/>
      </font>
    </dxf>
    <dxf>
      <font>
        <color rgb="FFC00000"/>
      </font>
    </dxf>
    <dxf>
      <font>
        <color rgb="FF00B050"/>
      </font>
    </dxf>
    <dxf>
      <font>
        <strike/>
        <color rgb="FF808080"/>
      </font>
      <numFmt numFmtId="0" formatCode="General"/>
    </dxf>
    <dxf>
      <font>
        <strike/>
        <color rgb="FF808080"/>
      </font>
      <numFmt numFmtId="0" formatCode="General"/>
    </dxf>
    <dxf>
      <font>
        <color rgb="FFC00000"/>
      </font>
    </dxf>
    <dxf>
      <font>
        <color rgb="FF00B050"/>
      </font>
    </dxf>
    <dxf>
      <font>
        <strike/>
        <color rgb="FF808080"/>
      </font>
      <numFmt numFmtId="0" formatCode="General"/>
    </dxf>
    <dxf>
      <font>
        <color rgb="FFC00000"/>
      </font>
    </dxf>
    <dxf>
      <font>
        <color rgb="FF00B050"/>
      </font>
    </dxf>
    <dxf>
      <font>
        <strike/>
        <color rgb="FF808080"/>
      </font>
      <numFmt numFmtId="0" formatCode="General"/>
    </dxf>
    <dxf>
      <font>
        <strike/>
        <color rgb="FF808080"/>
      </font>
      <numFmt numFmtId="0" formatCode="General"/>
    </dxf>
    <dxf>
      <font>
        <strike/>
        <color rgb="FF808080"/>
      </font>
      <numFmt numFmtId="0" formatCode="General"/>
    </dxf>
    <dxf>
      <font>
        <color rgb="FF00B050"/>
      </font>
    </dxf>
    <dxf>
      <font>
        <color rgb="FFC00000"/>
      </font>
    </dxf>
    <dxf>
      <font>
        <color rgb="FF00B050"/>
      </font>
    </dxf>
    <dxf>
      <font>
        <color rgb="FFC00000"/>
      </font>
    </dxf>
    <dxf>
      <font>
        <color rgb="FF00B050"/>
      </font>
    </dxf>
    <dxf>
      <font>
        <strike/>
        <color rgb="FF808080"/>
      </font>
      <numFmt numFmtId="0" formatCode="General"/>
    </dxf>
    <dxf>
      <font>
        <strike/>
        <color rgb="FF808080"/>
      </font>
      <numFmt numFmtId="0" formatCode="General"/>
    </dxf>
    <dxf>
      <font>
        <color rgb="FFC00000"/>
      </font>
    </dxf>
    <dxf>
      <font>
        <color rgb="FFC00000"/>
      </font>
    </dxf>
    <dxf>
      <font>
        <color rgb="FF00B050"/>
      </font>
    </dxf>
    <dxf>
      <font>
        <strike/>
        <color rgb="FF808080"/>
      </font>
      <numFmt numFmtId="0" formatCode="General"/>
    </dxf>
    <dxf>
      <font>
        <color rgb="FF00B050"/>
      </font>
    </dxf>
    <dxf>
      <font>
        <color rgb="FFC00000"/>
      </font>
    </dxf>
  </dxfs>
  <tableStyles count="0" defaultTableStyle="TableStyleMedium2" defaultPivotStyle="PivotStyleLight16"/>
  <colors>
    <mruColors>
      <color rgb="FF97C777"/>
      <color rgb="FFFFFFEF"/>
      <color rgb="FFE7F1F9"/>
      <color rgb="FFE3EF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M98"/>
  <sheetViews>
    <sheetView showZeros="0" tabSelected="1" topLeftCell="B1" zoomScale="70" zoomScaleNormal="70" zoomScaleSheetLayoutView="80" workbookViewId="0">
      <selection activeCell="I93" sqref="I93"/>
    </sheetView>
  </sheetViews>
  <sheetFormatPr defaultColWidth="8.83984375" defaultRowHeight="14.4" x14ac:dyDescent="0.55000000000000004"/>
  <cols>
    <col min="1" max="1" width="9.68359375" style="91" customWidth="1"/>
    <col min="2" max="2" width="71.41796875" style="92" customWidth="1"/>
    <col min="3" max="3" width="12.26171875" style="93" bestFit="1" customWidth="1"/>
    <col min="4" max="4" width="6" style="94" bestFit="1" customWidth="1"/>
    <col min="5" max="5" width="10.578125" style="89" bestFit="1" customWidth="1"/>
    <col min="6" max="6" width="12.83984375" style="73" bestFit="1" customWidth="1"/>
    <col min="7" max="7" width="14.41796875" style="44" bestFit="1" customWidth="1"/>
    <col min="8" max="8" width="6" style="13" bestFit="1" customWidth="1"/>
    <col min="9" max="10" width="14.41796875" style="44" bestFit="1" customWidth="1"/>
    <col min="11" max="11" width="15" style="55" bestFit="1" customWidth="1"/>
    <col min="12" max="12" width="17.734375" style="55" bestFit="1" customWidth="1"/>
    <col min="13" max="13" width="18" style="90" customWidth="1"/>
    <col min="14" max="14" width="12.83984375" style="90" bestFit="1" customWidth="1"/>
    <col min="15" max="16384" width="8.83984375" style="90"/>
  </cols>
  <sheetData>
    <row r="1" spans="1:65" ht="57.4" customHeight="1" x14ac:dyDescent="0.55000000000000004">
      <c r="A1" s="148" t="s">
        <v>0</v>
      </c>
      <c r="B1" s="148"/>
      <c r="C1" s="148"/>
      <c r="D1" s="118"/>
      <c r="M1" s="68" t="s">
        <v>1</v>
      </c>
      <c r="N1" s="90" t="s">
        <v>2</v>
      </c>
    </row>
    <row r="2" spans="1:65" ht="18" customHeight="1" x14ac:dyDescent="0.55000000000000004">
      <c r="A2" s="149" t="s">
        <v>3</v>
      </c>
      <c r="B2" s="149"/>
      <c r="C2" s="149"/>
      <c r="D2" s="120"/>
      <c r="I2" s="150" t="s">
        <v>4</v>
      </c>
      <c r="J2" s="150"/>
      <c r="K2" s="150"/>
      <c r="L2" s="56">
        <f>L7</f>
        <v>500000</v>
      </c>
      <c r="M2" s="90">
        <f>M4+N4</f>
        <v>500000</v>
      </c>
      <c r="N2" s="121">
        <f>L2-M2</f>
        <v>0</v>
      </c>
    </row>
    <row r="3" spans="1:65" ht="18" customHeight="1" x14ac:dyDescent="0.55000000000000004">
      <c r="A3" s="149"/>
      <c r="B3" s="149"/>
      <c r="C3" s="149"/>
      <c r="D3" s="120"/>
      <c r="I3" s="150" t="s">
        <v>5</v>
      </c>
      <c r="J3" s="150"/>
      <c r="K3" s="150"/>
      <c r="L3" s="56">
        <f>K7</f>
        <v>500000</v>
      </c>
    </row>
    <row r="4" spans="1:65" ht="18" customHeight="1" x14ac:dyDescent="0.55000000000000004">
      <c r="A4" s="119"/>
      <c r="B4" s="122"/>
      <c r="C4" s="119"/>
      <c r="D4" s="120"/>
      <c r="I4" s="152" t="s">
        <v>6</v>
      </c>
      <c r="J4" s="150"/>
      <c r="K4" s="150"/>
      <c r="L4" s="56">
        <f>M4</f>
        <v>0</v>
      </c>
      <c r="M4" s="90">
        <f>SUM(M6:M99)</f>
        <v>0</v>
      </c>
      <c r="N4" s="90">
        <f>SUM(N6:N99)</f>
        <v>500000</v>
      </c>
    </row>
    <row r="5" spans="1:65" ht="15.6" customHeight="1" x14ac:dyDescent="0.55000000000000004">
      <c r="I5" s="152" t="s">
        <v>7</v>
      </c>
      <c r="J5" s="150"/>
      <c r="K5" s="150"/>
      <c r="L5" s="56">
        <f>N4</f>
        <v>500000</v>
      </c>
    </row>
    <row r="6" spans="1:65" ht="54.4" customHeight="1" x14ac:dyDescent="0.55000000000000004">
      <c r="A6" s="151" t="s">
        <v>8</v>
      </c>
      <c r="B6" s="151"/>
      <c r="C6" s="67" t="s">
        <v>9</v>
      </c>
      <c r="D6" s="14" t="s">
        <v>10</v>
      </c>
      <c r="E6" s="15" t="s">
        <v>11</v>
      </c>
      <c r="F6" s="74" t="s">
        <v>12</v>
      </c>
      <c r="G6" s="45" t="s">
        <v>13</v>
      </c>
      <c r="H6" s="16" t="s">
        <v>14</v>
      </c>
      <c r="I6" s="45" t="s">
        <v>15</v>
      </c>
      <c r="J6" s="45" t="s">
        <v>16</v>
      </c>
      <c r="K6" s="45" t="s">
        <v>17</v>
      </c>
      <c r="L6" s="45" t="s">
        <v>18</v>
      </c>
    </row>
    <row r="7" spans="1:65" s="96" customFormat="1" ht="31.5" customHeight="1" x14ac:dyDescent="0.55000000000000004">
      <c r="A7" s="114"/>
      <c r="B7" s="154"/>
      <c r="C7" s="154"/>
      <c r="D7" s="154"/>
      <c r="E7" s="154"/>
      <c r="F7" s="154"/>
      <c r="G7" s="154"/>
      <c r="H7" s="154"/>
      <c r="I7" s="154"/>
      <c r="J7" s="154"/>
      <c r="K7" s="57">
        <f>K8+K53+K71+K91</f>
        <v>500000</v>
      </c>
      <c r="L7" s="57">
        <f>L8+L53+L71+L91</f>
        <v>500000</v>
      </c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95"/>
      <c r="AW7" s="95"/>
      <c r="AX7" s="95"/>
      <c r="AY7" s="95"/>
      <c r="AZ7" s="95"/>
      <c r="BA7" s="95"/>
      <c r="BB7" s="95"/>
      <c r="BC7" s="95"/>
      <c r="BD7" s="95"/>
      <c r="BE7" s="95"/>
      <c r="BF7" s="95"/>
      <c r="BG7" s="95"/>
      <c r="BH7" s="95"/>
      <c r="BI7" s="95"/>
      <c r="BJ7" s="95"/>
      <c r="BK7" s="95"/>
      <c r="BL7" s="95"/>
      <c r="BM7" s="95"/>
    </row>
    <row r="8" spans="1:65" s="18" customFormat="1" ht="29.5" customHeight="1" x14ac:dyDescent="0.55000000000000004">
      <c r="A8" s="17">
        <v>1</v>
      </c>
      <c r="B8" s="153" t="s">
        <v>19</v>
      </c>
      <c r="C8" s="153"/>
      <c r="D8" s="153"/>
      <c r="E8" s="153"/>
      <c r="F8" s="153"/>
      <c r="G8" s="153"/>
      <c r="H8" s="153"/>
      <c r="I8" s="153"/>
      <c r="J8" s="153"/>
      <c r="K8" s="57">
        <f>SUM(K9:K52)</f>
        <v>500000</v>
      </c>
      <c r="L8" s="57">
        <f>SUM(L9:L52)</f>
        <v>500000</v>
      </c>
    </row>
    <row r="9" spans="1:65" s="21" customFormat="1" x14ac:dyDescent="0.55000000000000004">
      <c r="A9" s="19">
        <v>1.1000000000000001</v>
      </c>
      <c r="B9" s="20" t="s">
        <v>20</v>
      </c>
      <c r="D9" s="19"/>
      <c r="E9" s="22"/>
      <c r="F9" s="75"/>
      <c r="G9" s="46">
        <f>SUM(G11:G20)</f>
        <v>0</v>
      </c>
      <c r="H9" s="25"/>
      <c r="I9" s="46">
        <f>SUM(I11:I20)</f>
        <v>0</v>
      </c>
      <c r="J9" s="46">
        <f>SUM(J11:J20)</f>
        <v>0</v>
      </c>
      <c r="K9" s="155">
        <f>G9</f>
        <v>0</v>
      </c>
      <c r="L9" s="155">
        <f>J9</f>
        <v>0</v>
      </c>
      <c r="M9" s="117">
        <f>L9</f>
        <v>0</v>
      </c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</row>
    <row r="10" spans="1:65" ht="14.7" thickBot="1" x14ac:dyDescent="0.6">
      <c r="A10" s="41"/>
      <c r="B10" s="70"/>
      <c r="C10" s="41"/>
      <c r="D10" s="41"/>
      <c r="E10" s="41"/>
      <c r="F10" s="76"/>
      <c r="G10" s="47"/>
      <c r="H10" s="82"/>
      <c r="I10" s="47"/>
      <c r="J10" s="47"/>
      <c r="K10" s="156"/>
      <c r="L10" s="156"/>
    </row>
    <row r="11" spans="1:65" s="98" customFormat="1" ht="15" thickTop="1" thickBot="1" x14ac:dyDescent="0.6">
      <c r="A11" s="23">
        <v>7018652</v>
      </c>
      <c r="B11" s="97" t="s">
        <v>21</v>
      </c>
      <c r="C11" s="97" t="s">
        <v>22</v>
      </c>
      <c r="D11" s="97">
        <v>100</v>
      </c>
      <c r="E11" s="97"/>
      <c r="F11" s="109"/>
      <c r="G11" s="48">
        <f>D11*F11</f>
        <v>0</v>
      </c>
      <c r="H11" s="88"/>
      <c r="I11" s="48">
        <f>ROUND(H11*G11,2)</f>
        <v>0</v>
      </c>
      <c r="J11" s="48">
        <f>I11+G11</f>
        <v>0</v>
      </c>
      <c r="K11" s="156"/>
      <c r="L11" s="156"/>
    </row>
    <row r="12" spans="1:65" s="98" customFormat="1" ht="15" thickTop="1" thickBot="1" x14ac:dyDescent="0.6">
      <c r="A12" s="23">
        <v>7018654</v>
      </c>
      <c r="B12" s="97" t="s">
        <v>23</v>
      </c>
      <c r="C12" s="97" t="s">
        <v>22</v>
      </c>
      <c r="D12" s="97">
        <v>30</v>
      </c>
      <c r="E12" s="97"/>
      <c r="F12" s="109"/>
      <c r="G12" s="48">
        <f t="shared" ref="G12:G20" si="0">D12*F12</f>
        <v>0</v>
      </c>
      <c r="H12" s="88"/>
      <c r="I12" s="48">
        <f t="shared" ref="I12:I20" si="1">ROUND(H12*G12,2)</f>
        <v>0</v>
      </c>
      <c r="J12" s="48">
        <f t="shared" ref="J12:J20" si="2">I12+G12</f>
        <v>0</v>
      </c>
      <c r="K12" s="156"/>
      <c r="L12" s="156"/>
    </row>
    <row r="13" spans="1:65" s="98" customFormat="1" ht="15" thickTop="1" thickBot="1" x14ac:dyDescent="0.6">
      <c r="A13" s="23">
        <v>7018653</v>
      </c>
      <c r="B13" s="97" t="s">
        <v>24</v>
      </c>
      <c r="C13" s="97" t="s">
        <v>22</v>
      </c>
      <c r="D13" s="97">
        <v>1500</v>
      </c>
      <c r="E13" s="97"/>
      <c r="F13" s="109"/>
      <c r="G13" s="48">
        <f t="shared" si="0"/>
        <v>0</v>
      </c>
      <c r="H13" s="88"/>
      <c r="I13" s="48">
        <f t="shared" si="1"/>
        <v>0</v>
      </c>
      <c r="J13" s="48">
        <f t="shared" si="2"/>
        <v>0</v>
      </c>
      <c r="K13" s="156"/>
      <c r="L13" s="156"/>
    </row>
    <row r="14" spans="1:65" s="98" customFormat="1" ht="15" thickTop="1" thickBot="1" x14ac:dyDescent="0.6">
      <c r="A14" s="23">
        <v>7020923</v>
      </c>
      <c r="B14" s="97" t="s">
        <v>25</v>
      </c>
      <c r="C14" s="97" t="s">
        <v>22</v>
      </c>
      <c r="D14" s="97">
        <v>2500</v>
      </c>
      <c r="E14" s="97"/>
      <c r="F14" s="109"/>
      <c r="G14" s="48">
        <f t="shared" si="0"/>
        <v>0</v>
      </c>
      <c r="H14" s="88"/>
      <c r="I14" s="48">
        <f t="shared" si="1"/>
        <v>0</v>
      </c>
      <c r="J14" s="48">
        <f t="shared" si="2"/>
        <v>0</v>
      </c>
      <c r="K14" s="156"/>
      <c r="L14" s="156"/>
    </row>
    <row r="15" spans="1:65" s="98" customFormat="1" ht="15" thickTop="1" thickBot="1" x14ac:dyDescent="0.6">
      <c r="A15" s="23" t="s">
        <v>26</v>
      </c>
      <c r="B15" s="97" t="s">
        <v>27</v>
      </c>
      <c r="C15" s="97" t="s">
        <v>22</v>
      </c>
      <c r="D15" s="97">
        <v>1500</v>
      </c>
      <c r="E15" s="97"/>
      <c r="F15" s="109"/>
      <c r="G15" s="48">
        <f t="shared" si="0"/>
        <v>0</v>
      </c>
      <c r="H15" s="88"/>
      <c r="I15" s="48">
        <f t="shared" si="1"/>
        <v>0</v>
      </c>
      <c r="J15" s="48">
        <f t="shared" si="2"/>
        <v>0</v>
      </c>
      <c r="K15" s="156"/>
      <c r="L15" s="156"/>
    </row>
    <row r="16" spans="1:65" s="98" customFormat="1" ht="15" thickTop="1" thickBot="1" x14ac:dyDescent="0.6">
      <c r="A16" s="23" t="s">
        <v>28</v>
      </c>
      <c r="B16" s="97" t="s">
        <v>29</v>
      </c>
      <c r="C16" s="97" t="s">
        <v>22</v>
      </c>
      <c r="D16" s="97">
        <v>2500</v>
      </c>
      <c r="E16" s="97"/>
      <c r="F16" s="109"/>
      <c r="G16" s="48">
        <f t="shared" si="0"/>
        <v>0</v>
      </c>
      <c r="H16" s="88"/>
      <c r="I16" s="48">
        <f t="shared" si="1"/>
        <v>0</v>
      </c>
      <c r="J16" s="48">
        <f t="shared" si="2"/>
        <v>0</v>
      </c>
      <c r="K16" s="156"/>
      <c r="L16" s="156"/>
    </row>
    <row r="17" spans="1:65" s="98" customFormat="1" ht="15" thickTop="1" thickBot="1" x14ac:dyDescent="0.6">
      <c r="A17" s="23" t="s">
        <v>30</v>
      </c>
      <c r="B17" s="97" t="s">
        <v>31</v>
      </c>
      <c r="C17" s="97" t="s">
        <v>22</v>
      </c>
      <c r="D17" s="97">
        <v>18</v>
      </c>
      <c r="E17" s="97"/>
      <c r="F17" s="109"/>
      <c r="G17" s="48">
        <f t="shared" si="0"/>
        <v>0</v>
      </c>
      <c r="H17" s="88"/>
      <c r="I17" s="48">
        <f t="shared" si="1"/>
        <v>0</v>
      </c>
      <c r="J17" s="48">
        <f t="shared" si="2"/>
        <v>0</v>
      </c>
      <c r="K17" s="156"/>
      <c r="L17" s="156"/>
    </row>
    <row r="18" spans="1:65" s="98" customFormat="1" ht="15" thickTop="1" thickBot="1" x14ac:dyDescent="0.6">
      <c r="A18" s="23" t="s">
        <v>32</v>
      </c>
      <c r="B18" s="97" t="s">
        <v>33</v>
      </c>
      <c r="C18" s="97" t="s">
        <v>22</v>
      </c>
      <c r="D18" s="97">
        <v>1</v>
      </c>
      <c r="E18" s="97"/>
      <c r="F18" s="109"/>
      <c r="G18" s="48">
        <f t="shared" si="0"/>
        <v>0</v>
      </c>
      <c r="H18" s="88"/>
      <c r="I18" s="48">
        <f t="shared" si="1"/>
        <v>0</v>
      </c>
      <c r="J18" s="48">
        <f t="shared" si="2"/>
        <v>0</v>
      </c>
      <c r="K18" s="156"/>
      <c r="L18" s="156"/>
    </row>
    <row r="19" spans="1:65" s="101" customFormat="1" ht="14.7" thickTop="1" x14ac:dyDescent="0.55000000000000004">
      <c r="A19" s="24"/>
      <c r="B19" s="97" t="s">
        <v>34</v>
      </c>
      <c r="C19" s="97"/>
      <c r="D19" s="97"/>
      <c r="E19" s="97"/>
      <c r="F19" s="99"/>
      <c r="G19" s="49">
        <f t="shared" si="0"/>
        <v>0</v>
      </c>
      <c r="H19" s="100"/>
      <c r="I19" s="49">
        <f t="shared" si="1"/>
        <v>0</v>
      </c>
      <c r="J19" s="49">
        <f t="shared" si="2"/>
        <v>0</v>
      </c>
      <c r="K19" s="156"/>
      <c r="L19" s="156"/>
    </row>
    <row r="20" spans="1:65" s="101" customFormat="1" x14ac:dyDescent="0.55000000000000004">
      <c r="A20" s="24"/>
      <c r="B20" s="97"/>
      <c r="C20" s="97"/>
      <c r="D20" s="97"/>
      <c r="E20" s="97"/>
      <c r="F20" s="99"/>
      <c r="G20" s="49">
        <f t="shared" si="0"/>
        <v>0</v>
      </c>
      <c r="H20" s="100"/>
      <c r="I20" s="49">
        <f t="shared" si="1"/>
        <v>0</v>
      </c>
      <c r="J20" s="49">
        <f t="shared" si="2"/>
        <v>0</v>
      </c>
      <c r="K20" s="156"/>
      <c r="L20" s="157"/>
    </row>
    <row r="21" spans="1:65" s="21" customFormat="1" x14ac:dyDescent="0.55000000000000004">
      <c r="A21" s="19" t="s">
        <v>35</v>
      </c>
      <c r="B21" s="20" t="s">
        <v>36</v>
      </c>
      <c r="D21" s="19"/>
      <c r="E21" s="22"/>
      <c r="F21" s="75"/>
      <c r="G21" s="46">
        <f>SUM(G23:G31)</f>
        <v>0</v>
      </c>
      <c r="H21" s="25"/>
      <c r="I21" s="46">
        <f>SUM(I23:I31)</f>
        <v>0</v>
      </c>
      <c r="J21" s="58">
        <f>SUM(J23:J31)</f>
        <v>0</v>
      </c>
      <c r="K21" s="144">
        <f>G21</f>
        <v>0</v>
      </c>
      <c r="L21" s="145">
        <f>J21</f>
        <v>0</v>
      </c>
      <c r="M21" s="117">
        <f>L21</f>
        <v>0</v>
      </c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</row>
    <row r="22" spans="1:65" ht="14.7" thickBot="1" x14ac:dyDescent="0.6">
      <c r="A22" s="41"/>
      <c r="B22" s="70"/>
      <c r="C22" s="41"/>
      <c r="D22" s="41"/>
      <c r="E22" s="41"/>
      <c r="F22" s="76"/>
      <c r="G22" s="47"/>
      <c r="H22" s="82"/>
      <c r="I22" s="47"/>
      <c r="J22" s="59"/>
      <c r="K22" s="144"/>
      <c r="L22" s="146"/>
    </row>
    <row r="23" spans="1:65" s="98" customFormat="1" ht="15" thickTop="1" thickBot="1" x14ac:dyDescent="0.6">
      <c r="A23" s="23">
        <v>7020084</v>
      </c>
      <c r="B23" s="97" t="s">
        <v>37</v>
      </c>
      <c r="C23" s="97" t="s">
        <v>22</v>
      </c>
      <c r="D23" s="97">
        <v>-100</v>
      </c>
      <c r="E23" s="97"/>
      <c r="F23" s="109"/>
      <c r="G23" s="48">
        <f>D23*F23</f>
        <v>0</v>
      </c>
      <c r="H23" s="88"/>
      <c r="I23" s="48">
        <f>ROUND(H23*G23,2)</f>
        <v>0</v>
      </c>
      <c r="J23" s="60">
        <f>I23+G23</f>
        <v>0</v>
      </c>
      <c r="K23" s="144"/>
      <c r="L23" s="146"/>
    </row>
    <row r="24" spans="1:65" s="98" customFormat="1" ht="15" thickTop="1" thickBot="1" x14ac:dyDescent="0.6">
      <c r="A24" s="23">
        <v>7017373</v>
      </c>
      <c r="B24" s="97" t="s">
        <v>38</v>
      </c>
      <c r="C24" s="97" t="s">
        <v>22</v>
      </c>
      <c r="D24" s="97">
        <v>-4</v>
      </c>
      <c r="E24" s="97"/>
      <c r="F24" s="109"/>
      <c r="G24" s="48">
        <f t="shared" ref="G24:G26" si="3">D24*F24</f>
        <v>0</v>
      </c>
      <c r="H24" s="88"/>
      <c r="I24" s="48">
        <f t="shared" ref="I24:I28" si="4">ROUND(H24*G24,2)</f>
        <v>0</v>
      </c>
      <c r="J24" s="60">
        <f t="shared" ref="J24:J28" si="5">I24+G24</f>
        <v>0</v>
      </c>
      <c r="K24" s="144"/>
      <c r="L24" s="146"/>
    </row>
    <row r="25" spans="1:65" s="98" customFormat="1" ht="15" thickTop="1" thickBot="1" x14ac:dyDescent="0.6">
      <c r="A25" s="23">
        <v>7019298</v>
      </c>
      <c r="B25" s="97" t="s">
        <v>39</v>
      </c>
      <c r="C25" s="97" t="s">
        <v>22</v>
      </c>
      <c r="D25" s="97">
        <v>-1500</v>
      </c>
      <c r="E25" s="97"/>
      <c r="F25" s="109"/>
      <c r="G25" s="48">
        <f t="shared" si="3"/>
        <v>0</v>
      </c>
      <c r="H25" s="88"/>
      <c r="I25" s="48">
        <f t="shared" si="4"/>
        <v>0</v>
      </c>
      <c r="J25" s="60">
        <f t="shared" si="5"/>
        <v>0</v>
      </c>
      <c r="K25" s="144"/>
      <c r="L25" s="146"/>
    </row>
    <row r="26" spans="1:65" s="98" customFormat="1" ht="15" thickTop="1" thickBot="1" x14ac:dyDescent="0.6">
      <c r="A26" s="23">
        <v>7018838</v>
      </c>
      <c r="B26" s="97" t="s">
        <v>40</v>
      </c>
      <c r="C26" s="97" t="s">
        <v>22</v>
      </c>
      <c r="D26" s="97">
        <v>-1</v>
      </c>
      <c r="E26" s="97"/>
      <c r="F26" s="109"/>
      <c r="G26" s="48">
        <f t="shared" si="3"/>
        <v>0</v>
      </c>
      <c r="H26" s="88"/>
      <c r="I26" s="48">
        <f t="shared" si="4"/>
        <v>0</v>
      </c>
      <c r="J26" s="60">
        <f t="shared" si="5"/>
        <v>0</v>
      </c>
      <c r="K26" s="144"/>
      <c r="L26" s="146"/>
    </row>
    <row r="27" spans="1:65" s="98" customFormat="1" ht="15" thickTop="1" thickBot="1" x14ac:dyDescent="0.6">
      <c r="A27" s="23"/>
      <c r="B27" s="97" t="s">
        <v>41</v>
      </c>
      <c r="C27" s="97" t="s">
        <v>42</v>
      </c>
      <c r="D27" s="97">
        <v>-2</v>
      </c>
      <c r="E27" s="97"/>
      <c r="F27" s="109"/>
      <c r="G27" s="48">
        <f t="shared" ref="G27:G28" si="6">D27*F27</f>
        <v>0</v>
      </c>
      <c r="H27" s="88"/>
      <c r="I27" s="48">
        <f t="shared" si="4"/>
        <v>0</v>
      </c>
      <c r="J27" s="60">
        <f t="shared" si="5"/>
        <v>0</v>
      </c>
      <c r="K27" s="144"/>
      <c r="L27" s="146"/>
    </row>
    <row r="28" spans="1:65" s="98" customFormat="1" ht="15" thickTop="1" thickBot="1" x14ac:dyDescent="0.6">
      <c r="A28" s="23">
        <v>7018777</v>
      </c>
      <c r="B28" s="97" t="s">
        <v>43</v>
      </c>
      <c r="C28" s="97" t="s">
        <v>44</v>
      </c>
      <c r="D28" s="97">
        <v>-1</v>
      </c>
      <c r="E28" s="97"/>
      <c r="F28" s="110"/>
      <c r="G28" s="48">
        <f t="shared" si="6"/>
        <v>0</v>
      </c>
      <c r="H28" s="88"/>
      <c r="I28" s="48">
        <f t="shared" si="4"/>
        <v>0</v>
      </c>
      <c r="J28" s="60">
        <f t="shared" si="5"/>
        <v>0</v>
      </c>
      <c r="K28" s="144"/>
      <c r="L28" s="146"/>
    </row>
    <row r="29" spans="1:65" s="98" customFormat="1" ht="14.7" thickTop="1" x14ac:dyDescent="0.55000000000000004">
      <c r="A29" s="23"/>
      <c r="B29" s="97"/>
      <c r="C29" s="97"/>
      <c r="D29" s="97"/>
      <c r="E29" s="97"/>
      <c r="F29" s="99"/>
      <c r="G29" s="48">
        <f t="shared" ref="G29:G31" si="7">ROUND(E29*ROUND(F29,2),2)</f>
        <v>0</v>
      </c>
      <c r="H29" s="100"/>
      <c r="I29" s="48">
        <f t="shared" ref="I29:I31" si="8">ROUND(H29*G29,2)</f>
        <v>0</v>
      </c>
      <c r="J29" s="60">
        <f t="shared" ref="J29:J31" si="9">I29+G29</f>
        <v>0</v>
      </c>
      <c r="K29" s="144"/>
      <c r="L29" s="146"/>
    </row>
    <row r="30" spans="1:65" s="98" customFormat="1" x14ac:dyDescent="0.55000000000000004">
      <c r="A30" s="23"/>
      <c r="B30" s="97"/>
      <c r="C30" s="97"/>
      <c r="D30" s="97"/>
      <c r="E30" s="97"/>
      <c r="F30" s="99"/>
      <c r="G30" s="48">
        <f t="shared" si="7"/>
        <v>0</v>
      </c>
      <c r="H30" s="100"/>
      <c r="I30" s="48">
        <f t="shared" si="8"/>
        <v>0</v>
      </c>
      <c r="J30" s="60">
        <f t="shared" si="9"/>
        <v>0</v>
      </c>
      <c r="K30" s="144"/>
      <c r="L30" s="146"/>
    </row>
    <row r="31" spans="1:65" s="98" customFormat="1" x14ac:dyDescent="0.55000000000000004">
      <c r="A31" s="23"/>
      <c r="B31" s="97"/>
      <c r="C31" s="97"/>
      <c r="D31" s="97"/>
      <c r="E31" s="97"/>
      <c r="F31" s="99"/>
      <c r="G31" s="48">
        <f t="shared" si="7"/>
        <v>0</v>
      </c>
      <c r="H31" s="100"/>
      <c r="I31" s="48">
        <f t="shared" si="8"/>
        <v>0</v>
      </c>
      <c r="J31" s="60">
        <f t="shared" si="9"/>
        <v>0</v>
      </c>
      <c r="K31" s="144"/>
      <c r="L31" s="147"/>
    </row>
    <row r="32" spans="1:65" s="28" customFormat="1" x14ac:dyDescent="0.55000000000000004">
      <c r="A32" s="26" t="s">
        <v>45</v>
      </c>
      <c r="B32" s="27" t="s">
        <v>46</v>
      </c>
      <c r="D32" s="26"/>
      <c r="E32" s="29"/>
      <c r="F32" s="77"/>
      <c r="G32" s="85">
        <f>SUM(G34:G38)</f>
        <v>0</v>
      </c>
      <c r="H32" s="86"/>
      <c r="I32" s="85">
        <f>SUM(I34:I38)</f>
        <v>0</v>
      </c>
      <c r="J32" s="87">
        <f>SUM(J34:J38)</f>
        <v>0</v>
      </c>
      <c r="K32" s="144">
        <f>G32</f>
        <v>0</v>
      </c>
      <c r="L32" s="145">
        <f>J32</f>
        <v>0</v>
      </c>
      <c r="M32" s="116">
        <f>L32</f>
        <v>0</v>
      </c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</row>
    <row r="33" spans="1:13" s="98" customFormat="1" ht="14.7" thickBot="1" x14ac:dyDescent="0.6">
      <c r="A33" s="31"/>
      <c r="B33" s="42" t="s">
        <v>47</v>
      </c>
      <c r="C33" s="42"/>
      <c r="D33" s="42"/>
      <c r="E33" s="42"/>
      <c r="F33" s="78"/>
      <c r="G33" s="51"/>
      <c r="H33" s="83"/>
      <c r="I33" s="51"/>
      <c r="J33" s="62"/>
      <c r="K33" s="144"/>
      <c r="L33" s="146"/>
    </row>
    <row r="34" spans="1:13" s="98" customFormat="1" ht="15" thickTop="1" thickBot="1" x14ac:dyDescent="0.6">
      <c r="A34" s="23">
        <v>8006116</v>
      </c>
      <c r="B34" s="97" t="s">
        <v>48</v>
      </c>
      <c r="C34" s="97" t="s">
        <v>22</v>
      </c>
      <c r="D34" s="97">
        <v>3</v>
      </c>
      <c r="E34" s="97">
        <v>3</v>
      </c>
      <c r="F34" s="109"/>
      <c r="G34" s="48">
        <f>D34*E34*F34</f>
        <v>0</v>
      </c>
      <c r="H34" s="88"/>
      <c r="I34" s="48">
        <f>G34*H34</f>
        <v>0</v>
      </c>
      <c r="J34" s="60">
        <f>G34+I34</f>
        <v>0</v>
      </c>
      <c r="K34" s="144"/>
      <c r="L34" s="146"/>
    </row>
    <row r="35" spans="1:13" s="98" customFormat="1" ht="15" thickTop="1" thickBot="1" x14ac:dyDescent="0.6">
      <c r="A35" s="23">
        <v>8006115</v>
      </c>
      <c r="B35" s="97" t="s">
        <v>49</v>
      </c>
      <c r="C35" s="97" t="s">
        <v>22</v>
      </c>
      <c r="D35" s="97">
        <v>20</v>
      </c>
      <c r="E35" s="97">
        <v>3</v>
      </c>
      <c r="F35" s="109"/>
      <c r="G35" s="48">
        <f t="shared" ref="G35:G38" si="10">D35*E35*F35</f>
        <v>0</v>
      </c>
      <c r="H35" s="88"/>
      <c r="I35" s="48">
        <f t="shared" ref="I35:I37" si="11">G35*H35</f>
        <v>0</v>
      </c>
      <c r="J35" s="60">
        <f t="shared" ref="J35:J37" si="12">G35+I35</f>
        <v>0</v>
      </c>
      <c r="K35" s="144"/>
      <c r="L35" s="146"/>
    </row>
    <row r="36" spans="1:13" s="98" customFormat="1" ht="15" thickTop="1" thickBot="1" x14ac:dyDescent="0.6">
      <c r="A36" s="23">
        <v>8008941</v>
      </c>
      <c r="B36" s="97" t="s">
        <v>50</v>
      </c>
      <c r="C36" s="97" t="s">
        <v>22</v>
      </c>
      <c r="D36" s="97">
        <v>25</v>
      </c>
      <c r="E36" s="97">
        <v>3</v>
      </c>
      <c r="F36" s="109"/>
      <c r="G36" s="48">
        <f t="shared" si="10"/>
        <v>0</v>
      </c>
      <c r="H36" s="88"/>
      <c r="I36" s="48">
        <f t="shared" si="11"/>
        <v>0</v>
      </c>
      <c r="J36" s="60">
        <f t="shared" si="12"/>
        <v>0</v>
      </c>
      <c r="K36" s="144"/>
      <c r="L36" s="146"/>
    </row>
    <row r="37" spans="1:13" s="98" customFormat="1" ht="15" thickTop="1" thickBot="1" x14ac:dyDescent="0.6">
      <c r="A37" s="23">
        <v>8008395</v>
      </c>
      <c r="B37" s="97" t="s">
        <v>51</v>
      </c>
      <c r="C37" s="97" t="s">
        <v>22</v>
      </c>
      <c r="D37" s="97">
        <v>20</v>
      </c>
      <c r="E37" s="97">
        <v>3</v>
      </c>
      <c r="F37" s="109"/>
      <c r="G37" s="48">
        <f t="shared" si="10"/>
        <v>0</v>
      </c>
      <c r="H37" s="88"/>
      <c r="I37" s="48">
        <f t="shared" si="11"/>
        <v>0</v>
      </c>
      <c r="J37" s="60">
        <f t="shared" si="12"/>
        <v>0</v>
      </c>
      <c r="K37" s="144"/>
      <c r="L37" s="146"/>
    </row>
    <row r="38" spans="1:13" s="98" customFormat="1" ht="14.7" thickTop="1" x14ac:dyDescent="0.55000000000000004">
      <c r="A38" s="23"/>
      <c r="B38" s="97"/>
      <c r="C38" s="97"/>
      <c r="D38" s="97"/>
      <c r="E38" s="97"/>
      <c r="F38" s="99"/>
      <c r="G38" s="48">
        <f t="shared" si="10"/>
        <v>0</v>
      </c>
      <c r="H38" s="100"/>
      <c r="I38" s="48">
        <f t="shared" ref="I38" si="13">G38*H38</f>
        <v>0</v>
      </c>
      <c r="J38" s="60">
        <f t="shared" ref="J38" si="14">G38+I38</f>
        <v>0</v>
      </c>
      <c r="K38" s="144"/>
      <c r="L38" s="147"/>
    </row>
    <row r="39" spans="1:13" s="34" customFormat="1" x14ac:dyDescent="0.55000000000000004">
      <c r="A39" s="32" t="s">
        <v>52</v>
      </c>
      <c r="B39" s="71" t="s">
        <v>53</v>
      </c>
      <c r="C39" s="33"/>
      <c r="D39" s="33"/>
      <c r="E39" s="33"/>
      <c r="F39" s="77"/>
      <c r="G39" s="85">
        <f>SUM(G41:G45)</f>
        <v>0</v>
      </c>
      <c r="H39" s="86"/>
      <c r="I39" s="85">
        <f>SUM(I41:I45)</f>
        <v>0</v>
      </c>
      <c r="J39" s="87">
        <f>SUM(J41:J45)</f>
        <v>0</v>
      </c>
      <c r="K39" s="140">
        <f>G39</f>
        <v>0</v>
      </c>
      <c r="L39" s="134">
        <f>J39</f>
        <v>0</v>
      </c>
    </row>
    <row r="40" spans="1:13" ht="8.1" customHeight="1" thickBot="1" x14ac:dyDescent="0.6">
      <c r="A40" s="35"/>
      <c r="B40" s="70"/>
      <c r="C40" s="41"/>
      <c r="D40" s="41"/>
      <c r="E40" s="41"/>
      <c r="F40" s="76"/>
      <c r="G40" s="47"/>
      <c r="H40" s="82"/>
      <c r="I40" s="47"/>
      <c r="J40" s="59"/>
      <c r="K40" s="140"/>
      <c r="L40" s="135"/>
    </row>
    <row r="41" spans="1:13" ht="15" thickTop="1" thickBot="1" x14ac:dyDescent="0.6">
      <c r="A41" s="36" t="s">
        <v>54</v>
      </c>
      <c r="B41" s="97" t="s">
        <v>55</v>
      </c>
      <c r="C41" s="97" t="s">
        <v>56</v>
      </c>
      <c r="D41" s="97">
        <v>12</v>
      </c>
      <c r="E41" s="97">
        <v>4</v>
      </c>
      <c r="F41" s="109"/>
      <c r="G41" s="48">
        <f>D41*E41*F41</f>
        <v>0</v>
      </c>
      <c r="H41" s="88"/>
      <c r="I41" s="48">
        <f>G41*H41</f>
        <v>0</v>
      </c>
      <c r="J41" s="60">
        <f>G41+I41</f>
        <v>0</v>
      </c>
      <c r="K41" s="140"/>
      <c r="L41" s="135"/>
      <c r="M41" s="121">
        <f>L39</f>
        <v>0</v>
      </c>
    </row>
    <row r="42" spans="1:13" ht="14.7" thickTop="1" x14ac:dyDescent="0.55000000000000004">
      <c r="A42" s="36"/>
      <c r="B42" s="97"/>
      <c r="C42" s="97"/>
      <c r="D42" s="97"/>
      <c r="E42" s="97"/>
      <c r="F42" s="102"/>
      <c r="G42" s="48">
        <f>D42*E42*F42</f>
        <v>0</v>
      </c>
      <c r="H42" s="103"/>
      <c r="I42" s="52">
        <f t="shared" ref="I42:I45" si="15">ROUND(H42*G42,2)</f>
        <v>0</v>
      </c>
      <c r="J42" s="63">
        <f t="shared" ref="J42:J45" si="16">I42+G42</f>
        <v>0</v>
      </c>
      <c r="K42" s="140"/>
      <c r="L42" s="135"/>
    </row>
    <row r="43" spans="1:13" x14ac:dyDescent="0.55000000000000004">
      <c r="A43" s="36"/>
      <c r="B43" s="97"/>
      <c r="C43" s="97"/>
      <c r="D43" s="97"/>
      <c r="E43" s="97"/>
      <c r="F43" s="102"/>
      <c r="G43" s="48">
        <f>D43*E43*F43</f>
        <v>0</v>
      </c>
      <c r="H43" s="103"/>
      <c r="I43" s="52">
        <f t="shared" si="15"/>
        <v>0</v>
      </c>
      <c r="J43" s="63">
        <f t="shared" si="16"/>
        <v>0</v>
      </c>
      <c r="K43" s="140"/>
      <c r="L43" s="135"/>
    </row>
    <row r="44" spans="1:13" x14ac:dyDescent="0.55000000000000004">
      <c r="A44" s="36"/>
      <c r="B44" s="97"/>
      <c r="C44" s="97"/>
      <c r="D44" s="97"/>
      <c r="E44" s="97"/>
      <c r="F44" s="104"/>
      <c r="G44" s="52">
        <f t="shared" ref="G44:G45" si="17">ROUND(E44*ROUND(F44,2),2)</f>
        <v>0</v>
      </c>
      <c r="H44" s="103"/>
      <c r="I44" s="52">
        <f t="shared" si="15"/>
        <v>0</v>
      </c>
      <c r="J44" s="63">
        <f t="shared" si="16"/>
        <v>0</v>
      </c>
      <c r="K44" s="140"/>
      <c r="L44" s="135"/>
    </row>
    <row r="45" spans="1:13" s="34" customFormat="1" x14ac:dyDescent="0.55000000000000004">
      <c r="A45" s="36"/>
      <c r="B45" s="97"/>
      <c r="C45" s="97"/>
      <c r="D45" s="97"/>
      <c r="E45" s="97"/>
      <c r="F45" s="104"/>
      <c r="G45" s="52">
        <f t="shared" si="17"/>
        <v>0</v>
      </c>
      <c r="H45" s="103"/>
      <c r="I45" s="52">
        <f t="shared" si="15"/>
        <v>0</v>
      </c>
      <c r="J45" s="63">
        <f t="shared" si="16"/>
        <v>0</v>
      </c>
      <c r="K45" s="140"/>
      <c r="L45" s="136"/>
    </row>
    <row r="46" spans="1:13" s="34" customFormat="1" x14ac:dyDescent="0.55000000000000004">
      <c r="A46" s="32" t="s">
        <v>57</v>
      </c>
      <c r="B46" s="71" t="s">
        <v>58</v>
      </c>
      <c r="C46" s="33"/>
      <c r="D46" s="33"/>
      <c r="E46" s="33"/>
      <c r="F46" s="77"/>
      <c r="G46" s="50">
        <f>SUM(G48:G52)</f>
        <v>500000</v>
      </c>
      <c r="H46" s="30"/>
      <c r="I46" s="50">
        <f>SUM(I48:I52)</f>
        <v>0</v>
      </c>
      <c r="J46" s="61">
        <f>SUM(J48:J52)</f>
        <v>500000</v>
      </c>
      <c r="K46" s="140">
        <f>G46</f>
        <v>500000</v>
      </c>
      <c r="L46" s="134">
        <f>J46</f>
        <v>500000</v>
      </c>
    </row>
    <row r="47" spans="1:13" ht="6.6" customHeight="1" thickBot="1" x14ac:dyDescent="0.6">
      <c r="A47" s="35"/>
      <c r="B47" s="70"/>
      <c r="C47" s="41"/>
      <c r="D47" s="41"/>
      <c r="E47" s="41"/>
      <c r="F47" s="76"/>
      <c r="G47" s="47"/>
      <c r="H47" s="82"/>
      <c r="I47" s="47"/>
      <c r="J47" s="59"/>
      <c r="K47" s="140"/>
      <c r="L47" s="135"/>
    </row>
    <row r="48" spans="1:13" ht="15" thickTop="1" thickBot="1" x14ac:dyDescent="0.6">
      <c r="A48" s="36" t="s">
        <v>59</v>
      </c>
      <c r="B48" s="97" t="s">
        <v>60</v>
      </c>
      <c r="C48" s="97" t="s">
        <v>61</v>
      </c>
      <c r="D48" s="97">
        <v>1</v>
      </c>
      <c r="E48" s="97">
        <v>1</v>
      </c>
      <c r="F48" s="109">
        <v>500000</v>
      </c>
      <c r="G48" s="48">
        <f>D48*F48</f>
        <v>500000</v>
      </c>
      <c r="H48" s="88"/>
      <c r="I48" s="48">
        <f>G48*H48</f>
        <v>0</v>
      </c>
      <c r="J48" s="60">
        <f>G48+I48</f>
        <v>500000</v>
      </c>
      <c r="K48" s="140"/>
      <c r="L48" s="135"/>
    </row>
    <row r="49" spans="1:65" ht="15" thickTop="1" thickBot="1" x14ac:dyDescent="0.6">
      <c r="A49" s="36" t="s">
        <v>62</v>
      </c>
      <c r="B49" s="97" t="str">
        <f>B32</f>
        <v>Licencje na rozwiązania Cloud</v>
      </c>
      <c r="C49" s="97" t="s">
        <v>63</v>
      </c>
      <c r="D49" s="97">
        <v>1</v>
      </c>
      <c r="E49" s="97">
        <v>1</v>
      </c>
      <c r="F49" s="109"/>
      <c r="G49" s="48">
        <f>D49*E49*F49</f>
        <v>0</v>
      </c>
      <c r="H49" s="88"/>
      <c r="I49" s="52">
        <f t="shared" ref="I49:I51" si="18">ROUND(H49*G49,2)</f>
        <v>0</v>
      </c>
      <c r="J49" s="63">
        <f t="shared" ref="J49:J51" si="19">I49+G49</f>
        <v>0</v>
      </c>
      <c r="K49" s="140"/>
      <c r="L49" s="135"/>
      <c r="N49" s="121">
        <f>L46</f>
        <v>500000</v>
      </c>
    </row>
    <row r="50" spans="1:65" x14ac:dyDescent="0.55000000000000004">
      <c r="A50" s="36" t="s">
        <v>64</v>
      </c>
      <c r="B50" s="97" t="s">
        <v>65</v>
      </c>
      <c r="C50" s="97" t="s">
        <v>56</v>
      </c>
      <c r="D50" s="97">
        <v>12</v>
      </c>
      <c r="E50" s="97">
        <v>4</v>
      </c>
      <c r="F50" s="109"/>
      <c r="G50" s="48">
        <f>D50*E50*F50</f>
        <v>0</v>
      </c>
      <c r="H50" s="88"/>
      <c r="I50" s="52">
        <f t="shared" si="18"/>
        <v>0</v>
      </c>
      <c r="J50" s="63">
        <f t="shared" si="19"/>
        <v>0</v>
      </c>
      <c r="K50" s="140"/>
      <c r="L50" s="135"/>
    </row>
    <row r="51" spans="1:65" x14ac:dyDescent="0.55000000000000004">
      <c r="A51" s="36"/>
      <c r="B51" s="97"/>
      <c r="C51" s="97"/>
      <c r="D51" s="97"/>
      <c r="E51" s="97"/>
      <c r="F51" s="102"/>
      <c r="G51" s="52">
        <f t="shared" ref="G51" si="20">ROUND(E51*ROUND(F51,2),2)</f>
        <v>0</v>
      </c>
      <c r="H51" s="102"/>
      <c r="I51" s="52">
        <f t="shared" si="18"/>
        <v>0</v>
      </c>
      <c r="J51" s="63">
        <f t="shared" si="19"/>
        <v>0</v>
      </c>
      <c r="K51" s="140"/>
      <c r="L51" s="135"/>
    </row>
    <row r="52" spans="1:65" s="34" customFormat="1" x14ac:dyDescent="0.55000000000000004">
      <c r="A52" s="36"/>
      <c r="B52" s="97"/>
      <c r="C52" s="97"/>
      <c r="D52" s="97"/>
      <c r="E52" s="97"/>
      <c r="F52" s="104"/>
      <c r="G52" s="52">
        <f t="shared" ref="G52" si="21">ROUND(E52*ROUND(F52,2),2)</f>
        <v>0</v>
      </c>
      <c r="H52" s="103"/>
      <c r="I52" s="52">
        <f t="shared" ref="I52" si="22">ROUND(H52*G52,2)</f>
        <v>0</v>
      </c>
      <c r="J52" s="63">
        <f t="shared" ref="J52" si="23">I52+G52</f>
        <v>0</v>
      </c>
      <c r="K52" s="140"/>
      <c r="L52" s="136"/>
    </row>
    <row r="53" spans="1:65" s="18" customFormat="1" ht="35.1" customHeight="1" x14ac:dyDescent="0.55000000000000004">
      <c r="A53" s="17">
        <v>2</v>
      </c>
      <c r="B53" s="128" t="s">
        <v>66</v>
      </c>
      <c r="C53" s="128"/>
      <c r="D53" s="128"/>
      <c r="E53" s="128"/>
      <c r="F53" s="128"/>
      <c r="G53" s="128"/>
      <c r="H53" s="128"/>
      <c r="I53" s="128"/>
      <c r="J53" s="128"/>
      <c r="K53" s="64">
        <f>SUM(K54:K70)</f>
        <v>0</v>
      </c>
      <c r="L53" s="64">
        <f>SUM(L54:L70)</f>
        <v>0</v>
      </c>
    </row>
    <row r="54" spans="1:65" s="105" customFormat="1" ht="14.7" thickBot="1" x14ac:dyDescent="0.6">
      <c r="A54" s="19" t="s">
        <v>67</v>
      </c>
      <c r="B54" s="20" t="s">
        <v>68</v>
      </c>
      <c r="C54" s="21"/>
      <c r="D54" s="19"/>
      <c r="E54" s="22"/>
      <c r="F54" s="79"/>
      <c r="G54" s="46">
        <f>SUM(G55:G59)</f>
        <v>0</v>
      </c>
      <c r="H54" s="25"/>
      <c r="I54" s="46">
        <f>SUM(I55:I59)</f>
        <v>0</v>
      </c>
      <c r="J54" s="46">
        <f>SUM(J55:J59)</f>
        <v>0</v>
      </c>
      <c r="K54" s="131">
        <f>G54</f>
        <v>0</v>
      </c>
      <c r="L54" s="131">
        <f>J54</f>
        <v>0</v>
      </c>
      <c r="M54" s="121">
        <f>L54</f>
        <v>0</v>
      </c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0"/>
      <c r="AJ54" s="90"/>
      <c r="AK54" s="90"/>
      <c r="AL54" s="90"/>
      <c r="AM54" s="90"/>
      <c r="AN54" s="90"/>
      <c r="AO54" s="90"/>
      <c r="AP54" s="90"/>
      <c r="AQ54" s="90"/>
      <c r="AR54" s="90"/>
      <c r="AS54" s="90"/>
      <c r="AT54" s="90"/>
      <c r="AU54" s="90"/>
      <c r="AV54" s="90"/>
      <c r="AW54" s="90"/>
      <c r="AX54" s="90"/>
      <c r="AY54" s="90"/>
      <c r="AZ54" s="90"/>
      <c r="BA54" s="90"/>
      <c r="BB54" s="90"/>
      <c r="BC54" s="90"/>
      <c r="BD54" s="90"/>
      <c r="BE54" s="90"/>
      <c r="BF54" s="90"/>
      <c r="BG54" s="90"/>
      <c r="BH54" s="90"/>
      <c r="BI54" s="90"/>
      <c r="BJ54" s="90"/>
      <c r="BK54" s="90"/>
      <c r="BL54" s="90"/>
      <c r="BM54" s="90"/>
    </row>
    <row r="55" spans="1:65" ht="15" thickTop="1" thickBot="1" x14ac:dyDescent="0.6">
      <c r="A55" s="36" t="s">
        <v>69</v>
      </c>
      <c r="B55" s="97" t="s">
        <v>70</v>
      </c>
      <c r="C55" s="97" t="s">
        <v>56</v>
      </c>
      <c r="D55" s="97">
        <v>12</v>
      </c>
      <c r="E55" s="97">
        <v>4</v>
      </c>
      <c r="F55" s="109"/>
      <c r="G55" s="48">
        <f>D55*E55*F55</f>
        <v>0</v>
      </c>
      <c r="H55" s="88"/>
      <c r="I55" s="52">
        <f>ROUND(H55*G55,2)</f>
        <v>0</v>
      </c>
      <c r="J55" s="52">
        <f>I55+G55</f>
        <v>0</v>
      </c>
      <c r="K55" s="132"/>
      <c r="L55" s="132"/>
    </row>
    <row r="56" spans="1:65" ht="15" thickTop="1" thickBot="1" x14ac:dyDescent="0.6">
      <c r="A56" s="36" t="s">
        <v>71</v>
      </c>
      <c r="B56" s="97" t="s">
        <v>72</v>
      </c>
      <c r="C56" s="97" t="s">
        <v>56</v>
      </c>
      <c r="D56" s="97">
        <v>12</v>
      </c>
      <c r="E56" s="97">
        <v>4</v>
      </c>
      <c r="F56" s="109"/>
      <c r="G56" s="48">
        <f t="shared" ref="G56:G59" si="24">D56*E56*F56</f>
        <v>0</v>
      </c>
      <c r="H56" s="88"/>
      <c r="I56" s="52">
        <f t="shared" ref="I56:I59" si="25">ROUND(H56*G56,2)</f>
        <v>0</v>
      </c>
      <c r="J56" s="52">
        <f t="shared" ref="J56:J59" si="26">I56+G56</f>
        <v>0</v>
      </c>
      <c r="K56" s="132"/>
      <c r="L56" s="132"/>
    </row>
    <row r="57" spans="1:65" ht="15" thickTop="1" thickBot="1" x14ac:dyDescent="0.6">
      <c r="A57" s="36" t="s">
        <v>73</v>
      </c>
      <c r="B57" s="97" t="s">
        <v>74</v>
      </c>
      <c r="C57" s="97" t="s">
        <v>56</v>
      </c>
      <c r="D57" s="97">
        <v>12</v>
      </c>
      <c r="E57" s="97">
        <v>4</v>
      </c>
      <c r="F57" s="109"/>
      <c r="G57" s="48">
        <f t="shared" si="24"/>
        <v>0</v>
      </c>
      <c r="H57" s="88"/>
      <c r="I57" s="52">
        <f t="shared" si="25"/>
        <v>0</v>
      </c>
      <c r="J57" s="52">
        <f t="shared" si="26"/>
        <v>0</v>
      </c>
      <c r="K57" s="132"/>
      <c r="L57" s="132"/>
    </row>
    <row r="58" spans="1:65" ht="15" thickTop="1" thickBot="1" x14ac:dyDescent="0.6">
      <c r="A58" s="36" t="s">
        <v>75</v>
      </c>
      <c r="B58" s="97" t="s">
        <v>76</v>
      </c>
      <c r="C58" s="97" t="s">
        <v>56</v>
      </c>
      <c r="D58" s="97">
        <v>12</v>
      </c>
      <c r="E58" s="97">
        <v>4</v>
      </c>
      <c r="F58" s="109"/>
      <c r="G58" s="48">
        <f t="shared" si="24"/>
        <v>0</v>
      </c>
      <c r="H58" s="88"/>
      <c r="I58" s="52">
        <f t="shared" si="25"/>
        <v>0</v>
      </c>
      <c r="J58" s="52">
        <f t="shared" si="26"/>
        <v>0</v>
      </c>
      <c r="K58" s="132"/>
      <c r="L58" s="132"/>
    </row>
    <row r="59" spans="1:65" ht="14.7" thickTop="1" x14ac:dyDescent="0.55000000000000004">
      <c r="A59" s="36"/>
      <c r="B59" s="97"/>
      <c r="C59" s="97"/>
      <c r="D59" s="97"/>
      <c r="E59" s="97"/>
      <c r="F59" s="104"/>
      <c r="G59" s="48">
        <f t="shared" si="24"/>
        <v>0</v>
      </c>
      <c r="H59" s="104"/>
      <c r="I59" s="52">
        <f t="shared" si="25"/>
        <v>0</v>
      </c>
      <c r="J59" s="52">
        <f t="shared" si="26"/>
        <v>0</v>
      </c>
      <c r="K59" s="132"/>
      <c r="L59" s="133"/>
    </row>
    <row r="60" spans="1:65" s="105" customFormat="1" ht="14.7" thickBot="1" x14ac:dyDescent="0.6">
      <c r="A60" s="19" t="s">
        <v>77</v>
      </c>
      <c r="B60" s="20" t="s">
        <v>78</v>
      </c>
      <c r="C60" s="21"/>
      <c r="D60" s="19"/>
      <c r="E60" s="22"/>
      <c r="F60" s="75"/>
      <c r="G60" s="46">
        <f>SUM(G61:G70)</f>
        <v>0</v>
      </c>
      <c r="H60" s="25"/>
      <c r="I60" s="46">
        <f>SUM(I61:I70)</f>
        <v>0</v>
      </c>
      <c r="J60" s="58">
        <f>SUM(J61:J70)</f>
        <v>0</v>
      </c>
      <c r="K60" s="140">
        <f>G60</f>
        <v>0</v>
      </c>
      <c r="L60" s="134">
        <f>J60</f>
        <v>0</v>
      </c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0"/>
      <c r="AB60" s="90"/>
      <c r="AC60" s="90"/>
      <c r="AD60" s="90"/>
      <c r="AE60" s="90"/>
      <c r="AF60" s="90"/>
      <c r="AG60" s="90"/>
      <c r="AH60" s="90"/>
      <c r="AI60" s="90"/>
      <c r="AJ60" s="90"/>
      <c r="AK60" s="90"/>
      <c r="AL60" s="90"/>
      <c r="AM60" s="90"/>
      <c r="AN60" s="90"/>
      <c r="AO60" s="90"/>
      <c r="AP60" s="90"/>
      <c r="AQ60" s="90"/>
      <c r="AR60" s="90"/>
      <c r="AS60" s="90"/>
      <c r="AT60" s="90"/>
      <c r="AU60" s="90"/>
      <c r="AV60" s="90"/>
      <c r="AW60" s="90"/>
      <c r="AX60" s="90"/>
      <c r="AY60" s="90"/>
      <c r="AZ60" s="90"/>
      <c r="BA60" s="90"/>
      <c r="BB60" s="90"/>
      <c r="BC60" s="90"/>
      <c r="BD60" s="90"/>
      <c r="BE60" s="90"/>
      <c r="BF60" s="90"/>
      <c r="BG60" s="90"/>
      <c r="BH60" s="90"/>
      <c r="BI60" s="90"/>
      <c r="BJ60" s="90"/>
      <c r="BK60" s="90"/>
      <c r="BL60" s="90"/>
      <c r="BM60" s="90"/>
    </row>
    <row r="61" spans="1:65" ht="15" thickTop="1" thickBot="1" x14ac:dyDescent="0.6">
      <c r="A61" s="37" t="s">
        <v>79</v>
      </c>
      <c r="B61" s="97" t="s">
        <v>80</v>
      </c>
      <c r="C61" s="97" t="s">
        <v>81</v>
      </c>
      <c r="D61" s="97">
        <v>1</v>
      </c>
      <c r="E61" s="97">
        <v>1</v>
      </c>
      <c r="F61" s="109"/>
      <c r="G61" s="48">
        <f>D61*E61*F61</f>
        <v>0</v>
      </c>
      <c r="H61" s="88"/>
      <c r="I61" s="52">
        <f>G61*H61</f>
        <v>0</v>
      </c>
      <c r="J61" s="65">
        <f>G61+I61</f>
        <v>0</v>
      </c>
      <c r="K61" s="140"/>
      <c r="L61" s="135"/>
      <c r="N61" s="121">
        <f>L60</f>
        <v>0</v>
      </c>
    </row>
    <row r="62" spans="1:65" x14ac:dyDescent="0.55000000000000004">
      <c r="A62" s="36" t="s">
        <v>82</v>
      </c>
      <c r="B62" s="97" t="s">
        <v>83</v>
      </c>
      <c r="C62" s="97" t="s">
        <v>84</v>
      </c>
      <c r="D62" s="97">
        <v>200</v>
      </c>
      <c r="E62" s="97">
        <v>4</v>
      </c>
      <c r="F62" s="109"/>
      <c r="G62" s="48">
        <f t="shared" ref="G62:G65" si="27">D62*E62*F62</f>
        <v>0</v>
      </c>
      <c r="H62" s="88"/>
      <c r="I62" s="52">
        <f t="shared" ref="I62:I65" si="28">G62*H62</f>
        <v>0</v>
      </c>
      <c r="J62" s="65">
        <f t="shared" ref="J62:J65" si="29">G62+I62</f>
        <v>0</v>
      </c>
      <c r="K62" s="140"/>
      <c r="L62" s="135"/>
    </row>
    <row r="63" spans="1:65" x14ac:dyDescent="0.55000000000000004">
      <c r="A63" s="36" t="s">
        <v>85</v>
      </c>
      <c r="B63" s="112" t="s">
        <v>86</v>
      </c>
      <c r="C63" s="97" t="s">
        <v>81</v>
      </c>
      <c r="D63" s="97">
        <v>1</v>
      </c>
      <c r="E63" s="97">
        <v>1</v>
      </c>
      <c r="F63" s="109"/>
      <c r="G63" s="48">
        <f t="shared" si="27"/>
        <v>0</v>
      </c>
      <c r="H63" s="88"/>
      <c r="I63" s="52">
        <f t="shared" si="28"/>
        <v>0</v>
      </c>
      <c r="J63" s="65">
        <f t="shared" si="29"/>
        <v>0</v>
      </c>
      <c r="K63" s="140"/>
      <c r="L63" s="135"/>
    </row>
    <row r="64" spans="1:65" x14ac:dyDescent="0.55000000000000004">
      <c r="A64" s="36" t="s">
        <v>87</v>
      </c>
      <c r="B64" s="112" t="s">
        <v>88</v>
      </c>
      <c r="C64" s="97" t="s">
        <v>56</v>
      </c>
      <c r="D64" s="97">
        <v>12</v>
      </c>
      <c r="E64" s="97">
        <v>4</v>
      </c>
      <c r="F64" s="109"/>
      <c r="G64" s="48">
        <f t="shared" si="27"/>
        <v>0</v>
      </c>
      <c r="H64" s="88"/>
      <c r="I64" s="52">
        <f t="shared" si="28"/>
        <v>0</v>
      </c>
      <c r="J64" s="65">
        <f t="shared" si="29"/>
        <v>0</v>
      </c>
      <c r="K64" s="140"/>
      <c r="L64" s="135"/>
    </row>
    <row r="65" spans="1:65" x14ac:dyDescent="0.55000000000000004">
      <c r="A65" s="36" t="s">
        <v>89</v>
      </c>
      <c r="B65" s="97"/>
      <c r="C65" s="97"/>
      <c r="D65" s="97"/>
      <c r="E65" s="97"/>
      <c r="F65" s="104"/>
      <c r="G65" s="48">
        <f t="shared" si="27"/>
        <v>0</v>
      </c>
      <c r="H65" s="103"/>
      <c r="I65" s="52">
        <f t="shared" si="28"/>
        <v>0</v>
      </c>
      <c r="J65" s="65">
        <f t="shared" si="29"/>
        <v>0</v>
      </c>
      <c r="K65" s="140"/>
      <c r="L65" s="135"/>
    </row>
    <row r="66" spans="1:65" x14ac:dyDescent="0.55000000000000004">
      <c r="A66" s="37" t="s">
        <v>90</v>
      </c>
      <c r="B66" s="97"/>
      <c r="C66" s="97"/>
      <c r="D66" s="97"/>
      <c r="E66" s="97"/>
      <c r="F66" s="104"/>
      <c r="G66" s="48">
        <f>D66*E66*F66</f>
        <v>0</v>
      </c>
      <c r="H66" s="103"/>
      <c r="I66" s="52">
        <f>G66*H66</f>
        <v>0</v>
      </c>
      <c r="J66" s="65">
        <f>G66+I66</f>
        <v>0</v>
      </c>
      <c r="K66" s="140"/>
      <c r="L66" s="135"/>
    </row>
    <row r="67" spans="1:65" x14ac:dyDescent="0.55000000000000004">
      <c r="A67" s="36" t="s">
        <v>91</v>
      </c>
      <c r="B67" s="97"/>
      <c r="C67" s="97"/>
      <c r="D67" s="97"/>
      <c r="E67" s="97"/>
      <c r="F67" s="104"/>
      <c r="G67" s="48">
        <f t="shared" ref="G67:G70" si="30">D67*E67*F67</f>
        <v>0</v>
      </c>
      <c r="H67" s="103"/>
      <c r="I67" s="52">
        <f t="shared" ref="I67:I70" si="31">G67*H67</f>
        <v>0</v>
      </c>
      <c r="J67" s="65">
        <f t="shared" ref="J67:J70" si="32">G67+I67</f>
        <v>0</v>
      </c>
      <c r="K67" s="140"/>
      <c r="L67" s="135"/>
    </row>
    <row r="68" spans="1:65" x14ac:dyDescent="0.55000000000000004">
      <c r="A68" s="36" t="s">
        <v>92</v>
      </c>
      <c r="B68" s="97"/>
      <c r="C68" s="97"/>
      <c r="D68" s="97"/>
      <c r="E68" s="97"/>
      <c r="F68" s="104"/>
      <c r="G68" s="48">
        <f t="shared" si="30"/>
        <v>0</v>
      </c>
      <c r="H68" s="103"/>
      <c r="I68" s="52">
        <f t="shared" si="31"/>
        <v>0</v>
      </c>
      <c r="J68" s="65">
        <f t="shared" si="32"/>
        <v>0</v>
      </c>
      <c r="K68" s="140"/>
      <c r="L68" s="135"/>
    </row>
    <row r="69" spans="1:65" x14ac:dyDescent="0.55000000000000004">
      <c r="A69" s="36" t="s">
        <v>93</v>
      </c>
      <c r="B69" s="97"/>
      <c r="C69" s="97"/>
      <c r="D69" s="97"/>
      <c r="E69" s="97"/>
      <c r="F69" s="104"/>
      <c r="G69" s="48">
        <f t="shared" si="30"/>
        <v>0</v>
      </c>
      <c r="H69" s="103"/>
      <c r="I69" s="52">
        <f t="shared" si="31"/>
        <v>0</v>
      </c>
      <c r="J69" s="65">
        <f t="shared" si="32"/>
        <v>0</v>
      </c>
      <c r="K69" s="140"/>
      <c r="L69" s="135"/>
    </row>
    <row r="70" spans="1:65" x14ac:dyDescent="0.55000000000000004">
      <c r="A70" s="36" t="s">
        <v>94</v>
      </c>
      <c r="B70" s="113"/>
      <c r="C70" s="97"/>
      <c r="D70" s="97"/>
      <c r="E70" s="97"/>
      <c r="F70" s="104"/>
      <c r="G70" s="48">
        <f t="shared" si="30"/>
        <v>0</v>
      </c>
      <c r="H70" s="103"/>
      <c r="I70" s="52">
        <f t="shared" si="31"/>
        <v>0</v>
      </c>
      <c r="J70" s="65">
        <f t="shared" si="32"/>
        <v>0</v>
      </c>
      <c r="K70" s="140"/>
      <c r="L70" s="136"/>
    </row>
    <row r="71" spans="1:65" ht="31.9" customHeight="1" thickBot="1" x14ac:dyDescent="0.6">
      <c r="A71" s="17">
        <v>3</v>
      </c>
      <c r="B71" s="127" t="s">
        <v>95</v>
      </c>
      <c r="C71" s="128"/>
      <c r="D71" s="128"/>
      <c r="E71" s="128"/>
      <c r="F71" s="129"/>
      <c r="G71" s="128"/>
      <c r="H71" s="128"/>
      <c r="I71" s="128"/>
      <c r="J71" s="128"/>
      <c r="K71" s="64">
        <f>SUM(K73:K90)</f>
        <v>0</v>
      </c>
      <c r="L71" s="64">
        <f>SUM(L73:L90)</f>
        <v>0</v>
      </c>
    </row>
    <row r="72" spans="1:65" ht="15" thickTop="1" thickBot="1" x14ac:dyDescent="0.6">
      <c r="A72" s="111" t="s">
        <v>96</v>
      </c>
      <c r="B72" s="97" t="s">
        <v>97</v>
      </c>
      <c r="C72" s="97" t="s">
        <v>84</v>
      </c>
      <c r="D72" s="97">
        <v>1</v>
      </c>
      <c r="E72" s="106"/>
      <c r="F72" s="109"/>
      <c r="G72" s="123"/>
      <c r="H72" s="123"/>
      <c r="I72" s="123"/>
      <c r="J72" s="124"/>
      <c r="K72" s="64"/>
      <c r="L72" s="64"/>
    </row>
    <row r="73" spans="1:65" s="105" customFormat="1" ht="15" thickTop="1" thickBot="1" x14ac:dyDescent="0.6">
      <c r="A73" s="19"/>
      <c r="B73" s="137" t="s">
        <v>98</v>
      </c>
      <c r="C73" s="138"/>
      <c r="D73" s="138"/>
      <c r="E73" s="139"/>
      <c r="F73" s="81"/>
      <c r="G73" s="46">
        <f>SUM(G74:G78)</f>
        <v>0</v>
      </c>
      <c r="H73" s="25"/>
      <c r="I73" s="46">
        <f>SUM(I74:I78)</f>
        <v>0</v>
      </c>
      <c r="J73" s="46">
        <f>SUM(J74:J78)</f>
        <v>0</v>
      </c>
      <c r="K73" s="130">
        <f>G73</f>
        <v>0</v>
      </c>
      <c r="L73" s="130">
        <f>J73</f>
        <v>0</v>
      </c>
      <c r="M73" s="121">
        <f>L73</f>
        <v>0</v>
      </c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0"/>
      <c r="Z73" s="90"/>
      <c r="AA73" s="90"/>
      <c r="AB73" s="90"/>
      <c r="AC73" s="90"/>
      <c r="AD73" s="90"/>
      <c r="AE73" s="90"/>
      <c r="AF73" s="90"/>
      <c r="AG73" s="90"/>
      <c r="AH73" s="90"/>
      <c r="AI73" s="90"/>
      <c r="AJ73" s="90"/>
      <c r="AK73" s="90"/>
      <c r="AL73" s="90"/>
      <c r="AM73" s="90"/>
      <c r="AN73" s="90"/>
      <c r="AO73" s="90"/>
      <c r="AP73" s="90"/>
      <c r="AQ73" s="90"/>
      <c r="AR73" s="90"/>
      <c r="AS73" s="90"/>
      <c r="AT73" s="90"/>
      <c r="AU73" s="90"/>
      <c r="AV73" s="90"/>
      <c r="AW73" s="90"/>
      <c r="AX73" s="90"/>
      <c r="AY73" s="90"/>
      <c r="AZ73" s="90"/>
      <c r="BA73" s="90"/>
      <c r="BB73" s="90"/>
      <c r="BC73" s="90"/>
      <c r="BD73" s="90"/>
      <c r="BE73" s="90"/>
      <c r="BF73" s="90"/>
      <c r="BG73" s="90"/>
      <c r="BH73" s="90"/>
      <c r="BI73" s="90"/>
      <c r="BJ73" s="90"/>
      <c r="BK73" s="90"/>
      <c r="BL73" s="90"/>
      <c r="BM73" s="90"/>
    </row>
    <row r="74" spans="1:65" ht="15" thickTop="1" thickBot="1" x14ac:dyDescent="0.6">
      <c r="A74" s="36" t="s">
        <v>99</v>
      </c>
      <c r="B74" s="97" t="s">
        <v>100</v>
      </c>
      <c r="C74" s="107">
        <v>80</v>
      </c>
      <c r="D74" s="97">
        <v>12</v>
      </c>
      <c r="E74" s="97">
        <v>4</v>
      </c>
      <c r="F74" s="108">
        <f>C74*$F$72</f>
        <v>0</v>
      </c>
      <c r="G74" s="48">
        <f t="shared" ref="G74:G78" si="33">D74*E74*F74</f>
        <v>0</v>
      </c>
      <c r="H74" s="88"/>
      <c r="I74" s="52">
        <f t="shared" ref="I74:I78" si="34">ROUND(H74*G74,2)</f>
        <v>0</v>
      </c>
      <c r="J74" s="52">
        <f t="shared" ref="J74:J78" si="35">I74+G74</f>
        <v>0</v>
      </c>
      <c r="K74" s="130"/>
      <c r="L74" s="130"/>
    </row>
    <row r="75" spans="1:65" ht="14.7" thickTop="1" x14ac:dyDescent="0.55000000000000004">
      <c r="A75" s="36"/>
      <c r="B75" s="97"/>
      <c r="C75" s="107"/>
      <c r="D75" s="97"/>
      <c r="E75" s="97"/>
      <c r="F75" s="108"/>
      <c r="G75" s="48">
        <f t="shared" si="33"/>
        <v>0</v>
      </c>
      <c r="H75" s="103"/>
      <c r="I75" s="52">
        <f t="shared" si="34"/>
        <v>0</v>
      </c>
      <c r="J75" s="52">
        <f t="shared" si="35"/>
        <v>0</v>
      </c>
      <c r="K75" s="130"/>
      <c r="L75" s="130"/>
    </row>
    <row r="76" spans="1:65" x14ac:dyDescent="0.55000000000000004">
      <c r="A76" s="36"/>
      <c r="B76" s="97"/>
      <c r="C76" s="97"/>
      <c r="D76" s="97"/>
      <c r="E76" s="97"/>
      <c r="F76" s="108"/>
      <c r="G76" s="48">
        <f t="shared" si="33"/>
        <v>0</v>
      </c>
      <c r="H76" s="103"/>
      <c r="I76" s="52">
        <f t="shared" si="34"/>
        <v>0</v>
      </c>
      <c r="J76" s="52">
        <f t="shared" si="35"/>
        <v>0</v>
      </c>
      <c r="K76" s="130"/>
      <c r="L76" s="130"/>
    </row>
    <row r="77" spans="1:65" x14ac:dyDescent="0.55000000000000004">
      <c r="A77" s="36"/>
      <c r="B77" s="97"/>
      <c r="C77" s="97"/>
      <c r="D77" s="97"/>
      <c r="E77" s="97"/>
      <c r="F77" s="108"/>
      <c r="G77" s="48">
        <f t="shared" si="33"/>
        <v>0</v>
      </c>
      <c r="H77" s="103"/>
      <c r="I77" s="52">
        <f t="shared" si="34"/>
        <v>0</v>
      </c>
      <c r="J77" s="52">
        <f t="shared" si="35"/>
        <v>0</v>
      </c>
      <c r="K77" s="130"/>
      <c r="L77" s="130"/>
    </row>
    <row r="78" spans="1:65" x14ac:dyDescent="0.55000000000000004">
      <c r="A78" s="36"/>
      <c r="B78" s="97"/>
      <c r="C78" s="97"/>
      <c r="D78" s="97"/>
      <c r="E78" s="97"/>
      <c r="F78" s="108"/>
      <c r="G78" s="48">
        <f t="shared" si="33"/>
        <v>0</v>
      </c>
      <c r="H78" s="103"/>
      <c r="I78" s="52">
        <f t="shared" si="34"/>
        <v>0</v>
      </c>
      <c r="J78" s="52">
        <f t="shared" si="35"/>
        <v>0</v>
      </c>
      <c r="K78" s="130"/>
      <c r="L78" s="130"/>
    </row>
    <row r="79" spans="1:65" s="105" customFormat="1" ht="14.7" thickBot="1" x14ac:dyDescent="0.6">
      <c r="A79" s="19" t="s">
        <v>101</v>
      </c>
      <c r="B79" s="20" t="s">
        <v>102</v>
      </c>
      <c r="C79" s="21"/>
      <c r="D79" s="19"/>
      <c r="E79" s="22"/>
      <c r="F79" s="75"/>
      <c r="G79" s="46">
        <f>SUM(G80:G84)</f>
        <v>0</v>
      </c>
      <c r="H79" s="25"/>
      <c r="I79" s="46">
        <f>SUM(I80:I84)</f>
        <v>0</v>
      </c>
      <c r="J79" s="46">
        <f>SUM(J80:J84)</f>
        <v>0</v>
      </c>
      <c r="K79" s="130">
        <f>G79</f>
        <v>0</v>
      </c>
      <c r="L79" s="130">
        <f>J79</f>
        <v>0</v>
      </c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0"/>
      <c r="AB79" s="90"/>
      <c r="AC79" s="90"/>
      <c r="AD79" s="90"/>
      <c r="AE79" s="90"/>
      <c r="AF79" s="90"/>
      <c r="AG79" s="90"/>
      <c r="AH79" s="90"/>
      <c r="AI79" s="90"/>
      <c r="AJ79" s="90"/>
      <c r="AK79" s="90"/>
      <c r="AL79" s="90"/>
      <c r="AM79" s="90"/>
      <c r="AN79" s="90"/>
      <c r="AO79" s="90"/>
      <c r="AP79" s="90"/>
      <c r="AQ79" s="90"/>
      <c r="AR79" s="90"/>
      <c r="AS79" s="90"/>
      <c r="AT79" s="90"/>
      <c r="AU79" s="90"/>
      <c r="AV79" s="90"/>
      <c r="AW79" s="90"/>
      <c r="AX79" s="90"/>
      <c r="AY79" s="90"/>
      <c r="AZ79" s="90"/>
      <c r="BA79" s="90"/>
      <c r="BB79" s="90"/>
      <c r="BC79" s="90"/>
      <c r="BD79" s="90"/>
      <c r="BE79" s="90"/>
      <c r="BF79" s="90"/>
      <c r="BG79" s="90"/>
      <c r="BH79" s="90"/>
      <c r="BI79" s="90"/>
      <c r="BJ79" s="90"/>
      <c r="BK79" s="90"/>
      <c r="BL79" s="90"/>
      <c r="BM79" s="90"/>
    </row>
    <row r="80" spans="1:65" ht="15" thickTop="1" thickBot="1" x14ac:dyDescent="0.6">
      <c r="A80" s="37" t="s">
        <v>103</v>
      </c>
      <c r="B80" s="97" t="s">
        <v>104</v>
      </c>
      <c r="C80" s="97" t="s">
        <v>84</v>
      </c>
      <c r="D80" s="97">
        <v>1000</v>
      </c>
      <c r="E80" s="97">
        <v>4</v>
      </c>
      <c r="F80" s="109"/>
      <c r="G80" s="48">
        <f>D80*E80*F80</f>
        <v>0</v>
      </c>
      <c r="H80" s="88"/>
      <c r="I80" s="66">
        <f>ROUND(H80*G80,2)</f>
        <v>0</v>
      </c>
      <c r="J80" s="66">
        <f>I80+G80</f>
        <v>0</v>
      </c>
      <c r="K80" s="130"/>
      <c r="L80" s="130"/>
      <c r="N80" s="121">
        <f>L79</f>
        <v>0</v>
      </c>
    </row>
    <row r="81" spans="1:65" ht="15" thickTop="1" thickBot="1" x14ac:dyDescent="0.6">
      <c r="A81" s="36" t="s">
        <v>105</v>
      </c>
      <c r="B81" s="97" t="s">
        <v>106</v>
      </c>
      <c r="C81" s="97" t="s">
        <v>81</v>
      </c>
      <c r="D81" s="97">
        <v>4</v>
      </c>
      <c r="E81" s="97">
        <v>4</v>
      </c>
      <c r="F81" s="109"/>
      <c r="G81" s="48">
        <f t="shared" ref="G81:G84" si="36">D81*E81*F81</f>
        <v>0</v>
      </c>
      <c r="H81" s="88"/>
      <c r="I81" s="52">
        <f t="shared" ref="I81:I84" si="37">ROUND(H81*G81,2)</f>
        <v>0</v>
      </c>
      <c r="J81" s="52">
        <f t="shared" ref="J81:J84" si="38">I81+G81</f>
        <v>0</v>
      </c>
      <c r="K81" s="130"/>
      <c r="L81" s="130"/>
    </row>
    <row r="82" spans="1:65" ht="15" thickTop="1" thickBot="1" x14ac:dyDescent="0.6">
      <c r="A82" s="36" t="s">
        <v>107</v>
      </c>
      <c r="B82" s="97" t="s">
        <v>108</v>
      </c>
      <c r="C82" s="97" t="s">
        <v>81</v>
      </c>
      <c r="D82" s="97">
        <v>4</v>
      </c>
      <c r="E82" s="97">
        <v>4</v>
      </c>
      <c r="F82" s="109"/>
      <c r="G82" s="48">
        <f t="shared" si="36"/>
        <v>0</v>
      </c>
      <c r="H82" s="88"/>
      <c r="I82" s="52">
        <f t="shared" si="37"/>
        <v>0</v>
      </c>
      <c r="J82" s="52">
        <f t="shared" si="38"/>
        <v>0</v>
      </c>
      <c r="K82" s="130"/>
      <c r="L82" s="130"/>
    </row>
    <row r="83" spans="1:65" s="18" customFormat="1" ht="14.7" thickTop="1" x14ac:dyDescent="0.55000000000000004">
      <c r="A83" s="36"/>
      <c r="B83" s="97"/>
      <c r="C83" s="97"/>
      <c r="D83" s="97"/>
      <c r="E83" s="97"/>
      <c r="F83" s="104"/>
      <c r="G83" s="48">
        <f t="shared" si="36"/>
        <v>0</v>
      </c>
      <c r="H83" s="103"/>
      <c r="I83" s="52">
        <f t="shared" si="37"/>
        <v>0</v>
      </c>
      <c r="J83" s="52">
        <f t="shared" si="38"/>
        <v>0</v>
      </c>
      <c r="K83" s="130"/>
      <c r="L83" s="130"/>
    </row>
    <row r="84" spans="1:65" x14ac:dyDescent="0.55000000000000004">
      <c r="A84" s="36"/>
      <c r="B84" s="97"/>
      <c r="C84" s="97"/>
      <c r="D84" s="97"/>
      <c r="E84" s="97"/>
      <c r="F84" s="104"/>
      <c r="G84" s="48">
        <f t="shared" si="36"/>
        <v>0</v>
      </c>
      <c r="H84" s="103"/>
      <c r="I84" s="52">
        <f t="shared" si="37"/>
        <v>0</v>
      </c>
      <c r="J84" s="52">
        <f t="shared" si="38"/>
        <v>0</v>
      </c>
      <c r="K84" s="130"/>
      <c r="L84" s="130"/>
    </row>
    <row r="85" spans="1:65" s="105" customFormat="1" ht="14.7" thickBot="1" x14ac:dyDescent="0.6">
      <c r="A85" s="19" t="s">
        <v>109</v>
      </c>
      <c r="B85" s="20" t="s">
        <v>110</v>
      </c>
      <c r="C85" s="21"/>
      <c r="D85" s="19"/>
      <c r="E85" s="22"/>
      <c r="F85" s="75"/>
      <c r="G85" s="46">
        <f>SUM(G87:G90)</f>
        <v>0</v>
      </c>
      <c r="H85" s="25"/>
      <c r="I85" s="46">
        <f>SUM(I87:I90)</f>
        <v>0</v>
      </c>
      <c r="J85" s="46">
        <f>SUM(J87:J90)</f>
        <v>0</v>
      </c>
      <c r="K85" s="130">
        <f>G85</f>
        <v>0</v>
      </c>
      <c r="L85" s="130">
        <f>J85</f>
        <v>0</v>
      </c>
      <c r="M85" s="121">
        <f>L85</f>
        <v>0</v>
      </c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90"/>
      <c r="AA85" s="90"/>
      <c r="AB85" s="90"/>
      <c r="AC85" s="90"/>
      <c r="AD85" s="90"/>
      <c r="AE85" s="90"/>
      <c r="AF85" s="90"/>
      <c r="AG85" s="90"/>
      <c r="AH85" s="90"/>
      <c r="AI85" s="90"/>
      <c r="AJ85" s="90"/>
      <c r="AK85" s="90"/>
      <c r="AL85" s="90"/>
      <c r="AM85" s="90"/>
      <c r="AN85" s="90"/>
      <c r="AO85" s="90"/>
      <c r="AP85" s="90"/>
      <c r="AQ85" s="90"/>
      <c r="AR85" s="90"/>
      <c r="AS85" s="90"/>
      <c r="AT85" s="90"/>
      <c r="AU85" s="90"/>
      <c r="AV85" s="90"/>
      <c r="AW85" s="90"/>
      <c r="AX85" s="90"/>
      <c r="AY85" s="90"/>
      <c r="AZ85" s="90"/>
      <c r="BA85" s="90"/>
      <c r="BB85" s="90"/>
      <c r="BC85" s="90"/>
      <c r="BD85" s="90"/>
      <c r="BE85" s="90"/>
      <c r="BF85" s="90"/>
      <c r="BG85" s="90"/>
      <c r="BH85" s="90"/>
      <c r="BI85" s="90"/>
      <c r="BJ85" s="90"/>
      <c r="BK85" s="90"/>
      <c r="BL85" s="90"/>
      <c r="BM85" s="90"/>
    </row>
    <row r="86" spans="1:65" ht="15" thickTop="1" thickBot="1" x14ac:dyDescent="0.6">
      <c r="A86" s="111" t="s">
        <v>96</v>
      </c>
      <c r="B86" s="97" t="s">
        <v>97</v>
      </c>
      <c r="C86" s="97" t="s">
        <v>84</v>
      </c>
      <c r="D86" s="97">
        <v>1</v>
      </c>
      <c r="E86" s="106"/>
      <c r="F86" s="109"/>
      <c r="G86" s="141"/>
      <c r="H86" s="142"/>
      <c r="I86" s="142"/>
      <c r="J86" s="143"/>
      <c r="K86" s="130"/>
      <c r="L86" s="130"/>
    </row>
    <row r="87" spans="1:65" ht="15" thickTop="1" thickBot="1" x14ac:dyDescent="0.6">
      <c r="A87" s="37" t="s">
        <v>111</v>
      </c>
      <c r="B87" s="97" t="s">
        <v>112</v>
      </c>
      <c r="C87" s="107">
        <v>15</v>
      </c>
      <c r="D87" s="97">
        <v>12</v>
      </c>
      <c r="E87" s="97">
        <v>4</v>
      </c>
      <c r="F87" s="108">
        <f>C87*$F$86</f>
        <v>0</v>
      </c>
      <c r="G87" s="48">
        <f>D87*E87*F87</f>
        <v>0</v>
      </c>
      <c r="H87" s="88"/>
      <c r="I87" s="52">
        <f t="shared" ref="I87" si="39">ROUND(H87*G87,2)</f>
        <v>0</v>
      </c>
      <c r="J87" s="52">
        <f t="shared" ref="J87" si="40">I87+G87</f>
        <v>0</v>
      </c>
      <c r="K87" s="130"/>
      <c r="L87" s="130"/>
    </row>
    <row r="88" spans="1:65" ht="14.7" thickTop="1" x14ac:dyDescent="0.55000000000000004">
      <c r="A88" s="36"/>
      <c r="B88" s="97"/>
      <c r="C88" s="97"/>
      <c r="D88" s="97"/>
      <c r="E88" s="97"/>
      <c r="F88" s="104"/>
      <c r="G88" s="48">
        <f t="shared" ref="G88:G90" si="41">D88*E88*F88</f>
        <v>0</v>
      </c>
      <c r="H88" s="103"/>
      <c r="I88" s="52">
        <f t="shared" ref="I88:I90" si="42">ROUND(H88*G88,2)</f>
        <v>0</v>
      </c>
      <c r="J88" s="52">
        <f t="shared" ref="J88:J90" si="43">I88+G88</f>
        <v>0</v>
      </c>
      <c r="K88" s="130"/>
      <c r="L88" s="130"/>
    </row>
    <row r="89" spans="1:65" x14ac:dyDescent="0.55000000000000004">
      <c r="A89" s="36"/>
      <c r="B89" s="97"/>
      <c r="C89" s="97"/>
      <c r="D89" s="97"/>
      <c r="E89" s="97"/>
      <c r="F89" s="104"/>
      <c r="G89" s="48">
        <f t="shared" si="41"/>
        <v>0</v>
      </c>
      <c r="H89" s="103"/>
      <c r="I89" s="52">
        <f t="shared" si="42"/>
        <v>0</v>
      </c>
      <c r="J89" s="52">
        <f t="shared" si="43"/>
        <v>0</v>
      </c>
      <c r="K89" s="130"/>
      <c r="L89" s="130"/>
    </row>
    <row r="90" spans="1:65" x14ac:dyDescent="0.55000000000000004">
      <c r="A90" s="36"/>
      <c r="B90" s="97"/>
      <c r="C90" s="97"/>
      <c r="D90" s="97"/>
      <c r="E90" s="97"/>
      <c r="F90" s="104"/>
      <c r="G90" s="48">
        <f t="shared" si="41"/>
        <v>0</v>
      </c>
      <c r="H90" s="103"/>
      <c r="I90" s="52">
        <f t="shared" si="42"/>
        <v>0</v>
      </c>
      <c r="J90" s="52">
        <f t="shared" si="43"/>
        <v>0</v>
      </c>
      <c r="K90" s="130"/>
      <c r="L90" s="130"/>
    </row>
    <row r="91" spans="1:65" ht="27.6" customHeight="1" x14ac:dyDescent="0.55000000000000004">
      <c r="A91" s="38">
        <v>4</v>
      </c>
      <c r="B91" s="72" t="s">
        <v>113</v>
      </c>
      <c r="C91" s="39"/>
      <c r="D91" s="39"/>
      <c r="E91" s="39"/>
      <c r="F91" s="80"/>
      <c r="G91" s="53">
        <f>SUM(G93:G97)</f>
        <v>0</v>
      </c>
      <c r="H91" s="84"/>
      <c r="I91" s="53">
        <f>SUM(I93:I97)</f>
        <v>0</v>
      </c>
      <c r="J91" s="53">
        <f>SUM(J93:J97)</f>
        <v>0</v>
      </c>
      <c r="K91" s="53">
        <f>SUM(K92)</f>
        <v>0</v>
      </c>
      <c r="L91" s="53">
        <f>SUM(L92)</f>
        <v>0</v>
      </c>
    </row>
    <row r="92" spans="1:65" ht="14.7" thickBot="1" x14ac:dyDescent="0.6">
      <c r="A92" s="35"/>
      <c r="B92" s="70"/>
      <c r="C92" s="41"/>
      <c r="D92" s="41"/>
      <c r="E92" s="41"/>
      <c r="F92" s="76"/>
      <c r="G92" s="43"/>
      <c r="H92" s="82"/>
      <c r="I92" s="47"/>
      <c r="J92" s="47"/>
      <c r="K92" s="131">
        <f>G91</f>
        <v>0</v>
      </c>
      <c r="L92" s="131">
        <f>J91</f>
        <v>0</v>
      </c>
    </row>
    <row r="93" spans="1:65" s="18" customFormat="1" ht="15" thickTop="1" thickBot="1" x14ac:dyDescent="0.6">
      <c r="A93" s="36" t="s">
        <v>114</v>
      </c>
      <c r="B93" s="97" t="s">
        <v>115</v>
      </c>
      <c r="C93" s="97" t="s">
        <v>84</v>
      </c>
      <c r="D93" s="97">
        <f>500*8</f>
        <v>4000</v>
      </c>
      <c r="E93" s="97">
        <v>4</v>
      </c>
      <c r="F93" s="109"/>
      <c r="G93" s="52">
        <f>ROUND(E93*ROUND(F93,2),2)*D93</f>
        <v>0</v>
      </c>
      <c r="H93" s="88"/>
      <c r="I93" s="52">
        <f>ROUND(H93*G93,2)</f>
        <v>0</v>
      </c>
      <c r="J93" s="52">
        <f>I93+G93</f>
        <v>0</v>
      </c>
      <c r="K93" s="132"/>
      <c r="L93" s="132"/>
      <c r="N93" s="115">
        <f>L92</f>
        <v>0</v>
      </c>
    </row>
    <row r="94" spans="1:65" ht="14.7" thickTop="1" x14ac:dyDescent="0.55000000000000004">
      <c r="A94" s="36"/>
      <c r="B94" s="97"/>
      <c r="C94" s="97"/>
      <c r="D94" s="97"/>
      <c r="E94" s="97"/>
      <c r="F94" s="108"/>
      <c r="G94" s="52">
        <f t="shared" ref="G94" si="44">ROUND(E94*ROUND(F94,2),2)</f>
        <v>0</v>
      </c>
      <c r="H94" s="103"/>
      <c r="I94" s="52">
        <f t="shared" ref="I94" si="45">ROUND(H94*G94,2)</f>
        <v>0</v>
      </c>
      <c r="J94" s="52">
        <f t="shared" ref="J94" si="46">I94+G94</f>
        <v>0</v>
      </c>
      <c r="K94" s="132"/>
      <c r="L94" s="132"/>
    </row>
    <row r="95" spans="1:65" x14ac:dyDescent="0.55000000000000004">
      <c r="A95" s="36"/>
      <c r="B95" s="97"/>
      <c r="C95" s="97"/>
      <c r="D95" s="97"/>
      <c r="E95" s="97"/>
      <c r="F95" s="108"/>
      <c r="G95" s="52">
        <f t="shared" ref="G95:G97" si="47">ROUND(E95*ROUND(F95,2),2)</f>
        <v>0</v>
      </c>
      <c r="H95" s="103"/>
      <c r="I95" s="52">
        <f t="shared" ref="I95:I97" si="48">ROUND(H95*G95,2)</f>
        <v>0</v>
      </c>
      <c r="J95" s="52">
        <f t="shared" ref="J95:J97" si="49">I95+G95</f>
        <v>0</v>
      </c>
      <c r="K95" s="132"/>
      <c r="L95" s="132"/>
    </row>
    <row r="96" spans="1:65" x14ac:dyDescent="0.55000000000000004">
      <c r="A96" s="40"/>
      <c r="B96" s="97"/>
      <c r="C96" s="97"/>
      <c r="D96" s="97"/>
      <c r="E96" s="97"/>
      <c r="F96" s="108"/>
      <c r="G96" s="54">
        <f t="shared" ref="G96" si="50">ROUND(E96*ROUND(F96,2),2)</f>
        <v>0</v>
      </c>
      <c r="H96" s="100"/>
      <c r="I96" s="54">
        <f t="shared" ref="I96" si="51">ROUND(H96*G96,2)</f>
        <v>0</v>
      </c>
      <c r="J96" s="54">
        <f t="shared" ref="J96" si="52">I96+G96</f>
        <v>0</v>
      </c>
      <c r="K96" s="132"/>
      <c r="L96" s="132"/>
    </row>
    <row r="97" spans="1:12" x14ac:dyDescent="0.55000000000000004">
      <c r="A97" s="36"/>
      <c r="B97" s="97"/>
      <c r="C97" s="97"/>
      <c r="D97" s="97"/>
      <c r="E97" s="97"/>
      <c r="F97" s="108"/>
      <c r="G97" s="52">
        <f t="shared" si="47"/>
        <v>0</v>
      </c>
      <c r="H97" s="103"/>
      <c r="I97" s="52">
        <f t="shared" si="48"/>
        <v>0</v>
      </c>
      <c r="J97" s="52">
        <f t="shared" si="49"/>
        <v>0</v>
      </c>
      <c r="K97" s="133"/>
      <c r="L97" s="133"/>
    </row>
    <row r="98" spans="1:12" x14ac:dyDescent="0.55000000000000004">
      <c r="A98" s="125"/>
      <c r="B98" s="125"/>
      <c r="C98" s="125"/>
      <c r="D98" s="125"/>
      <c r="E98" s="125"/>
      <c r="F98" s="125"/>
      <c r="G98" s="125"/>
      <c r="H98" s="125"/>
      <c r="I98" s="125"/>
      <c r="J98" s="125"/>
      <c r="K98" s="126"/>
      <c r="L98" s="125"/>
    </row>
  </sheetData>
  <sheetProtection sheet="1" scenarios="1"/>
  <mergeCells count="37">
    <mergeCell ref="G86:J86"/>
    <mergeCell ref="K32:K38"/>
    <mergeCell ref="L32:L38"/>
    <mergeCell ref="A1:C1"/>
    <mergeCell ref="A2:C3"/>
    <mergeCell ref="I2:K2"/>
    <mergeCell ref="I3:K3"/>
    <mergeCell ref="A6:B6"/>
    <mergeCell ref="I5:K5"/>
    <mergeCell ref="I4:K4"/>
    <mergeCell ref="B8:J8"/>
    <mergeCell ref="B7:J7"/>
    <mergeCell ref="L21:L31"/>
    <mergeCell ref="K9:K20"/>
    <mergeCell ref="L9:L20"/>
    <mergeCell ref="K21:K31"/>
    <mergeCell ref="K39:K45"/>
    <mergeCell ref="L39:L45"/>
    <mergeCell ref="K60:K70"/>
    <mergeCell ref="K46:K52"/>
    <mergeCell ref="L46:L52"/>
    <mergeCell ref="G72:J72"/>
    <mergeCell ref="A98:L98"/>
    <mergeCell ref="B71:J71"/>
    <mergeCell ref="B53:J53"/>
    <mergeCell ref="K73:K78"/>
    <mergeCell ref="K85:K90"/>
    <mergeCell ref="L85:L90"/>
    <mergeCell ref="L92:L97"/>
    <mergeCell ref="K92:K97"/>
    <mergeCell ref="L60:L70"/>
    <mergeCell ref="B73:E73"/>
    <mergeCell ref="L73:L78"/>
    <mergeCell ref="K79:K84"/>
    <mergeCell ref="L79:L84"/>
    <mergeCell ref="K54:K59"/>
    <mergeCell ref="L54:L59"/>
  </mergeCells>
  <conditionalFormatting sqref="B37">
    <cfRule type="expression" dxfId="29" priority="85">
      <formula>INDEX(#REF!,ROW())=1</formula>
    </cfRule>
  </conditionalFormatting>
  <conditionalFormatting sqref="B37">
    <cfRule type="expression" dxfId="28" priority="84">
      <formula>AND(INDEX(#REF!,ROW())=9,INDEX(#REF!,ROW())="Y")</formula>
    </cfRule>
  </conditionalFormatting>
  <conditionalFormatting sqref="B37">
    <cfRule type="expression" dxfId="27" priority="83">
      <formula>(OR(LEFT(INDEX(#REF!,ROW()),1)="X",(LEFT(INDEX(#REF!,ROW()),1)="O")))</formula>
    </cfRule>
  </conditionalFormatting>
  <conditionalFormatting sqref="B37 B34">
    <cfRule type="expression" dxfId="26" priority="81">
      <formula>AND(INDEX(#REF!,ROW())=9,INDEX(#REF!,ROW())="Y")</formula>
    </cfRule>
    <cfRule type="expression" dxfId="25" priority="82">
      <formula>INDEX(#REF!,ROW())=1</formula>
    </cfRule>
  </conditionalFormatting>
  <conditionalFormatting sqref="B34:B37">
    <cfRule type="expression" dxfId="24" priority="77">
      <formula>INDEX(#REF!,ROW())=1</formula>
    </cfRule>
  </conditionalFormatting>
  <conditionalFormatting sqref="B34:B37">
    <cfRule type="expression" dxfId="23" priority="78">
      <formula>(OR(LEFT(INDEX(#REF!,ROW()),1)="X",(LEFT(INDEX(#REF!,ROW()),1)="O")))</formula>
    </cfRule>
  </conditionalFormatting>
  <conditionalFormatting sqref="B34:B37">
    <cfRule type="expression" dxfId="22" priority="75">
      <formula>(OR(LEFT(INDEX(#REF!,ROW()),1)="X",(LEFT(INDEX(#REF!,ROW()),1)="O")))</formula>
    </cfRule>
  </conditionalFormatting>
  <conditionalFormatting sqref="B34:B37">
    <cfRule type="expression" dxfId="21" priority="79">
      <formula>AND(INDEX(#REF!,ROW())=9,INDEX(#REF!,ROW())="Y")</formula>
    </cfRule>
    <cfRule type="expression" dxfId="20" priority="80">
      <formula>INDEX(#REF!,ROW())=1</formula>
    </cfRule>
  </conditionalFormatting>
  <conditionalFormatting sqref="B34:B37">
    <cfRule type="expression" dxfId="19" priority="76">
      <formula>AND(INDEX(#REF!,ROW())=9,INDEX(#REF!,ROW())="Y")</formula>
    </cfRule>
  </conditionalFormatting>
  <conditionalFormatting sqref="B34">
    <cfRule type="expression" dxfId="18" priority="74">
      <formula>INDEX(#REF!,ROW())=1</formula>
    </cfRule>
  </conditionalFormatting>
  <conditionalFormatting sqref="B34">
    <cfRule type="expression" dxfId="17" priority="73">
      <formula>AND(INDEX(#REF!,ROW())=9,INDEX(#REF!,ROW())="Y")</formula>
    </cfRule>
  </conditionalFormatting>
  <conditionalFormatting sqref="B34">
    <cfRule type="expression" dxfId="16" priority="72">
      <formula>(OR(LEFT(INDEX(#REF!,ROW()),1)="X",(LEFT(INDEX(#REF!,ROW()),1)="O")))</formula>
    </cfRule>
  </conditionalFormatting>
  <conditionalFormatting sqref="B26">
    <cfRule type="expression" dxfId="15" priority="25">
      <formula>(OR(LEFT(INDEX(#REF!,ROW()),1)="X",(LEFT(INDEX(#REF!,ROW()),1)="O")))</formula>
    </cfRule>
  </conditionalFormatting>
  <conditionalFormatting sqref="B26">
    <cfRule type="expression" dxfId="14" priority="22">
      <formula>(OR(LEFT(INDEX(#REF!,ROW()),1)="X",(LEFT(INDEX(#REF!,ROW()),1)="O")))</formula>
    </cfRule>
    <cfRule type="expression" dxfId="13" priority="23">
      <formula>AND(INDEX(#REF!,ROW())=9,INDEX(#REF!,ROW())="Y")</formula>
    </cfRule>
    <cfRule type="expression" dxfId="12" priority="24">
      <formula>INDEX(#REF!,ROW())=1</formula>
    </cfRule>
  </conditionalFormatting>
  <conditionalFormatting sqref="B28">
    <cfRule type="expression" dxfId="11" priority="20">
      <formula>AND(NOT(INDEX(lo,ROW())),OR(LEFT(INDEX($N:$N,ROW()))="&lt;",LEFT(INDEX($N:$N,ROW()))="("))</formula>
    </cfRule>
  </conditionalFormatting>
  <conditionalFormatting sqref="B26">
    <cfRule type="expression" dxfId="10" priority="26">
      <formula>AND(INDEX(#REF!,ROW())=9,INDEX(#REF!,ROW())="Y")</formula>
    </cfRule>
    <cfRule type="expression" dxfId="9" priority="27">
      <formula>INDEX(#REF!,ROW())=1</formula>
    </cfRule>
  </conditionalFormatting>
  <conditionalFormatting sqref="B28">
    <cfRule type="expression" dxfId="8" priority="8">
      <formula>(OR(LEFT(INDEX(#REF!,ROW()),1)="X",(LEFT(INDEX(#REF!,ROW()),1)="O")))</formula>
    </cfRule>
  </conditionalFormatting>
  <conditionalFormatting sqref="B28">
    <cfRule type="expression" dxfId="7" priority="5">
      <formula>(OR(LEFT(INDEX(#REF!,ROW()),1)="X",(LEFT(INDEX(#REF!,ROW()),1)="O")))</formula>
    </cfRule>
    <cfRule type="expression" dxfId="6" priority="6">
      <formula>AND(INDEX(#REF!,ROW())=9,INDEX(#REF!,ROW())="Y")</formula>
    </cfRule>
    <cfRule type="expression" dxfId="5" priority="7">
      <formula>INDEX(#REF!,ROW())=1</formula>
    </cfRule>
  </conditionalFormatting>
  <conditionalFormatting sqref="B28">
    <cfRule type="expression" dxfId="4" priority="2">
      <formula>INDEX(#REF!,ROW())=1</formula>
    </cfRule>
    <cfRule type="expression" dxfId="3" priority="3">
      <formula>INDEX(#REF!,ROW())=2</formula>
    </cfRule>
  </conditionalFormatting>
  <conditionalFormatting sqref="B28">
    <cfRule type="expression" dxfId="2" priority="1">
      <formula>AND(INDEX(#REF!,ROW())="Y",INDEX(#REF!,ROW())=9)</formula>
    </cfRule>
  </conditionalFormatting>
  <conditionalFormatting sqref="B28">
    <cfRule type="expression" dxfId="1" priority="9">
      <formula>AND(INDEX(#REF!,ROW())=9,INDEX(#REF!,ROW())="Y")</formula>
    </cfRule>
    <cfRule type="expression" dxfId="0" priority="10">
      <formula>INDEX(#REF!,ROW())=1</formula>
    </cfRule>
  </conditionalFormatting>
  <pageMargins left="0.23622047244094491" right="0.23622047244094491" top="0.74803149606299213" bottom="0.74803149606299213" header="0.31496062992125984" footer="0.31496062992125984"/>
  <pageSetup paperSize="9" scale="65" fitToHeight="0" orientation="landscape" r:id="rId1"/>
  <headerFooter>
    <oddHeader>&amp;C&amp;F</oddHeader>
    <oddFooter>&amp;C&amp;8Strona &amp;P z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2"/>
  <sheetViews>
    <sheetView workbookViewId="0">
      <selection activeCell="C6" sqref="C6"/>
    </sheetView>
  </sheetViews>
  <sheetFormatPr defaultColWidth="8.83984375" defaultRowHeight="14.4" x14ac:dyDescent="0.55000000000000004"/>
  <cols>
    <col min="1" max="1" width="13.68359375" customWidth="1"/>
    <col min="2" max="2" width="12.15625" customWidth="1"/>
    <col min="3" max="3" width="144" customWidth="1"/>
  </cols>
  <sheetData>
    <row r="1" spans="1:11" x14ac:dyDescent="0.55000000000000004">
      <c r="A1" s="4" t="s">
        <v>116</v>
      </c>
      <c r="B1" s="4"/>
      <c r="C1" s="4"/>
      <c r="D1" s="1"/>
      <c r="E1" s="1"/>
      <c r="F1" s="6"/>
      <c r="G1" s="6"/>
      <c r="H1" s="6"/>
      <c r="I1" s="6"/>
      <c r="J1" s="6"/>
      <c r="K1" s="6"/>
    </row>
    <row r="2" spans="1:11" x14ac:dyDescent="0.55000000000000004">
      <c r="A2" s="2"/>
      <c r="B2" s="2"/>
      <c r="C2" s="2"/>
      <c r="D2" s="1"/>
      <c r="E2" s="1"/>
      <c r="F2" s="1"/>
      <c r="G2" s="2"/>
      <c r="H2" s="2"/>
      <c r="I2" s="2"/>
      <c r="J2" s="2"/>
      <c r="K2" s="2"/>
    </row>
    <row r="3" spans="1:11" x14ac:dyDescent="0.55000000000000004">
      <c r="A3" s="1" t="s">
        <v>117</v>
      </c>
      <c r="B3" s="11"/>
      <c r="C3" s="5" t="s">
        <v>118</v>
      </c>
      <c r="D3" s="5"/>
      <c r="E3" s="5"/>
      <c r="F3" s="5"/>
      <c r="G3" s="5"/>
      <c r="H3" s="5"/>
      <c r="I3" s="5"/>
      <c r="J3" s="5"/>
      <c r="K3" s="5"/>
    </row>
    <row r="4" spans="1:11" x14ac:dyDescent="0.55000000000000004">
      <c r="A4" s="1" t="s">
        <v>119</v>
      </c>
      <c r="B4" s="9"/>
      <c r="C4" s="5" t="s">
        <v>120</v>
      </c>
      <c r="D4" s="5"/>
      <c r="E4" s="5"/>
      <c r="F4" s="5"/>
      <c r="G4" s="5"/>
      <c r="H4" s="5"/>
      <c r="I4" s="5"/>
      <c r="J4" s="5"/>
      <c r="K4" s="5"/>
    </row>
    <row r="5" spans="1:11" x14ac:dyDescent="0.55000000000000004">
      <c r="A5" s="1" t="s">
        <v>121</v>
      </c>
      <c r="B5" s="10"/>
      <c r="C5" s="5" t="s">
        <v>122</v>
      </c>
      <c r="D5" s="5"/>
      <c r="E5" s="5"/>
      <c r="F5" s="5"/>
      <c r="G5" s="5"/>
      <c r="H5" s="5"/>
      <c r="I5" s="5"/>
      <c r="J5" s="5"/>
      <c r="K5" s="5"/>
    </row>
    <row r="6" spans="1:11" x14ac:dyDescent="0.55000000000000004">
      <c r="A6" s="1"/>
      <c r="B6" s="2"/>
      <c r="C6" s="12" t="s">
        <v>123</v>
      </c>
      <c r="D6" s="3"/>
      <c r="E6" s="3"/>
      <c r="F6" s="3"/>
      <c r="G6" s="3"/>
      <c r="H6" s="3"/>
      <c r="I6" s="3"/>
      <c r="J6" s="3"/>
      <c r="K6" s="3"/>
    </row>
    <row r="7" spans="1:11" x14ac:dyDescent="0.55000000000000004">
      <c r="A7" s="1"/>
      <c r="B7" s="2"/>
      <c r="C7" s="3"/>
      <c r="D7" s="3"/>
      <c r="E7" s="3"/>
      <c r="F7" s="3"/>
      <c r="G7" s="3"/>
      <c r="H7" s="3"/>
      <c r="I7" s="3"/>
      <c r="J7" s="3"/>
      <c r="K7" s="3"/>
    </row>
    <row r="8" spans="1:11" x14ac:dyDescent="0.55000000000000004">
      <c r="A8" s="2"/>
      <c r="B8" s="2"/>
      <c r="C8" s="3"/>
      <c r="D8" s="1"/>
      <c r="E8" s="1"/>
      <c r="F8" s="1"/>
      <c r="G8" s="2"/>
      <c r="H8" s="2"/>
      <c r="I8" s="2"/>
      <c r="J8" s="2"/>
      <c r="K8" s="2"/>
    </row>
    <row r="9" spans="1:11" x14ac:dyDescent="0.55000000000000004">
      <c r="A9" s="1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55000000000000004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55000000000000004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x14ac:dyDescent="0.55000000000000004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x14ac:dyDescent="0.55000000000000004">
      <c r="A13" s="1"/>
      <c r="B13" s="2"/>
      <c r="C13" s="3"/>
      <c r="D13" s="1"/>
      <c r="E13" s="1"/>
      <c r="F13" s="1"/>
      <c r="G13" s="2"/>
      <c r="H13" s="2"/>
      <c r="I13" s="2"/>
      <c r="J13" s="2"/>
      <c r="K13" s="2"/>
    </row>
    <row r="14" spans="1:11" ht="48" customHeight="1" x14ac:dyDescent="0.55000000000000004">
      <c r="A14" s="1"/>
      <c r="B14" s="158"/>
      <c r="C14" s="158"/>
      <c r="D14" s="2"/>
      <c r="E14" s="2"/>
      <c r="F14" s="2"/>
      <c r="G14" s="2"/>
      <c r="H14" s="2"/>
      <c r="I14" s="2"/>
      <c r="J14" s="2"/>
      <c r="K14" s="2"/>
    </row>
    <row r="15" spans="1:11" x14ac:dyDescent="0.55000000000000004">
      <c r="B15" s="1"/>
      <c r="C15" s="5"/>
      <c r="D15" s="5"/>
      <c r="E15" s="5"/>
      <c r="F15" s="5"/>
      <c r="G15" s="5"/>
      <c r="H15" s="5"/>
      <c r="I15" s="5"/>
      <c r="J15" s="5"/>
      <c r="K15" s="5"/>
    </row>
    <row r="16" spans="1:11" x14ac:dyDescent="0.55000000000000004">
      <c r="B16" s="1"/>
      <c r="C16" s="5"/>
      <c r="D16" s="5"/>
      <c r="E16" s="5"/>
      <c r="F16" s="5"/>
      <c r="G16" s="5"/>
      <c r="H16" s="5"/>
      <c r="I16" s="5"/>
      <c r="J16" s="5"/>
      <c r="K16" s="5"/>
    </row>
    <row r="17" spans="1:11" x14ac:dyDescent="0.55000000000000004">
      <c r="B17" s="1"/>
      <c r="C17" s="5"/>
      <c r="D17" s="5"/>
      <c r="E17" s="5"/>
      <c r="F17" s="5"/>
      <c r="G17" s="5"/>
      <c r="H17" s="5"/>
      <c r="I17" s="5"/>
      <c r="J17" s="5"/>
      <c r="K17" s="5"/>
    </row>
    <row r="18" spans="1:11" x14ac:dyDescent="0.55000000000000004">
      <c r="B18" s="1"/>
      <c r="C18" s="2"/>
      <c r="D18" s="2"/>
      <c r="E18" s="2"/>
      <c r="F18" s="2"/>
      <c r="G18" s="2"/>
      <c r="H18" s="2"/>
      <c r="I18" s="2"/>
      <c r="J18" s="2"/>
      <c r="K18" s="2"/>
    </row>
    <row r="19" spans="1:11" x14ac:dyDescent="0.55000000000000004">
      <c r="A19" s="1"/>
      <c r="B19" s="1"/>
      <c r="C19" s="7"/>
      <c r="D19" s="1"/>
      <c r="E19" s="1"/>
      <c r="F19" s="1"/>
      <c r="G19" s="2"/>
      <c r="H19" s="2"/>
      <c r="I19" s="2"/>
      <c r="J19" s="2"/>
      <c r="K19" s="2"/>
    </row>
    <row r="20" spans="1:11" x14ac:dyDescent="0.55000000000000004">
      <c r="A20" s="1"/>
      <c r="B20" s="1"/>
      <c r="C20" s="7"/>
      <c r="D20" s="1"/>
      <c r="E20" s="1"/>
      <c r="F20" s="1"/>
      <c r="G20" s="2"/>
      <c r="H20" s="2"/>
      <c r="I20" s="2"/>
      <c r="J20" s="2"/>
      <c r="K20" s="2"/>
    </row>
    <row r="21" spans="1:11" x14ac:dyDescent="0.55000000000000004">
      <c r="A21" s="1"/>
      <c r="B21" s="8"/>
      <c r="C21" s="3"/>
      <c r="D21" s="1"/>
      <c r="E21" s="1"/>
      <c r="F21" s="1"/>
      <c r="G21" s="2"/>
      <c r="H21" s="2"/>
      <c r="I21" s="2"/>
      <c r="J21" s="2"/>
      <c r="K21" s="2"/>
    </row>
    <row r="22" spans="1:11" x14ac:dyDescent="0.55000000000000004">
      <c r="A22" s="1"/>
      <c r="B22" s="2"/>
      <c r="C22" s="2"/>
      <c r="D22" s="2"/>
      <c r="E22" s="2"/>
      <c r="F22" s="2"/>
      <c r="G22" s="2"/>
      <c r="H22" s="2"/>
      <c r="I22" s="2"/>
      <c r="J22" s="2"/>
      <c r="K22" s="2"/>
    </row>
  </sheetData>
  <sortState ref="B16:C22">
    <sortCondition ref="B16:B22"/>
  </sortState>
  <mergeCells count="1">
    <mergeCell ref="B14:C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3</vt:i4>
      </vt:variant>
    </vt:vector>
  </HeadingPairs>
  <TitlesOfParts>
    <vt:vector size="5" baseType="lpstr">
      <vt:lpstr>Formularz cenowy</vt:lpstr>
      <vt:lpstr>Legenda</vt:lpstr>
      <vt:lpstr>licencjonowanie</vt:lpstr>
      <vt:lpstr>'Formularz cenowy'!Obszar_wydruku</vt:lpstr>
      <vt:lpstr>'Formularz cenowy'!Tytuły_wydruku</vt:lpstr>
    </vt:vector>
  </TitlesOfParts>
  <Manager/>
  <Company>Uniwesytet Medyczny w Bialymstoku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UMB - Katarzyna Daniewicz</dc:creator>
  <cp:keywords/>
  <dc:description/>
  <cp:lastModifiedBy>Katarzyna Daniewicz</cp:lastModifiedBy>
  <cp:revision/>
  <dcterms:created xsi:type="dcterms:W3CDTF">2020-07-21T06:49:17Z</dcterms:created>
  <dcterms:modified xsi:type="dcterms:W3CDTF">2024-10-03T11:29:15Z</dcterms:modified>
  <cp:category/>
  <cp:contentStatus/>
</cp:coreProperties>
</file>