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bsługiwane\Koneck UG\2023\ZapytaniaOfertyAnalizy\Przetarg\SWZ\Pytania i wyjaśnienia do SWZ\do publikacji 2023.02.09\wysłane do Koneck 2023.02.08\"/>
    </mc:Choice>
  </mc:AlternateContent>
  <xr:revisionPtr revIDLastSave="0" documentId="13_ncr:1_{ADA2BF63-7CFB-45CC-B991-ECE57AABA350}" xr6:coauthVersionLast="47" xr6:coauthVersionMax="47" xr10:uidLastSave="{00000000-0000-0000-0000-000000000000}"/>
  <bookViews>
    <workbookView xWindow="-113" yWindow="-113" windowWidth="24267" windowHeight="13148" tabRatio="840" xr2:uid="{00000000-000D-0000-FFFF-FFFF00000000}"/>
  </bookViews>
  <sheets>
    <sheet name="1 - Wykaz jednostek" sheetId="4" r:id="rId1"/>
    <sheet name="2 - Mienie AR" sheetId="1" r:id="rId2"/>
    <sheet name="3 - Elektronika" sheetId="2" r:id="rId3"/>
    <sheet name="6 - Budowle" sheetId="28" r:id="rId4"/>
    <sheet name="4 - Budynki" sheetId="32" r:id="rId5"/>
    <sheet name="5- Zabezpieczenia budynków" sheetId="31" r:id="rId6"/>
    <sheet name="7 - Wykaz pojazdów" sheetId="15" r:id="rId7"/>
    <sheet name="8 - Szkodowość " sheetId="29" r:id="rId8"/>
  </sheets>
  <definedNames>
    <definedName name="_xlnm.Print_Area" localSheetId="0">'1 - Wykaz jednostek'!$A$1:$I$6</definedName>
  </definedNames>
  <calcPr calcId="191029"/>
</workbook>
</file>

<file path=xl/calcChain.xml><?xml version="1.0" encoding="utf-8"?>
<calcChain xmlns="http://schemas.openxmlformats.org/spreadsheetml/2006/main">
  <c r="A35" i="1" l="1"/>
  <c r="D38" i="1"/>
  <c r="C8" i="1"/>
  <c r="C6" i="1"/>
  <c r="C5" i="1"/>
  <c r="D37" i="1"/>
  <c r="A52" i="1"/>
  <c r="D56" i="1"/>
  <c r="D44" i="2"/>
  <c r="D46" i="2"/>
  <c r="B35" i="2"/>
  <c r="B46" i="2"/>
  <c r="D45" i="2"/>
  <c r="D43" i="2"/>
  <c r="B56" i="1"/>
  <c r="L5" i="29"/>
  <c r="L6" i="29"/>
  <c r="B5" i="29"/>
  <c r="B6" i="29"/>
  <c r="B8" i="29"/>
  <c r="L7" i="29"/>
  <c r="C8" i="2"/>
  <c r="D62" i="2"/>
  <c r="A68" i="1"/>
  <c r="D34" i="2"/>
  <c r="D33" i="2"/>
  <c r="B33" i="2"/>
  <c r="B44" i="2" s="1"/>
  <c r="D54" i="2"/>
  <c r="B54" i="2"/>
  <c r="D55" i="2"/>
  <c r="D53" i="2"/>
  <c r="D21" i="2"/>
  <c r="D24" i="2"/>
  <c r="C7" i="2" s="1"/>
  <c r="D23" i="2"/>
  <c r="C6" i="2" s="1"/>
  <c r="D22" i="2"/>
  <c r="B21" i="2"/>
  <c r="D20" i="2"/>
  <c r="D39" i="1"/>
  <c r="B3" i="2"/>
  <c r="B63" i="2"/>
  <c r="C58" i="2"/>
  <c r="D57" i="2"/>
  <c r="A60" i="2"/>
  <c r="A58" i="2"/>
  <c r="A57" i="2"/>
  <c r="C66" i="1"/>
  <c r="D65" i="1"/>
  <c r="A66" i="1"/>
  <c r="B70" i="1"/>
  <c r="B7" i="2"/>
  <c r="G4" i="4"/>
  <c r="A54" i="1" s="1"/>
  <c r="A3" i="32"/>
  <c r="A51" i="2"/>
  <c r="B8" i="2"/>
  <c r="D15" i="2"/>
  <c r="A30" i="2"/>
  <c r="A39" i="2"/>
  <c r="A42" i="1"/>
  <c r="A51" i="1" s="1"/>
  <c r="A58" i="1" s="1"/>
  <c r="A65" i="1" s="1"/>
  <c r="A39" i="1"/>
  <c r="A49" i="1" s="1"/>
  <c r="A63" i="1"/>
  <c r="A70" i="1" s="1"/>
  <c r="A38" i="1"/>
  <c r="A48" i="1" s="1"/>
  <c r="A37" i="1"/>
  <c r="A47" i="1" s="1"/>
  <c r="B39" i="1"/>
  <c r="B37" i="1"/>
  <c r="D32" i="1"/>
  <c r="C33" i="1"/>
  <c r="C49" i="2"/>
  <c r="A49" i="2"/>
  <c r="C39" i="2"/>
  <c r="C28" i="2"/>
  <c r="A28" i="2"/>
  <c r="C16" i="2"/>
  <c r="A16" i="2"/>
  <c r="C59" i="1"/>
  <c r="A59" i="1"/>
  <c r="C52" i="1"/>
  <c r="C43" i="1"/>
  <c r="A43" i="1"/>
  <c r="A33" i="1"/>
  <c r="B63" i="1"/>
  <c r="B22" i="2"/>
  <c r="B34" i="2" s="1"/>
  <c r="B45" i="2" s="1"/>
  <c r="B55" i="2" s="1"/>
  <c r="D48" i="2"/>
  <c r="D38" i="2"/>
  <c r="D27" i="2"/>
  <c r="A18" i="2"/>
  <c r="D58" i="1"/>
  <c r="D51" i="1"/>
  <c r="D42" i="1"/>
  <c r="B49" i="1"/>
  <c r="B48" i="1"/>
  <c r="A61" i="1"/>
  <c r="B32" i="2"/>
  <c r="B43" i="2" s="1"/>
  <c r="B53" i="2" s="1"/>
  <c r="A45" i="1"/>
  <c r="H37" i="4"/>
  <c r="A41" i="2" l="1"/>
  <c r="C5" i="2"/>
  <c r="C4" i="2"/>
  <c r="C7" i="1"/>
  <c r="C3" i="2"/>
</calcChain>
</file>

<file path=xl/sharedStrings.xml><?xml version="1.0" encoding="utf-8"?>
<sst xmlns="http://schemas.openxmlformats.org/spreadsheetml/2006/main" count="947" uniqueCount="347">
  <si>
    <t>Przedmiot ubezpieczenia</t>
  </si>
  <si>
    <t>Suma ubezpieczenia</t>
  </si>
  <si>
    <t>1.</t>
  </si>
  <si>
    <t>2.</t>
  </si>
  <si>
    <t>3.</t>
  </si>
  <si>
    <t>Lp.</t>
  </si>
  <si>
    <t>L.p.</t>
  </si>
  <si>
    <t>Środki obrotowe</t>
  </si>
  <si>
    <t>Rodzaj mienia</t>
  </si>
  <si>
    <t>Łączne sumy ubezpieczenia</t>
  </si>
  <si>
    <t>REGON</t>
  </si>
  <si>
    <t>Miejsca ubezpieczenia</t>
  </si>
  <si>
    <t>Nazwa jednostki</t>
  </si>
  <si>
    <t>Siedziba</t>
  </si>
  <si>
    <t>Rodzaj sprzętu</t>
  </si>
  <si>
    <t>Łączna suma ubezpieczenia</t>
  </si>
  <si>
    <t>Ilość pracowników</t>
  </si>
  <si>
    <t>Zwiększone koszty działalności</t>
  </si>
  <si>
    <t>Ubezpieczający/Ubezpieczony</t>
  </si>
  <si>
    <t>Sprzęt przenośny</t>
  </si>
  <si>
    <t>Budowle</t>
  </si>
  <si>
    <t>Budynki, lokale</t>
  </si>
  <si>
    <t>Ubezpieczony</t>
  </si>
  <si>
    <t>340326907</t>
  </si>
  <si>
    <t xml:space="preserve">Gminny Ośrodek Kultury </t>
  </si>
  <si>
    <t>Lokalizacja / przeznaczenie</t>
  </si>
  <si>
    <t>Rok budowy</t>
  </si>
  <si>
    <t>Zabezpieczenia przeciwkradzieżowe</t>
  </si>
  <si>
    <t>cegła</t>
  </si>
  <si>
    <t>papa</t>
  </si>
  <si>
    <t>blacha</t>
  </si>
  <si>
    <t>pustak, cegła</t>
  </si>
  <si>
    <t>LP</t>
  </si>
  <si>
    <t>Nr rej.</t>
  </si>
  <si>
    <t>Marka</t>
  </si>
  <si>
    <t>Typ</t>
  </si>
  <si>
    <t>Rodzaj</t>
  </si>
  <si>
    <t>Rok produkcji</t>
  </si>
  <si>
    <t>L. miejsc</t>
  </si>
  <si>
    <t>Wartość</t>
  </si>
  <si>
    <t>Jednostka organizacyjna</t>
  </si>
  <si>
    <t>osobowy</t>
  </si>
  <si>
    <t>FS Lublin</t>
  </si>
  <si>
    <t>przyczepa</t>
  </si>
  <si>
    <t>Urząd Gminy Koneck</t>
  </si>
  <si>
    <t>CAL 72PC</t>
  </si>
  <si>
    <t>Volkswagen</t>
  </si>
  <si>
    <t>7 HC 1.9</t>
  </si>
  <si>
    <t>CAL 76 UH</t>
  </si>
  <si>
    <t>Jelcz</t>
  </si>
  <si>
    <t>CAL Y099</t>
  </si>
  <si>
    <t>Star</t>
  </si>
  <si>
    <t>L-70</t>
  </si>
  <si>
    <t>200 L</t>
  </si>
  <si>
    <t>CAL 18MF</t>
  </si>
  <si>
    <t>Wiola</t>
  </si>
  <si>
    <t>W2</t>
  </si>
  <si>
    <t>betonowy</t>
  </si>
  <si>
    <t>1896/-</t>
  </si>
  <si>
    <t>4580/-</t>
  </si>
  <si>
    <t xml:space="preserve"> -/1800</t>
  </si>
  <si>
    <t>004</t>
  </si>
  <si>
    <t>Ubezpieczenie sprzętu elektronicznego od wszystkich ryzyk</t>
  </si>
  <si>
    <t>Ubezpieczenia komunikacyjne</t>
  </si>
  <si>
    <t>specjalny( pożarniczy)</t>
  </si>
  <si>
    <t xml:space="preserve">  </t>
  </si>
  <si>
    <t>340326899</t>
  </si>
  <si>
    <t>911257662</t>
  </si>
  <si>
    <t>Budynki</t>
  </si>
  <si>
    <t>Zespół Szkół im. Prymasa Tysiąclecia Kardynała Stefana Wyszyńskiego w Konecku</t>
  </si>
  <si>
    <t xml:space="preserve">Monitoring </t>
  </si>
  <si>
    <t>drewno</t>
  </si>
  <si>
    <t>stropodach</t>
  </si>
  <si>
    <t>Budowle (w tym wiaty przystankowe)</t>
  </si>
  <si>
    <t>Gminna Biblioteka Publiczna w Konecku</t>
  </si>
  <si>
    <t>Ubezpieczenie mienia od wszystkich ryzyk</t>
  </si>
  <si>
    <t>1</t>
  </si>
  <si>
    <t>3</t>
  </si>
  <si>
    <t>4</t>
  </si>
  <si>
    <t>Wymienne nośniki danych</t>
  </si>
  <si>
    <t>Koszty odtworzenia danych i oprogramowania</t>
  </si>
  <si>
    <t>Gotówka i inne wartości pieniężne od kradzieży z włamaniem</t>
  </si>
  <si>
    <t>Gotówka i inne wartości pieniężne od rabunku w lokalu, w tym podatki i inne opłaty zbierane przez sołtysów</t>
  </si>
  <si>
    <t>Gotówka i inne wartości pieniężne od rabunku w transporcie, w tym podatki i inne opłaty zbierane przez sołtysów (teren RP)</t>
  </si>
  <si>
    <t>Przedmioty szklane od stłuczenia</t>
  </si>
  <si>
    <t>Koneck</t>
  </si>
  <si>
    <t>Hala namiotowa</t>
  </si>
  <si>
    <t>Urząd Gminy w Konecku</t>
  </si>
  <si>
    <t>PKD</t>
  </si>
  <si>
    <t>CAL1N20</t>
  </si>
  <si>
    <t>Gminny Ośrodek Pomocy Społecznej</t>
  </si>
  <si>
    <t>340794063</t>
  </si>
  <si>
    <t>mienie w ramach Gminy</t>
  </si>
  <si>
    <t>Sprzęt do elektronicznego systemu głosowania</t>
  </si>
  <si>
    <t>Ubezpieczenie odpowiedzialności cywilnej</t>
  </si>
  <si>
    <t>Rok</t>
  </si>
  <si>
    <t>Wypłaty</t>
  </si>
  <si>
    <t>Ilość szkód</t>
  </si>
  <si>
    <t>Kwota rezerw</t>
  </si>
  <si>
    <t>Ilość rezerw</t>
  </si>
  <si>
    <t>Ubezpieczenie NNW Strażaków</t>
  </si>
  <si>
    <t>stal</t>
  </si>
  <si>
    <t>cegła, pustak</t>
  </si>
  <si>
    <t>budynek administracyjny Urzędu Gminy</t>
  </si>
  <si>
    <t>budynek garażowy z częścia socjalną</t>
  </si>
  <si>
    <t>budynek administracyjny- posterunek policji</t>
  </si>
  <si>
    <t>budynek szkoły podstawowej wzaz z przedszkolem</t>
  </si>
  <si>
    <t xml:space="preserve">budynek szkoły podstawowej </t>
  </si>
  <si>
    <t>Straszewo</t>
  </si>
  <si>
    <t xml:space="preserve">budynek szkoły podstawowej wraz z budynkiem gospodarczym i 3 lokalami mieszkalnymi </t>
  </si>
  <si>
    <t>Święte</t>
  </si>
  <si>
    <t>świetlica wiejska</t>
  </si>
  <si>
    <t>Kruszynek</t>
  </si>
  <si>
    <t>Brzeźno</t>
  </si>
  <si>
    <t>budynek remizy OSP</t>
  </si>
  <si>
    <t>Kamieniec</t>
  </si>
  <si>
    <t xml:space="preserve">budynek mieszkalny </t>
  </si>
  <si>
    <t>lokal apteki</t>
  </si>
  <si>
    <t>1928,1967,2001</t>
  </si>
  <si>
    <t>Czy obiekt jest użytkowany?</t>
  </si>
  <si>
    <t>TAK</t>
  </si>
  <si>
    <t>NIE</t>
  </si>
  <si>
    <t>Powierzchnia użytkowa w m²</t>
  </si>
  <si>
    <t>Materiał</t>
  </si>
  <si>
    <t>ścian</t>
  </si>
  <si>
    <t>stropów</t>
  </si>
  <si>
    <t>konstrukcji dachu</t>
  </si>
  <si>
    <t>pokrycie dachu</t>
  </si>
  <si>
    <t>drewniane</t>
  </si>
  <si>
    <t>betonowy, polepa</t>
  </si>
  <si>
    <t>stropodach, dwuspadowy</t>
  </si>
  <si>
    <t>papa, blacha</t>
  </si>
  <si>
    <t>dwuspadowy</t>
  </si>
  <si>
    <t>cegła pustak</t>
  </si>
  <si>
    <t>eternit/blacha</t>
  </si>
  <si>
    <t>Przeprowadzane remonty istotnie podwyższające wartość obiektu - data i zakres remontu</t>
  </si>
  <si>
    <t>nie dotyczy</t>
  </si>
  <si>
    <t>2018, 2019</t>
  </si>
  <si>
    <t>2000</t>
  </si>
  <si>
    <t>2017</t>
  </si>
  <si>
    <t>Czy w konstrukcji budynku występują płyty warstwowe?</t>
  </si>
  <si>
    <t>Rodzaj ogrzewania</t>
  </si>
  <si>
    <t xml:space="preserve">Czy obiekt posiada książkę obiektu budowlanego? </t>
  </si>
  <si>
    <t>Czy została przeprowadzona okresowa kontrola stanu techniczego obiektu budowalnego zgodnie z art. 62 ustawy Prawo budowlane?</t>
  </si>
  <si>
    <t>Czy budynek znajduje się pod nadzorem konserwatora zabytków?</t>
  </si>
  <si>
    <t>Czy obiekt posiada sprawne urządzenie odgromowe?</t>
  </si>
  <si>
    <t>własna kotłownia</t>
  </si>
  <si>
    <t xml:space="preserve">TAK  </t>
  </si>
  <si>
    <t>Wartość początkowa brutto (KB)</t>
  </si>
  <si>
    <t>Zabezpieczenia ppoż.</t>
  </si>
  <si>
    <t>Czy są stosowane zabezpieczenia przeciwkradzieżowe?</t>
  </si>
  <si>
    <t>Alarm z sygnałem lokalnym</t>
  </si>
  <si>
    <t xml:space="preserve">System alarmowy z powiadomieniem służb patrolowych z całodobową ochroną          </t>
  </si>
  <si>
    <t>Monitoring (kamery przemysłowe)</t>
  </si>
  <si>
    <t>Czy teren jest oświetlony w godzinach nocnych?</t>
  </si>
  <si>
    <t>Czy są stosowane zabezpieczenia przeciwpożarowe?</t>
  </si>
  <si>
    <t>Zgodne z przepisami o ochronie przeciwpożarowej</t>
  </si>
  <si>
    <t>Czy oznakowane są miejsca usytuowania urządzeń przeciwpożarowych, elementów sterujących urządzeniami pożarowymi, przeciwpożarowych wyłączników prądu, głównych zaworów gazu, drogi ewakuacyjne?</t>
  </si>
  <si>
    <t>TAK - zewnętrzny</t>
  </si>
  <si>
    <t>brak</t>
  </si>
  <si>
    <t>TAK - wewnętrzny i zewnętrzny</t>
  </si>
  <si>
    <t>TAK - uruchamiana ręcznie</t>
  </si>
  <si>
    <t>Wartość początkowa (brutto)</t>
  </si>
  <si>
    <t>Lokalizacja (adres)</t>
  </si>
  <si>
    <t>Studnia głębinowa</t>
  </si>
  <si>
    <t>Ogrodzenie</t>
  </si>
  <si>
    <t>CAL4Y71</t>
  </si>
  <si>
    <t>Man</t>
  </si>
  <si>
    <t>CAL01M6</t>
  </si>
  <si>
    <t>Master</t>
  </si>
  <si>
    <t>CALW998</t>
  </si>
  <si>
    <t xml:space="preserve">Star </t>
  </si>
  <si>
    <t>W 200</t>
  </si>
  <si>
    <t>6842/2750</t>
  </si>
  <si>
    <t>Serwery</t>
  </si>
  <si>
    <t>ul. Włodzimierza Lubańskiego 15, 87-702 Koneck</t>
  </si>
  <si>
    <t>ul. Włodzimierza Lubańskiego 4, 87-702 Koneck</t>
  </si>
  <si>
    <t>ul. Wlodzimierza Lubańskiego 11, 87-702 Koneck</t>
  </si>
  <si>
    <t>ul. Włodzimierza Lubańskiego 15,  87-702 Koneck</t>
  </si>
  <si>
    <t>Pierwsze ryzyko</t>
  </si>
  <si>
    <t xml:space="preserve">Nakłady inwestycyjne / adaptacyjne </t>
  </si>
  <si>
    <t xml:space="preserve">Wyposażenie jednostek OSP </t>
  </si>
  <si>
    <t xml:space="preserve">Znaki drogowe z konstrukcją wsporczą, elementy bezpieczeństwa ruchu drogowego, tablice z nazwami ulic, słupy oświetleniowe, lampy, sygnalizacja świetlna, oświetlenie uliczne, ogrodzenia, wiaty, maszty flagowe, wyposażenie placów zabaw; </t>
  </si>
  <si>
    <t xml:space="preserve">Budowle nieujęte w ubezpieczeniu systemem sum stałych </t>
  </si>
  <si>
    <t>Srodki niskocenne</t>
  </si>
  <si>
    <t xml:space="preserve">Urządzenia i wyposażenie, w tym zewnętrzne nie objęte ochroną w systemie sum stałych  </t>
  </si>
  <si>
    <t xml:space="preserve">Środki trwałe, w tym konto 013, maszyny, urządzenia i wyposażenie, mienie ruchome, sprzęt elektroniczny deklarowany do ubezpieczenia mienia od wszystkich ryzyk, środki niskocenne i zbiory biblioteczne oraz księgozbiory i materiały archiwalne, </t>
  </si>
  <si>
    <t xml:space="preserve">Renault </t>
  </si>
  <si>
    <t>Pojemność /ładowność</t>
  </si>
  <si>
    <t>6.</t>
  </si>
  <si>
    <t>ul. Wlodzimierza Lubańskiego 15, 87-702 Koneck</t>
  </si>
  <si>
    <t>Przemiot</t>
  </si>
  <si>
    <t>Rok / lata budowy</t>
  </si>
  <si>
    <t xml:space="preserve">Hydrofornia </t>
  </si>
  <si>
    <t xml:space="preserve">Brzeźno </t>
  </si>
  <si>
    <t>Ruruciągi - sieć wodociągowa</t>
  </si>
  <si>
    <t xml:space="preserve">Stacja uzdatniania wody </t>
  </si>
  <si>
    <t xml:space="preserve">Koneck </t>
  </si>
  <si>
    <t xml:space="preserve">Święte </t>
  </si>
  <si>
    <t>Budowa studni  głębinowej nr 4</t>
  </si>
  <si>
    <t xml:space="preserve">Kolektor deszczowy </t>
  </si>
  <si>
    <t>Przydomowe oczyszczalnie ścieków 32 sztuki</t>
  </si>
  <si>
    <t>Sieć kanalizacji deszczowej wraz z wypustami deszczowymi w obszarze pasów drogowych - droga wojewódzka nr 266</t>
  </si>
  <si>
    <t xml:space="preserve">Straszewo </t>
  </si>
  <si>
    <t xml:space="preserve">Budowa nowych punktów świetlnych </t>
  </si>
  <si>
    <t xml:space="preserve">Młynek i Kruszynek Kolonia </t>
  </si>
  <si>
    <t>Droga, (utwardzanie) nr drogi 160414C</t>
  </si>
  <si>
    <t>Święte, Romanowo,Kruszynek Kolonia</t>
  </si>
  <si>
    <t>Oświetlenie w pasie dróg powiatowych</t>
  </si>
  <si>
    <t>Prybranowo,Koneck, Konradowo,Siniarzewo, Koneck,Jaranowo</t>
  </si>
  <si>
    <t>Przebudowa nawierzchni drogi nr 160426C</t>
  </si>
  <si>
    <t xml:space="preserve">Opalanka,Pomiany </t>
  </si>
  <si>
    <t>Tory kolejowe lini wąskotorowej z towarzyszącą infrastrukturą nr 1045</t>
  </si>
  <si>
    <t xml:space="preserve">Straszewo, Koneck </t>
  </si>
  <si>
    <t xml:space="preserve">Zagospodarowanie terenu i urządzenie placu zabaw </t>
  </si>
  <si>
    <t xml:space="preserve">Barierki ochonne </t>
  </si>
  <si>
    <t xml:space="preserve">Dostawa i montaż ogrodzenia świetlicy wiejskiej </t>
  </si>
  <si>
    <t xml:space="preserve">Ogrodzenie przy Urzędzie Gminy </t>
  </si>
  <si>
    <t xml:space="preserve">Studnia </t>
  </si>
  <si>
    <t xml:space="preserve"> Studnia -  ujęcie wód podziemnych nr 3</t>
  </si>
  <si>
    <t>Studnia - Zespoł Szkół</t>
  </si>
  <si>
    <t xml:space="preserve">Szambo </t>
  </si>
  <si>
    <t xml:space="preserve">Śmietniki </t>
  </si>
  <si>
    <t xml:space="preserve">Zbiornik bezodpływowy na ścieki sanitarne </t>
  </si>
  <si>
    <t>Sprzęt stacjonarny</t>
  </si>
  <si>
    <t>Kserokopiarki i drukarki 3d</t>
  </si>
  <si>
    <t>Ilość uczniów</t>
  </si>
  <si>
    <t>NIP</t>
  </si>
  <si>
    <t>891-15-78-506</t>
  </si>
  <si>
    <t>87-702 Koneck, ul. Wł.Lubańskiego 13</t>
  </si>
  <si>
    <t>b/d</t>
  </si>
  <si>
    <t>891-157-85-12</t>
  </si>
  <si>
    <t>87-702 Koneck, ul. Wł.Lubańskiego 15</t>
  </si>
  <si>
    <t>ul. Włodzimierza Lubańskiego 15, 11, 87-702 Koneck</t>
  </si>
  <si>
    <t>Limity kradzieżowe</t>
  </si>
  <si>
    <t>Wyposażenie, urządzenia, maszyny</t>
  </si>
  <si>
    <t>System sieci teletechnicznych w tym kanalizacyjne, deszczowe</t>
  </si>
  <si>
    <t>Mienie osób trzecich</t>
  </si>
  <si>
    <t>Ubezpieczenie mienia pracowniczego i uczniowskie oraz wychowanków i podpiecznych</t>
  </si>
  <si>
    <t>Ubezpieczenie zbiorów bibliotecznych i księgozbiorów oraz zasobów archiwalnych</t>
  </si>
  <si>
    <t>Ubezpieczenie mienia członków OSP</t>
  </si>
  <si>
    <t>Ubezpieczenie gotówki i innych wartości pieniężnych</t>
  </si>
  <si>
    <t>Mienie pracownicze, członków OSP, uczniowskie, wychowanków, podopiecznych</t>
  </si>
  <si>
    <t>Data I rejestracji</t>
  </si>
  <si>
    <t>DMC</t>
  </si>
  <si>
    <t>-</t>
  </si>
  <si>
    <t>Moc silnika (w kW)</t>
  </si>
  <si>
    <t>11 100/ 6640</t>
  </si>
  <si>
    <t>2417/1 100</t>
  </si>
  <si>
    <t>6842/6 000</t>
  </si>
  <si>
    <t>Monitoring, urządzenia alarmowe</t>
  </si>
  <si>
    <t>4.</t>
  </si>
  <si>
    <t>Ubezpieczenie sprzętu elektronicznego limity na pierwsze ryzyko</t>
  </si>
  <si>
    <t>000534227</t>
  </si>
  <si>
    <t>891-14-00-004</t>
  </si>
  <si>
    <t>Publiczna Szkoła Muzyczna I stopnia w Konecku</t>
  </si>
  <si>
    <t>91.01.A</t>
  </si>
  <si>
    <t>85.60.Z</t>
  </si>
  <si>
    <t>84.11.Z</t>
  </si>
  <si>
    <t>90.04.Z</t>
  </si>
  <si>
    <t>88.99.Z</t>
  </si>
  <si>
    <t>Rodzaj budynku</t>
  </si>
  <si>
    <t>Wszystkie drzwi zewnętrzne zaopatrzone są w co najmniej 2 zamki wielozastawkowe  lub 1 zamek antywłamaniowy lub 1 zamek wielopunktowy</t>
  </si>
  <si>
    <t>Czy teren jest ogrodzony?</t>
  </si>
  <si>
    <t>Instalacja sygnalizacji pożaru sygnalizująca w miejscu chronionym</t>
  </si>
  <si>
    <t>Instalacja sygnalizacji pożaru sygnalizująca poza miejscem chronionym</t>
  </si>
  <si>
    <t>Instalacja sygnalizacji pożaru z powiadomieniem służb patrolowych</t>
  </si>
  <si>
    <t xml:space="preserve">Budynek garażowy z częścią socjalną </t>
  </si>
  <si>
    <t xml:space="preserve">nie dotyczy </t>
  </si>
  <si>
    <t>Budynek Administracyjny Urzędu Gminy</t>
  </si>
  <si>
    <t>w pomieszczeniach księgowości, USC</t>
  </si>
  <si>
    <t xml:space="preserve">Budynek administracyjny Posterunku Policji  </t>
  </si>
  <si>
    <t>0</t>
  </si>
  <si>
    <t xml:space="preserve">Budynek szkoły podstawowej wraz z przedszkolem  </t>
  </si>
  <si>
    <t>Budynek Szkolny w Straszewie</t>
  </si>
  <si>
    <t xml:space="preserve">Budynek Szkoły Podstawowej w Świętem wraz z budynkiem gospodarczym </t>
  </si>
  <si>
    <t xml:space="preserve">Kruszynek </t>
  </si>
  <si>
    <t xml:space="preserve">Świetlica wiejska w Brzeźnie </t>
  </si>
  <si>
    <t>Budynek Remizy OSP Kamieniec</t>
  </si>
  <si>
    <t xml:space="preserve">Budynek OSP Straszewo </t>
  </si>
  <si>
    <t xml:space="preserve">Budynek OSP Remizy Brzeźno </t>
  </si>
  <si>
    <t xml:space="preserve">Pomieszczenie Apteki </t>
  </si>
  <si>
    <t xml:space="preserve">Budynek Mieszkalny </t>
  </si>
  <si>
    <t>Wiaty przystankowe w Konecku</t>
  </si>
  <si>
    <t>85.20.Z</t>
  </si>
  <si>
    <t>Boisko ORLIK</t>
  </si>
  <si>
    <t xml:space="preserve">Osłona śmietnkowej </t>
  </si>
  <si>
    <r>
      <t xml:space="preserve">Czy okna budynków są okratowane
</t>
    </r>
    <r>
      <rPr>
        <b/>
        <i/>
        <sz val="11"/>
        <rFont val="Calibri"/>
        <family val="2"/>
        <charset val="238"/>
      </rPr>
      <t>(jeśli tak proszę podać, które i w jakich pomieszczeniach)</t>
    </r>
  </si>
  <si>
    <r>
      <t xml:space="preserve">Stały dozór fizyczny - ochrona własna 
</t>
    </r>
    <r>
      <rPr>
        <b/>
        <i/>
        <sz val="11"/>
        <rFont val="Calibri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</si>
  <si>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11"/>
        <rFont val="Calibri"/>
        <family val="2"/>
        <charset val="238"/>
      </rPr>
      <t>(w jakich godzinach)</t>
    </r>
  </si>
  <si>
    <r>
      <t xml:space="preserve">Gaśnice
</t>
    </r>
    <r>
      <rPr>
        <b/>
        <i/>
        <sz val="11"/>
        <rFont val="Calibri"/>
        <family val="2"/>
        <charset val="238"/>
      </rPr>
      <t>(podać liczbę)</t>
    </r>
  </si>
  <si>
    <r>
      <t xml:space="preserve">Agregaty gaśnicze
</t>
    </r>
    <r>
      <rPr>
        <b/>
        <i/>
        <sz val="11"/>
        <rFont val="Calibri"/>
        <family val="2"/>
        <charset val="238"/>
      </rPr>
      <t>(podać liczbę)</t>
    </r>
  </si>
  <si>
    <r>
      <t xml:space="preserve">Hydranty wewnętrzne
</t>
    </r>
    <r>
      <rPr>
        <b/>
        <i/>
        <sz val="11"/>
        <rFont val="Calibri"/>
        <family val="2"/>
        <charset val="238"/>
      </rPr>
      <t>(podać liczbę)</t>
    </r>
  </si>
  <si>
    <r>
      <t xml:space="preserve">Hydranty zewnętrzne
</t>
    </r>
    <r>
      <rPr>
        <b/>
        <i/>
        <sz val="11"/>
        <rFont val="Calibri"/>
        <family val="2"/>
        <charset val="238"/>
      </rPr>
      <t>(podać liczbę)</t>
    </r>
  </si>
  <si>
    <r>
      <t xml:space="preserve">Czy zainstalowano urządzenia oddymiające (klapy dymowe, żaluzje dymowe, okna oddymiające)?
</t>
    </r>
    <r>
      <rPr>
        <b/>
        <i/>
        <sz val="11"/>
        <rFont val="Calibri"/>
        <family val="2"/>
        <charset val="238"/>
      </rPr>
      <t>(jakie?)</t>
    </r>
  </si>
  <si>
    <t>CAL47GN</t>
  </si>
  <si>
    <t>Okres ubezpieczenia</t>
  </si>
  <si>
    <t>OC</t>
  </si>
  <si>
    <t>AC</t>
  </si>
  <si>
    <t>NNW</t>
  </si>
  <si>
    <t>01.01.2023 - 31.12.2023</t>
  </si>
  <si>
    <t>05.03.2022 - 04.03.2023</t>
  </si>
  <si>
    <t>14.04.2022 - 13.04.2023</t>
  </si>
  <si>
    <t>26.05.2022 - 25.05.2023</t>
  </si>
  <si>
    <t>15.06.2022 - 15.06.2023</t>
  </si>
  <si>
    <t>20.06.2022 - 19.06.2023</t>
  </si>
  <si>
    <t>18.07.2022 - 17.07.2023</t>
  </si>
  <si>
    <t>Zaświadczenia szkodowe stan na dzień 13.01.2023 r.</t>
  </si>
  <si>
    <r>
      <t>Budynek Świetlicy wiejskiej w Kruszynku -</t>
    </r>
    <r>
      <rPr>
        <sz val="11"/>
        <color indexed="10"/>
        <rFont val="Calibri"/>
        <family val="2"/>
        <charset val="238"/>
      </rPr>
      <t xml:space="preserve">  </t>
    </r>
    <r>
      <rPr>
        <b/>
        <sz val="11"/>
        <color rgb="FFFF0000"/>
        <rFont val="Calibri"/>
        <family val="2"/>
        <charset val="238"/>
      </rPr>
      <t>obiekt w trakcie remontu planowy termin  zakończenia robót 2024</t>
    </r>
  </si>
  <si>
    <r>
      <t>Budynek Gminnego Ośrodka Kultury Koneck</t>
    </r>
    <r>
      <rPr>
        <sz val="11"/>
        <rFont val="Calibri"/>
        <family val="2"/>
        <charset val="238"/>
      </rPr>
      <t xml:space="preserve">- </t>
    </r>
    <r>
      <rPr>
        <b/>
        <sz val="11"/>
        <color rgb="FFFF0000"/>
        <rFont val="Calibri"/>
        <family val="2"/>
        <charset val="238"/>
      </rPr>
      <t>obiekt w trakcie remontu planowy termin  zakończenia robót 2024</t>
    </r>
  </si>
  <si>
    <t>891-141-45-32</t>
  </si>
  <si>
    <t>891-163-38-89</t>
  </si>
  <si>
    <t>891-162-37-73</t>
  </si>
  <si>
    <t>Uwagi dodatkowe</t>
  </si>
  <si>
    <t>Budynek jest w trakcie prac remontowych, do czasu ich zakończenia budynek pozostaje po za zakresem ubezpieczenia, po zakończeniu prac zostanie on ubezpieczony na warunkach przetargowych wedlug wartości podanej przez Zamawiajacego, przewidywany termin kwiecień-maj 2024 r.</t>
  </si>
  <si>
    <r>
      <t xml:space="preserve">Budynek Gminnego Ośrodka Kultury Koneck- </t>
    </r>
    <r>
      <rPr>
        <b/>
        <sz val="11"/>
        <rFont val="Calibri"/>
        <family val="2"/>
        <charset val="238"/>
        <scheme val="minor"/>
      </rPr>
      <t>obiekt w trakcie remontu</t>
    </r>
  </si>
  <si>
    <r>
      <t xml:space="preserve">świetlica wiejska - </t>
    </r>
    <r>
      <rPr>
        <b/>
        <sz val="11"/>
        <rFont val="Calibri"/>
        <family val="2"/>
        <charset val="238"/>
        <scheme val="minor"/>
      </rPr>
      <t>obiekt w trakcie remontu</t>
    </r>
  </si>
  <si>
    <t>Nr VIN</t>
  </si>
  <si>
    <t>WV2ZZZ7HZ8H141442</t>
  </si>
  <si>
    <t>0451</t>
  </si>
  <si>
    <t>WMAL70ZZ65Y143542</t>
  </si>
  <si>
    <t>60080</t>
  </si>
  <si>
    <t>76686</t>
  </si>
  <si>
    <t>SUL330211V0026443</t>
  </si>
  <si>
    <t>VF1FDB2H639537765</t>
  </si>
  <si>
    <t>SUCW2G60FA2001780</t>
  </si>
  <si>
    <t>WMAN38ZZ7HY365031</t>
  </si>
  <si>
    <t>Instalacje fotowoltaiczne</t>
  </si>
  <si>
    <t>ul. Włodzimierza Lubańskiego 4,11,15, Brzeźno, Kruszynek, Straszewo, Kamieniec, Święte, Kruszynek (przydomowa oczyszczalnia ścieków) , oraz teren Gminy Koneck  87-702 Koneck, instalacje fotowoltaiczne - na gruncie Stacji Uzdatniania Wody (SUW) dz. Nr 73/2, ob. Jeziorno, 87-702 Koneck oraz Stacja Uzdatniania Wody (SUW) dz. nr. 368/8, ob. Koneck,87-702 Koneck</t>
  </si>
  <si>
    <t>ul. W. Lubanskiego 11, 
87-702 Koneck</t>
  </si>
  <si>
    <t>ul. W. Lubanskiego 15, 
87-702 Koneck</t>
  </si>
  <si>
    <t>ul. W. Lubańskiego 4, 
87-702 Koneck</t>
  </si>
  <si>
    <t>Święte 1, 
87-702 Koneck</t>
  </si>
  <si>
    <t>Straszewo 17, 
87-702 Koneck</t>
  </si>
  <si>
    <t>Straszewo 11, 
87-702 Koneck</t>
  </si>
  <si>
    <t>Kamieniec 32, 
87-702 Koneck</t>
  </si>
  <si>
    <t>Brzeźno 15, 
87-702 Koneck</t>
  </si>
  <si>
    <t>ul. W. Adamczyka 13/2, 
87-702 Koneck</t>
  </si>
  <si>
    <t>Gminy Ośrodek Kultury</t>
  </si>
  <si>
    <t>10.01.2023 - 9.01.2024</t>
  </si>
  <si>
    <t>ul. Św. Prokopa 79,
87-702 Koneck</t>
  </si>
  <si>
    <t>Kruszynek 8A, 87-702 Koneck</t>
  </si>
  <si>
    <t>Teren Gminy Koneck</t>
  </si>
  <si>
    <t>ul. Włodzimierza Lubańskiego 13, 87-702 Koneck</t>
  </si>
  <si>
    <t xml:space="preserve">Brzeźno, nr działki 3/3 obręb Brzeźno </t>
  </si>
  <si>
    <t>Obowiązkowe ubezpieczenie odpowiedzialności cywilnej ppm</t>
  </si>
  <si>
    <t>Autocasco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</si>
</sst>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[$-415]General"/>
    <numFmt numFmtId="167" formatCode="_-* #,##0.00\ [$zł-415]_-;\-* #,##0.00\ [$zł-415]_-;_-* &quot;-&quot;??\ [$zł-415]_-;_-@_-"/>
    <numFmt numFmtId="168" formatCode="#,##0.00&quot; &quot;[$zł-415];[Red]&quot;-&quot;#,##0.00&quot; &quot;[$zł-415]"/>
    <numFmt numFmtId="169" formatCode="&quot; &quot;#,##0.00&quot; zł &quot;;&quot;-&quot;#,##0.00&quot; zł &quot;;&quot; -&quot;#&quot; zł &quot;;&quot; &quot;@&quot; &quot;"/>
    <numFmt numFmtId="170" formatCode="[$-415]0%"/>
  </numFmts>
  <fonts count="7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1"/>
      <color indexed="10"/>
      <name val="Arial Narrow"/>
      <family val="2"/>
      <charset val="238"/>
    </font>
    <font>
      <sz val="11"/>
      <color indexed="12"/>
      <name val="Arial Narrow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Cambria"/>
      <family val="1"/>
      <charset val="238"/>
    </font>
    <font>
      <sz val="9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Cambria"/>
      <family val="1"/>
      <charset val="238"/>
      <scheme val="major"/>
    </font>
    <font>
      <sz val="11"/>
      <color rgb="FF0000FF"/>
      <name val="Arial Narrow"/>
      <family val="2"/>
      <charset val="238"/>
    </font>
    <font>
      <sz val="9"/>
      <name val="Cambria"/>
      <family val="1"/>
      <charset val="238"/>
      <scheme val="major"/>
    </font>
    <font>
      <sz val="10"/>
      <color rgb="FF0000FF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1"/>
      <color rgb="FF0000FF"/>
      <name val="Cambria"/>
      <family val="1"/>
      <charset val="238"/>
      <scheme val="major"/>
    </font>
    <font>
      <sz val="11"/>
      <color indexed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rgb="FF0000FF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1">
    <xf numFmtId="0" fontId="0" fillId="0" borderId="0"/>
    <xf numFmtId="169" fontId="25" fillId="0" borderId="0"/>
    <xf numFmtId="166" fontId="26" fillId="0" borderId="0"/>
    <xf numFmtId="166" fontId="27" fillId="0" borderId="0"/>
    <xf numFmtId="0" fontId="27" fillId="0" borderId="0"/>
    <xf numFmtId="0" fontId="6" fillId="0" borderId="0"/>
    <xf numFmtId="166" fontId="27" fillId="0" borderId="0"/>
    <xf numFmtId="166" fontId="25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0" borderId="0" applyNumberFormat="0" applyFill="0" applyBorder="0" applyAlignment="0" applyProtection="0"/>
    <xf numFmtId="166" fontId="2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1" fillId="0" borderId="0"/>
    <xf numFmtId="0" fontId="13" fillId="0" borderId="0"/>
    <xf numFmtId="0" fontId="13" fillId="0" borderId="0"/>
    <xf numFmtId="166" fontId="32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16" fillId="0" borderId="0"/>
    <xf numFmtId="0" fontId="6" fillId="0" borderId="0"/>
    <xf numFmtId="0" fontId="6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13" fillId="0" borderId="0"/>
    <xf numFmtId="0" fontId="13" fillId="0" borderId="0"/>
    <xf numFmtId="0" fontId="13" fillId="0" borderId="0"/>
    <xf numFmtId="166" fontId="32" fillId="0" borderId="0"/>
    <xf numFmtId="0" fontId="15" fillId="0" borderId="0"/>
    <xf numFmtId="166" fontId="34" fillId="0" borderId="0"/>
    <xf numFmtId="0" fontId="15" fillId="0" borderId="0"/>
    <xf numFmtId="0" fontId="14" fillId="0" borderId="0"/>
    <xf numFmtId="166" fontId="32" fillId="0" borderId="0"/>
    <xf numFmtId="0" fontId="13" fillId="0" borderId="0"/>
    <xf numFmtId="0" fontId="6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24" fillId="0" borderId="0"/>
    <xf numFmtId="0" fontId="23" fillId="0" borderId="0"/>
    <xf numFmtId="0" fontId="13" fillId="0" borderId="0"/>
    <xf numFmtId="0" fontId="6" fillId="0" borderId="0"/>
    <xf numFmtId="0" fontId="17" fillId="0" borderId="0"/>
    <xf numFmtId="0" fontId="17" fillId="0" borderId="0"/>
    <xf numFmtId="166" fontId="35" fillId="0" borderId="0"/>
    <xf numFmtId="166" fontId="33" fillId="0" borderId="0"/>
    <xf numFmtId="0" fontId="6" fillId="0" borderId="0"/>
    <xf numFmtId="0" fontId="6" fillId="0" borderId="0"/>
    <xf numFmtId="166" fontId="33" fillId="0" borderId="0"/>
    <xf numFmtId="0" fontId="36" fillId="0" borderId="0"/>
    <xf numFmtId="0" fontId="13" fillId="0" borderId="0"/>
    <xf numFmtId="166" fontId="32" fillId="0" borderId="0"/>
    <xf numFmtId="0" fontId="13" fillId="0" borderId="0"/>
    <xf numFmtId="166" fontId="3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166" fontId="33" fillId="0" borderId="0"/>
    <xf numFmtId="0" fontId="37" fillId="0" borderId="0"/>
    <xf numFmtId="0" fontId="37" fillId="0" borderId="0"/>
    <xf numFmtId="166" fontId="34" fillId="0" borderId="0"/>
    <xf numFmtId="166" fontId="33" fillId="0" borderId="0"/>
    <xf numFmtId="0" fontId="6" fillId="0" borderId="0"/>
    <xf numFmtId="0" fontId="15" fillId="0" borderId="0"/>
    <xf numFmtId="0" fontId="6" fillId="0" borderId="0"/>
    <xf numFmtId="0" fontId="38" fillId="0" borderId="0"/>
    <xf numFmtId="0" fontId="6" fillId="0" borderId="0"/>
    <xf numFmtId="166" fontId="33" fillId="0" borderId="0"/>
    <xf numFmtId="0" fontId="24" fillId="0" borderId="0"/>
    <xf numFmtId="0" fontId="6" fillId="0" borderId="0"/>
    <xf numFmtId="0" fontId="24" fillId="0" borderId="0"/>
    <xf numFmtId="166" fontId="34" fillId="0" borderId="0"/>
    <xf numFmtId="0" fontId="24" fillId="0" borderId="0"/>
    <xf numFmtId="0" fontId="24" fillId="0" borderId="0"/>
    <xf numFmtId="166" fontId="34" fillId="0" borderId="0"/>
    <xf numFmtId="0" fontId="24" fillId="0" borderId="0"/>
    <xf numFmtId="0" fontId="17" fillId="0" borderId="0"/>
    <xf numFmtId="166" fontId="35" fillId="0" borderId="0"/>
    <xf numFmtId="0" fontId="17" fillId="0" borderId="0"/>
    <xf numFmtId="0" fontId="6" fillId="0" borderId="0"/>
    <xf numFmtId="0" fontId="24" fillId="0" borderId="0"/>
    <xf numFmtId="166" fontId="34" fillId="0" borderId="0"/>
    <xf numFmtId="0" fontId="24" fillId="0" borderId="0"/>
    <xf numFmtId="0" fontId="6" fillId="0" borderId="0"/>
    <xf numFmtId="0" fontId="38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0" fontId="25" fillId="0" borderId="0"/>
    <xf numFmtId="9" fontId="24" fillId="0" borderId="0" applyFont="0" applyFill="0" applyBorder="0" applyAlignment="0" applyProtection="0"/>
    <xf numFmtId="170" fontId="25" fillId="0" borderId="0"/>
    <xf numFmtId="0" fontId="39" fillId="0" borderId="0"/>
    <xf numFmtId="168" fontId="39" fillId="0" borderId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2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45">
    <xf numFmtId="0" fontId="0" fillId="0" borderId="0" xfId="0"/>
    <xf numFmtId="0" fontId="5" fillId="0" borderId="0" xfId="0" applyFont="1"/>
    <xf numFmtId="0" fontId="7" fillId="0" borderId="0" xfId="0" applyFont="1"/>
    <xf numFmtId="0" fontId="4" fillId="0" borderId="0" xfId="0" applyFont="1"/>
    <xf numFmtId="0" fontId="8" fillId="4" borderId="0" xfId="0" applyFont="1" applyFill="1"/>
    <xf numFmtId="0" fontId="40" fillId="0" borderId="0" xfId="0" applyFont="1"/>
    <xf numFmtId="164" fontId="40" fillId="0" borderId="0" xfId="0" applyNumberFormat="1" applyFont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quotePrefix="1" applyFont="1" applyAlignment="1" applyProtection="1">
      <alignment horizontal="left"/>
      <protection locked="0"/>
    </xf>
    <xf numFmtId="0" fontId="40" fillId="0" borderId="0" xfId="0" applyFont="1" applyProtection="1">
      <protection locked="0"/>
    </xf>
    <xf numFmtId="0" fontId="40" fillId="0" borderId="0" xfId="0" quotePrefix="1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quotePrefix="1" applyFont="1" applyAlignment="1">
      <alignment horizontal="center"/>
    </xf>
    <xf numFmtId="0" fontId="40" fillId="0" borderId="0" xfId="0" quotePrefix="1" applyFont="1" applyProtection="1">
      <protection locked="0"/>
    </xf>
    <xf numFmtId="164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41" fillId="4" borderId="0" xfId="0" applyFont="1" applyFill="1"/>
    <xf numFmtId="0" fontId="42" fillId="0" borderId="0" xfId="0" applyFont="1"/>
    <xf numFmtId="0" fontId="40" fillId="0" borderId="0" xfId="0" applyFont="1" applyAlignment="1" applyProtection="1">
      <alignment wrapText="1"/>
      <protection locked="0"/>
    </xf>
    <xf numFmtId="0" fontId="40" fillId="0" borderId="0" xfId="0" quotePrefix="1" applyFont="1" applyAlignment="1" applyProtection="1">
      <alignment horizontal="left" wrapText="1"/>
      <protection locked="0"/>
    </xf>
    <xf numFmtId="0" fontId="40" fillId="0" borderId="0" xfId="0" applyFont="1" applyAlignment="1">
      <alignment wrapText="1"/>
    </xf>
    <xf numFmtId="0" fontId="40" fillId="0" borderId="0" xfId="0" quotePrefix="1" applyFont="1" applyAlignment="1" applyProtection="1">
      <alignment wrapText="1"/>
      <protection locked="0"/>
    </xf>
    <xf numFmtId="44" fontId="40" fillId="0" borderId="0" xfId="128" applyFont="1"/>
    <xf numFmtId="0" fontId="11" fillId="0" borderId="0" xfId="0" applyFont="1"/>
    <xf numFmtId="0" fontId="6" fillId="4" borderId="0" xfId="0" applyFont="1" applyFill="1"/>
    <xf numFmtId="0" fontId="43" fillId="4" borderId="0" xfId="0" applyFont="1" applyFill="1"/>
    <xf numFmtId="0" fontId="0" fillId="4" borderId="0" xfId="0" applyFill="1"/>
    <xf numFmtId="0" fontId="0" fillId="7" borderId="0" xfId="0" applyFill="1"/>
    <xf numFmtId="0" fontId="19" fillId="0" borderId="0" xfId="0" applyFont="1"/>
    <xf numFmtId="0" fontId="44" fillId="0" borderId="0" xfId="0" applyFont="1"/>
    <xf numFmtId="164" fontId="19" fillId="0" borderId="0" xfId="0" applyNumberFormat="1" applyFont="1"/>
    <xf numFmtId="0" fontId="18" fillId="0" borderId="0" xfId="0" applyFont="1"/>
    <xf numFmtId="0" fontId="45" fillId="0" borderId="0" xfId="0" applyFont="1"/>
    <xf numFmtId="0" fontId="5" fillId="4" borderId="0" xfId="0" applyFont="1" applyFill="1"/>
    <xf numFmtId="0" fontId="46" fillId="0" borderId="0" xfId="0" applyFont="1"/>
    <xf numFmtId="0" fontId="47" fillId="4" borderId="0" xfId="0" applyFont="1" applyFill="1"/>
    <xf numFmtId="0" fontId="48" fillId="4" borderId="0" xfId="0" applyFont="1" applyFill="1"/>
    <xf numFmtId="0" fontId="49" fillId="4" borderId="0" xfId="0" applyFont="1" applyFill="1"/>
    <xf numFmtId="164" fontId="0" fillId="0" borderId="0" xfId="0" applyNumberFormat="1"/>
    <xf numFmtId="0" fontId="51" fillId="0" borderId="0" xfId="0" applyFont="1" applyAlignment="1">
      <alignment horizontal="center" vertical="center"/>
    </xf>
    <xf numFmtId="0" fontId="50" fillId="0" borderId="0" xfId="0" applyFont="1"/>
    <xf numFmtId="0" fontId="52" fillId="8" borderId="1" xfId="0" applyFont="1" applyFill="1" applyBorder="1" applyAlignment="1">
      <alignment horizontal="center" vertical="center"/>
    </xf>
    <xf numFmtId="164" fontId="52" fillId="8" borderId="1" xfId="0" applyNumberFormat="1" applyFont="1" applyFill="1" applyBorder="1" applyAlignment="1">
      <alignment horizontal="center" vertical="center"/>
    </xf>
    <xf numFmtId="0" fontId="52" fillId="8" borderId="1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wrapText="1"/>
    </xf>
    <xf numFmtId="0" fontId="51" fillId="4" borderId="1" xfId="0" applyFont="1" applyFill="1" applyBorder="1" applyAlignment="1">
      <alignment horizontal="center" vertical="center"/>
    </xf>
    <xf numFmtId="0" fontId="51" fillId="4" borderId="1" xfId="0" applyFont="1" applyFill="1" applyBorder="1" applyAlignment="1" applyProtection="1">
      <alignment horizontal="center" vertical="center" wrapText="1"/>
      <protection locked="0"/>
    </xf>
    <xf numFmtId="0" fontId="51" fillId="4" borderId="1" xfId="0" quotePrefix="1" applyFont="1" applyFill="1" applyBorder="1" applyAlignment="1">
      <alignment horizontal="center" vertical="center"/>
    </xf>
    <xf numFmtId="0" fontId="51" fillId="4" borderId="1" xfId="0" applyFont="1" applyFill="1" applyBorder="1" applyAlignment="1" applyProtection="1">
      <alignment wrapText="1"/>
      <protection locked="0"/>
    </xf>
    <xf numFmtId="0" fontId="51" fillId="4" borderId="1" xfId="0" applyFont="1" applyFill="1" applyBorder="1" applyAlignment="1" applyProtection="1">
      <alignment horizontal="center" vertical="center"/>
      <protection locked="0"/>
    </xf>
    <xf numFmtId="49" fontId="51" fillId="4" borderId="1" xfId="0" applyNumberFormat="1" applyFont="1" applyFill="1" applyBorder="1" applyAlignment="1">
      <alignment horizontal="center" vertical="center"/>
    </xf>
    <xf numFmtId="49" fontId="51" fillId="4" borderId="1" xfId="18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/>
    <xf numFmtId="0" fontId="51" fillId="4" borderId="1" xfId="0" quotePrefix="1" applyFont="1" applyFill="1" applyBorder="1" applyAlignment="1" applyProtection="1">
      <alignment horizontal="center" vertical="center"/>
      <protection locked="0"/>
    </xf>
    <xf numFmtId="0" fontId="51" fillId="4" borderId="0" xfId="0" applyFont="1" applyFill="1"/>
    <xf numFmtId="0" fontId="51" fillId="4" borderId="0" xfId="0" quotePrefix="1" applyFont="1" applyFill="1" applyAlignment="1" applyProtection="1">
      <alignment horizontal="left"/>
      <protection locked="0"/>
    </xf>
    <xf numFmtId="0" fontId="51" fillId="4" borderId="0" xfId="0" applyFont="1" applyFill="1" applyProtection="1">
      <protection locked="0"/>
    </xf>
    <xf numFmtId="0" fontId="51" fillId="4" borderId="0" xfId="0" quotePrefix="1" applyFont="1" applyFill="1" applyAlignment="1">
      <alignment horizontal="center"/>
    </xf>
    <xf numFmtId="0" fontId="51" fillId="4" borderId="0" xfId="0" applyFont="1" applyFill="1" applyAlignment="1" applyProtection="1">
      <alignment wrapText="1"/>
      <protection locked="0"/>
    </xf>
    <xf numFmtId="0" fontId="51" fillId="4" borderId="0" xfId="0" applyFont="1" applyFill="1" applyAlignment="1" applyProtection="1">
      <alignment horizontal="center"/>
      <protection locked="0"/>
    </xf>
    <xf numFmtId="0" fontId="51" fillId="4" borderId="1" xfId="0" quotePrefix="1" applyFont="1" applyFill="1" applyBorder="1" applyAlignment="1" applyProtection="1">
      <alignment horizontal="center" vertical="center" wrapText="1"/>
      <protection locked="0"/>
    </xf>
    <xf numFmtId="0" fontId="52" fillId="4" borderId="9" xfId="0" applyFont="1" applyFill="1" applyBorder="1" applyAlignment="1" applyProtection="1">
      <alignment vertical="center" wrapText="1"/>
      <protection locked="0"/>
    </xf>
    <xf numFmtId="0" fontId="52" fillId="4" borderId="1" xfId="0" applyFont="1" applyFill="1" applyBorder="1" applyAlignment="1" applyProtection="1">
      <alignment vertical="center" wrapText="1"/>
      <protection locked="0"/>
    </xf>
    <xf numFmtId="0" fontId="53" fillId="0" borderId="0" xfId="0" applyFont="1"/>
    <xf numFmtId="164" fontId="52" fillId="4" borderId="1" xfId="128" applyNumberFormat="1" applyFont="1" applyFill="1" applyBorder="1" applyAlignment="1">
      <alignment vertical="top" wrapText="1"/>
    </xf>
    <xf numFmtId="164" fontId="51" fillId="4" borderId="1" xfId="128" applyNumberFormat="1" applyFont="1" applyFill="1" applyBorder="1" applyAlignment="1" applyProtection="1">
      <protection locked="0"/>
    </xf>
    <xf numFmtId="164" fontId="52" fillId="7" borderId="1" xfId="128" applyNumberFormat="1" applyFont="1" applyFill="1" applyBorder="1" applyAlignment="1">
      <alignment horizontal="center" vertical="center"/>
    </xf>
    <xf numFmtId="0" fontId="52" fillId="7" borderId="1" xfId="0" applyFont="1" applyFill="1" applyBorder="1" applyAlignment="1">
      <alignment horizontal="center" vertical="center"/>
    </xf>
    <xf numFmtId="0" fontId="51" fillId="0" borderId="1" xfId="0" applyFont="1" applyBorder="1"/>
    <xf numFmtId="0" fontId="51" fillId="0" borderId="1" xfId="0" applyFont="1" applyBorder="1" applyAlignment="1">
      <alignment horizontal="center" vertical="center"/>
    </xf>
    <xf numFmtId="164" fontId="51" fillId="0" borderId="1" xfId="128" applyNumberFormat="1" applyFont="1" applyFill="1" applyBorder="1" applyAlignment="1">
      <alignment vertical="center"/>
    </xf>
    <xf numFmtId="164" fontId="51" fillId="0" borderId="1" xfId="0" applyNumberFormat="1" applyFont="1" applyBorder="1" applyAlignment="1">
      <alignment vertical="center"/>
    </xf>
    <xf numFmtId="164" fontId="51" fillId="4" borderId="1" xfId="0" applyNumberFormat="1" applyFont="1" applyFill="1" applyBorder="1" applyAlignment="1">
      <alignment vertical="center"/>
    </xf>
    <xf numFmtId="0" fontId="51" fillId="4" borderId="1" xfId="0" applyFont="1" applyFill="1" applyBorder="1"/>
    <xf numFmtId="0" fontId="52" fillId="8" borderId="1" xfId="0" applyFont="1" applyFill="1" applyBorder="1" applyAlignment="1">
      <alignment horizontal="center"/>
    </xf>
    <xf numFmtId="164" fontId="51" fillId="0" borderId="0" xfId="128" applyNumberFormat="1" applyFont="1"/>
    <xf numFmtId="10" fontId="51" fillId="4" borderId="10" xfId="128" applyNumberFormat="1" applyFont="1" applyFill="1" applyBorder="1"/>
    <xf numFmtId="0" fontId="51" fillId="4" borderId="0" xfId="0" applyFont="1" applyFill="1" applyAlignment="1">
      <alignment horizontal="right"/>
    </xf>
    <xf numFmtId="164" fontId="51" fillId="4" borderId="1" xfId="128" applyNumberFormat="1" applyFont="1" applyFill="1" applyBorder="1" applyAlignment="1" applyProtection="1">
      <alignment horizontal="right" vertical="center" wrapText="1"/>
      <protection locked="0"/>
    </xf>
    <xf numFmtId="164" fontId="52" fillId="8" borderId="2" xfId="128" applyNumberFormat="1" applyFont="1" applyFill="1" applyBorder="1" applyAlignment="1">
      <alignment horizontal="center" vertical="center"/>
    </xf>
    <xf numFmtId="0" fontId="55" fillId="0" borderId="0" xfId="0" applyFont="1"/>
    <xf numFmtId="0" fontId="56" fillId="7" borderId="1" xfId="0" applyFont="1" applyFill="1" applyBorder="1" applyAlignment="1">
      <alignment horizontal="right" vertical="top" wrapText="1"/>
    </xf>
    <xf numFmtId="164" fontId="51" fillId="4" borderId="0" xfId="128" applyNumberFormat="1" applyFont="1" applyFill="1"/>
    <xf numFmtId="0" fontId="52" fillId="0" borderId="0" xfId="0" applyFont="1"/>
    <xf numFmtId="0" fontId="57" fillId="7" borderId="1" xfId="0" applyFont="1" applyFill="1" applyBorder="1" applyAlignment="1">
      <alignment horizontal="right" vertical="top" wrapText="1"/>
    </xf>
    <xf numFmtId="165" fontId="51" fillId="0" borderId="1" xfId="276" applyFont="1" applyFill="1" applyBorder="1" applyAlignment="1" applyProtection="1">
      <alignment horizontal="righ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vertical="center" wrapText="1"/>
    </xf>
    <xf numFmtId="164" fontId="51" fillId="4" borderId="0" xfId="128" applyNumberFormat="1" applyFont="1" applyFill="1" applyBorder="1"/>
    <xf numFmtId="0" fontId="51" fillId="0" borderId="1" xfId="0" applyFont="1" applyBorder="1" applyAlignment="1">
      <alignment horizontal="center"/>
    </xf>
    <xf numFmtId="164" fontId="51" fillId="0" borderId="0" xfId="128" applyNumberFormat="1" applyFont="1" applyFill="1" applyBorder="1"/>
    <xf numFmtId="164" fontId="51" fillId="4" borderId="1" xfId="128" applyNumberFormat="1" applyFont="1" applyFill="1" applyBorder="1" applyAlignment="1"/>
    <xf numFmtId="164" fontId="51" fillId="0" borderId="0" xfId="0" applyNumberFormat="1" applyFont="1"/>
    <xf numFmtId="0" fontId="52" fillId="4" borderId="0" xfId="0" applyFont="1" applyFill="1" applyAlignment="1">
      <alignment horizontal="center"/>
    </xf>
    <xf numFmtId="0" fontId="52" fillId="4" borderId="1" xfId="0" applyFont="1" applyFill="1" applyBorder="1" applyAlignment="1" applyProtection="1">
      <alignment vertical="center"/>
      <protection locked="0"/>
    </xf>
    <xf numFmtId="0" fontId="52" fillId="4" borderId="1" xfId="0" applyFont="1" applyFill="1" applyBorder="1" applyAlignment="1" applyProtection="1">
      <alignment horizontal="left" vertical="center"/>
      <protection locked="0"/>
    </xf>
    <xf numFmtId="0" fontId="51" fillId="4" borderId="1" xfId="0" applyFont="1" applyFill="1" applyBorder="1" applyAlignment="1">
      <alignment horizontal="center" vertical="top" wrapText="1"/>
    </xf>
    <xf numFmtId="0" fontId="52" fillId="4" borderId="1" xfId="128" applyNumberFormat="1" applyFont="1" applyFill="1" applyBorder="1" applyAlignment="1">
      <alignment vertical="top" wrapText="1"/>
    </xf>
    <xf numFmtId="164" fontId="51" fillId="0" borderId="1" xfId="0" applyNumberFormat="1" applyFont="1" applyBorder="1" applyAlignment="1">
      <alignment horizontal="right" vertical="center"/>
    </xf>
    <xf numFmtId="0" fontId="51" fillId="0" borderId="1" xfId="44" applyFont="1" applyBorder="1" applyAlignment="1">
      <alignment wrapText="1"/>
    </xf>
    <xf numFmtId="164" fontId="51" fillId="4" borderId="1" xfId="128" applyNumberFormat="1" applyFont="1" applyFill="1" applyBorder="1"/>
    <xf numFmtId="0" fontId="51" fillId="0" borderId="1" xfId="0" applyFont="1" applyBorder="1" applyAlignment="1">
      <alignment vertical="center"/>
    </xf>
    <xf numFmtId="0" fontId="51" fillId="4" borderId="1" xfId="0" applyFont="1" applyFill="1" applyBorder="1" applyAlignment="1">
      <alignment horizontal="center"/>
    </xf>
    <xf numFmtId="164" fontId="56" fillId="4" borderId="0" xfId="128" applyNumberFormat="1" applyFont="1" applyFill="1" applyBorder="1" applyAlignment="1">
      <alignment horizontal="center"/>
    </xf>
    <xf numFmtId="10" fontId="51" fillId="4" borderId="11" xfId="128" applyNumberFormat="1" applyFont="1" applyFill="1" applyBorder="1"/>
    <xf numFmtId="164" fontId="54" fillId="0" borderId="0" xfId="0" applyNumberFormat="1" applyFont="1"/>
    <xf numFmtId="0" fontId="52" fillId="4" borderId="1" xfId="0" quotePrefix="1" applyFont="1" applyFill="1" applyBorder="1" applyAlignment="1" applyProtection="1">
      <alignment horizontal="left" vertical="center" wrapText="1"/>
      <protection locked="0"/>
    </xf>
    <xf numFmtId="0" fontId="51" fillId="4" borderId="1" xfId="0" applyFont="1" applyFill="1" applyBorder="1" applyAlignment="1">
      <alignment vertical="center"/>
    </xf>
    <xf numFmtId="164" fontId="51" fillId="4" borderId="1" xfId="128" applyNumberFormat="1" applyFont="1" applyFill="1" applyBorder="1" applyAlignment="1" applyProtection="1">
      <alignment horizontal="right" vertical="top" wrapText="1"/>
      <protection locked="0"/>
    </xf>
    <xf numFmtId="0" fontId="6" fillId="0" borderId="0" xfId="18"/>
    <xf numFmtId="0" fontId="57" fillId="8" borderId="1" xfId="0" applyFont="1" applyFill="1" applyBorder="1" applyAlignment="1">
      <alignment horizontal="right" vertical="top" wrapText="1"/>
    </xf>
    <xf numFmtId="164" fontId="52" fillId="8" borderId="1" xfId="128" applyNumberFormat="1" applyFont="1" applyFill="1" applyBorder="1" applyAlignment="1">
      <alignment horizontal="center" vertical="center"/>
    </xf>
    <xf numFmtId="164" fontId="51" fillId="4" borderId="1" xfId="128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 horizontal="right"/>
    </xf>
    <xf numFmtId="0" fontId="52" fillId="8" borderId="1" xfId="18" applyFont="1" applyFill="1" applyBorder="1" applyAlignment="1">
      <alignment horizontal="center" vertical="center" wrapText="1"/>
    </xf>
    <xf numFmtId="0" fontId="58" fillId="4" borderId="1" xfId="18" applyFont="1" applyFill="1" applyBorder="1" applyAlignment="1">
      <alignment horizontal="center" vertical="center" wrapText="1"/>
    </xf>
    <xf numFmtId="49" fontId="58" fillId="4" borderId="1" xfId="18" applyNumberFormat="1" applyFont="1" applyFill="1" applyBorder="1" applyAlignment="1" applyProtection="1">
      <alignment horizontal="center" vertical="center" wrapText="1"/>
      <protection locked="0"/>
    </xf>
    <xf numFmtId="0" fontId="59" fillId="4" borderId="1" xfId="18" applyFont="1" applyFill="1" applyBorder="1" applyAlignment="1" applyProtection="1">
      <alignment horizontal="center" vertical="center" wrapText="1"/>
      <protection locked="0"/>
    </xf>
    <xf numFmtId="0" fontId="51" fillId="4" borderId="1" xfId="18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vertical="center"/>
    </xf>
    <xf numFmtId="0" fontId="50" fillId="7" borderId="0" xfId="0" applyFont="1" applyFill="1"/>
    <xf numFmtId="0" fontId="50" fillId="4" borderId="0" xfId="0" applyFont="1" applyFill="1"/>
    <xf numFmtId="0" fontId="60" fillId="4" borderId="0" xfId="0" applyFont="1" applyFill="1"/>
    <xf numFmtId="0" fontId="50" fillId="4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52" fillId="7" borderId="1" xfId="18" applyFont="1" applyFill="1" applyBorder="1" applyAlignment="1">
      <alignment horizontal="center" vertical="center" wrapText="1"/>
    </xf>
    <xf numFmtId="0" fontId="52" fillId="7" borderId="8" xfId="18" applyFont="1" applyFill="1" applyBorder="1" applyAlignment="1">
      <alignment horizontal="center" vertical="center" wrapText="1"/>
    </xf>
    <xf numFmtId="0" fontId="51" fillId="4" borderId="1" xfId="18" applyFont="1" applyFill="1" applyBorder="1" applyAlignment="1">
      <alignment horizontal="center" vertical="center" wrapText="1"/>
    </xf>
    <xf numFmtId="49" fontId="51" fillId="4" borderId="8" xfId="18" applyNumberFormat="1" applyFont="1" applyFill="1" applyBorder="1" applyAlignment="1" applyProtection="1">
      <alignment vertical="center" wrapText="1"/>
      <protection locked="0"/>
    </xf>
    <xf numFmtId="164" fontId="51" fillId="4" borderId="8" xfId="18" applyNumberFormat="1" applyFont="1" applyFill="1" applyBorder="1" applyAlignment="1" applyProtection="1">
      <alignment vertical="center" wrapText="1"/>
      <protection locked="0"/>
    </xf>
    <xf numFmtId="0" fontId="5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8" fillId="0" borderId="1" xfId="18" applyNumberFormat="1" applyFont="1" applyBorder="1" applyAlignment="1" applyProtection="1">
      <alignment horizontal="center" vertical="center" wrapText="1"/>
      <protection locked="0"/>
    </xf>
    <xf numFmtId="0" fontId="58" fillId="0" borderId="1" xfId="18" applyFont="1" applyBorder="1" applyAlignment="1" applyProtection="1">
      <alignment horizontal="center" vertical="center" wrapText="1"/>
      <protection locked="0"/>
    </xf>
    <xf numFmtId="2" fontId="58" fillId="0" borderId="1" xfId="18" applyNumberFormat="1" applyFont="1" applyBorder="1" applyAlignment="1" applyProtection="1">
      <alignment horizontal="center" vertical="center" wrapText="1"/>
      <protection locked="0"/>
    </xf>
    <xf numFmtId="49" fontId="59" fillId="0" borderId="1" xfId="18" applyNumberFormat="1" applyFont="1" applyBorder="1" applyAlignment="1" applyProtection="1">
      <alignment horizontal="center" vertical="center" wrapText="1"/>
      <protection locked="0"/>
    </xf>
    <xf numFmtId="0" fontId="59" fillId="0" borderId="1" xfId="18" applyFont="1" applyBorder="1" applyAlignment="1" applyProtection="1">
      <alignment horizontal="center" vertical="center" wrapText="1"/>
      <protection locked="0"/>
    </xf>
    <xf numFmtId="0" fontId="58" fillId="0" borderId="8" xfId="18" applyFont="1" applyBorder="1" applyAlignment="1" applyProtection="1">
      <alignment horizontal="center" vertical="center" wrapText="1"/>
      <protection locked="0"/>
    </xf>
    <xf numFmtId="164" fontId="51" fillId="0" borderId="1" xfId="0" applyNumberFormat="1" applyFont="1" applyBorder="1" applyAlignment="1">
      <alignment horizontal="center" vertical="center"/>
    </xf>
    <xf numFmtId="49" fontId="51" fillId="0" borderId="1" xfId="18" applyNumberFormat="1" applyFont="1" applyBorder="1" applyAlignment="1" applyProtection="1">
      <alignment horizontal="center" vertical="center" wrapText="1"/>
      <protection locked="0"/>
    </xf>
    <xf numFmtId="0" fontId="51" fillId="0" borderId="1" xfId="18" applyFont="1" applyBorder="1" applyAlignment="1" applyProtection="1">
      <alignment horizontal="center" vertical="center" wrapText="1"/>
      <protection locked="0"/>
    </xf>
    <xf numFmtId="2" fontId="51" fillId="0" borderId="1" xfId="18" applyNumberFormat="1" applyFont="1" applyBorder="1" applyAlignment="1" applyProtection="1">
      <alignment horizontal="center" vertical="center" wrapText="1"/>
      <protection locked="0"/>
    </xf>
    <xf numFmtId="49" fontId="52" fillId="0" borderId="1" xfId="18" applyNumberFormat="1" applyFont="1" applyBorder="1" applyAlignment="1" applyProtection="1">
      <alignment horizontal="center" vertical="center" wrapText="1"/>
      <protection locked="0"/>
    </xf>
    <xf numFmtId="0" fontId="52" fillId="0" borderId="1" xfId="18" applyFont="1" applyBorder="1" applyAlignment="1" applyProtection="1">
      <alignment horizontal="center" vertical="center" wrapText="1"/>
      <protection locked="0"/>
    </xf>
    <xf numFmtId="0" fontId="51" fillId="0" borderId="8" xfId="18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59" fillId="7" borderId="1" xfId="0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center" vertical="center" wrapText="1"/>
    </xf>
    <xf numFmtId="14" fontId="51" fillId="4" borderId="1" xfId="0" applyNumberFormat="1" applyFont="1" applyFill="1" applyBorder="1" applyAlignment="1">
      <alignment horizontal="center" vertical="center"/>
    </xf>
    <xf numFmtId="3" fontId="51" fillId="4" borderId="1" xfId="0" applyNumberFormat="1" applyFont="1" applyFill="1" applyBorder="1" applyAlignment="1">
      <alignment horizontal="center" vertical="center"/>
    </xf>
    <xf numFmtId="164" fontId="51" fillId="4" borderId="1" xfId="128" applyNumberFormat="1" applyFont="1" applyFill="1" applyBorder="1" applyAlignment="1" applyProtection="1">
      <alignment horizontal="center" vertical="center" wrapText="1"/>
      <protection locked="0"/>
    </xf>
    <xf numFmtId="14" fontId="51" fillId="4" borderId="1" xfId="0" applyNumberFormat="1" applyFont="1" applyFill="1" applyBorder="1" applyAlignment="1">
      <alignment horizontal="center" vertical="center" wrapText="1"/>
    </xf>
    <xf numFmtId="0" fontId="53" fillId="4" borderId="1" xfId="0" applyFont="1" applyFill="1" applyBorder="1"/>
    <xf numFmtId="14" fontId="51" fillId="4" borderId="1" xfId="0" applyNumberFormat="1" applyFont="1" applyFill="1" applyBorder="1" applyAlignment="1" applyProtection="1">
      <alignment horizontal="center" vertical="center"/>
      <protection locked="0"/>
    </xf>
    <xf numFmtId="0" fontId="53" fillId="4" borderId="1" xfId="0" applyFont="1" applyFill="1" applyBorder="1" applyAlignment="1">
      <alignment horizontal="center" vertical="center"/>
    </xf>
    <xf numFmtId="1" fontId="51" fillId="4" borderId="1" xfId="0" applyNumberFormat="1" applyFont="1" applyFill="1" applyBorder="1" applyAlignment="1">
      <alignment horizontal="center" vertical="center"/>
    </xf>
    <xf numFmtId="164" fontId="51" fillId="4" borderId="1" xfId="128" applyNumberFormat="1" applyFont="1" applyFill="1" applyBorder="1" applyAlignment="1">
      <alignment horizontal="center" vertical="center"/>
    </xf>
    <xf numFmtId="1" fontId="51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" xfId="0" applyFont="1" applyBorder="1" applyAlignment="1">
      <alignment horizontal="justify" vertical="justify" wrapText="1"/>
    </xf>
    <xf numFmtId="0" fontId="51" fillId="0" borderId="1" xfId="44" applyFont="1" applyBorder="1" applyAlignment="1">
      <alignment vertical="center" wrapText="1"/>
    </xf>
    <xf numFmtId="44" fontId="51" fillId="0" borderId="0" xfId="0" applyNumberFormat="1" applyFont="1"/>
    <xf numFmtId="0" fontId="34" fillId="0" borderId="0" xfId="0" applyFont="1" applyAlignment="1">
      <alignment horizontal="center" vertical="center" wrapText="1"/>
    </xf>
    <xf numFmtId="0" fontId="52" fillId="7" borderId="8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/>
    </xf>
    <xf numFmtId="0" fontId="52" fillId="4" borderId="8" xfId="0" applyFont="1" applyFill="1" applyBorder="1" applyAlignment="1">
      <alignment vertical="top" wrapText="1"/>
    </xf>
    <xf numFmtId="0" fontId="52" fillId="4" borderId="12" xfId="0" applyFont="1" applyFill="1" applyBorder="1" applyAlignment="1">
      <alignment vertical="top" wrapText="1"/>
    </xf>
    <xf numFmtId="0" fontId="52" fillId="4" borderId="10" xfId="0" applyFont="1" applyFill="1" applyBorder="1" applyAlignment="1">
      <alignment vertical="top" wrapText="1"/>
    </xf>
    <xf numFmtId="0" fontId="56" fillId="3" borderId="1" xfId="0" applyFont="1" applyFill="1" applyBorder="1" applyAlignment="1">
      <alignment horizontal="center"/>
    </xf>
    <xf numFmtId="0" fontId="57" fillId="7" borderId="8" xfId="0" applyFont="1" applyFill="1" applyBorder="1" applyAlignment="1">
      <alignment vertical="top" wrapText="1"/>
    </xf>
    <xf numFmtId="0" fontId="57" fillId="7" borderId="10" xfId="0" applyFont="1" applyFill="1" applyBorder="1" applyAlignment="1">
      <alignment vertical="top" wrapText="1"/>
    </xf>
    <xf numFmtId="0" fontId="56" fillId="7" borderId="8" xfId="0" applyFont="1" applyFill="1" applyBorder="1" applyAlignment="1">
      <alignment vertical="top" wrapText="1"/>
    </xf>
    <xf numFmtId="0" fontId="56" fillId="7" borderId="10" xfId="0" applyFont="1" applyFill="1" applyBorder="1" applyAlignment="1">
      <alignment vertical="top" wrapText="1"/>
    </xf>
    <xf numFmtId="0" fontId="57" fillId="7" borderId="12" xfId="0" applyFont="1" applyFill="1" applyBorder="1" applyAlignment="1">
      <alignment vertical="top" wrapText="1"/>
    </xf>
    <xf numFmtId="0" fontId="52" fillId="7" borderId="1" xfId="0" applyFont="1" applyFill="1" applyBorder="1" applyAlignment="1">
      <alignment horizontal="center"/>
    </xf>
    <xf numFmtId="0" fontId="52" fillId="7" borderId="1" xfId="0" applyFont="1" applyFill="1" applyBorder="1" applyAlignment="1">
      <alignment horizontal="center" vertical="center"/>
    </xf>
    <xf numFmtId="0" fontId="51" fillId="4" borderId="8" xfId="0" applyFont="1" applyFill="1" applyBorder="1" applyAlignment="1">
      <alignment vertical="top" wrapText="1"/>
    </xf>
    <xf numFmtId="0" fontId="51" fillId="4" borderId="10" xfId="0" applyFont="1" applyFill="1" applyBorder="1" applyAlignment="1">
      <alignment vertical="top" wrapText="1"/>
    </xf>
    <xf numFmtId="0" fontId="51" fillId="4" borderId="1" xfId="0" applyFont="1" applyFill="1" applyBorder="1" applyAlignment="1">
      <alignment vertical="top" wrapText="1"/>
    </xf>
    <xf numFmtId="0" fontId="52" fillId="4" borderId="8" xfId="0" applyFont="1" applyFill="1" applyBorder="1" applyAlignment="1">
      <alignment horizontal="center" vertical="top" wrapText="1"/>
    </xf>
    <xf numFmtId="0" fontId="52" fillId="4" borderId="12" xfId="0" applyFont="1" applyFill="1" applyBorder="1" applyAlignment="1">
      <alignment horizontal="center" vertical="top" wrapText="1"/>
    </xf>
    <xf numFmtId="0" fontId="52" fillId="4" borderId="10" xfId="0" applyFont="1" applyFill="1" applyBorder="1" applyAlignment="1">
      <alignment horizontal="center" vertical="top" wrapText="1"/>
    </xf>
    <xf numFmtId="0" fontId="57" fillId="8" borderId="8" xfId="0" applyFont="1" applyFill="1" applyBorder="1" applyAlignment="1">
      <alignment vertical="top" wrapText="1"/>
    </xf>
    <xf numFmtId="0" fontId="57" fillId="8" borderId="12" xfId="0" applyFont="1" applyFill="1" applyBorder="1" applyAlignment="1">
      <alignment vertical="top" wrapText="1"/>
    </xf>
    <xf numFmtId="0" fontId="57" fillId="8" borderId="10" xfId="0" applyFont="1" applyFill="1" applyBorder="1" applyAlignment="1">
      <alignment vertical="top" wrapText="1"/>
    </xf>
    <xf numFmtId="0" fontId="52" fillId="8" borderId="8" xfId="0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horizontal="center" vertical="center"/>
    </xf>
    <xf numFmtId="0" fontId="51" fillId="4" borderId="8" xfId="0" applyFont="1" applyFill="1" applyBorder="1" applyAlignment="1">
      <alignment horizontal="left" vertical="top" wrapText="1"/>
    </xf>
    <xf numFmtId="0" fontId="51" fillId="4" borderId="10" xfId="0" applyFont="1" applyFill="1" applyBorder="1" applyAlignment="1">
      <alignment horizontal="left" vertical="top" wrapText="1"/>
    </xf>
    <xf numFmtId="0" fontId="52" fillId="8" borderId="2" xfId="0" applyFont="1" applyFill="1" applyBorder="1" applyAlignment="1">
      <alignment horizontal="center" wrapText="1"/>
    </xf>
    <xf numFmtId="0" fontId="51" fillId="8" borderId="20" xfId="0" applyFont="1" applyFill="1" applyBorder="1" applyAlignment="1">
      <alignment wrapText="1"/>
    </xf>
    <xf numFmtId="0" fontId="52" fillId="8" borderId="23" xfId="0" applyFont="1" applyFill="1" applyBorder="1" applyAlignment="1">
      <alignment horizontal="center" vertical="center" wrapText="1"/>
    </xf>
    <xf numFmtId="0" fontId="52" fillId="8" borderId="0" xfId="0" applyFont="1" applyFill="1" applyAlignment="1">
      <alignment horizontal="center" vertical="center" wrapText="1"/>
    </xf>
    <xf numFmtId="0" fontId="52" fillId="8" borderId="22" xfId="0" applyFont="1" applyFill="1" applyBorder="1" applyAlignment="1">
      <alignment horizontal="center" vertical="center" wrapText="1"/>
    </xf>
    <xf numFmtId="0" fontId="52" fillId="8" borderId="16" xfId="0" applyFont="1" applyFill="1" applyBorder="1" applyAlignment="1">
      <alignment horizontal="center" vertical="center" wrapText="1"/>
    </xf>
    <xf numFmtId="164" fontId="58" fillId="0" borderId="8" xfId="18" applyNumberFormat="1" applyFont="1" applyBorder="1" applyAlignment="1" applyProtection="1">
      <alignment horizontal="center" vertical="center" wrapText="1"/>
      <protection locked="0"/>
    </xf>
    <xf numFmtId="164" fontId="58" fillId="0" borderId="10" xfId="18" applyNumberFormat="1" applyFont="1" applyBorder="1" applyAlignment="1" applyProtection="1">
      <alignment horizontal="center" vertical="center" wrapText="1"/>
      <protection locked="0"/>
    </xf>
    <xf numFmtId="0" fontId="52" fillId="8" borderId="2" xfId="0" applyFont="1" applyFill="1" applyBorder="1" applyAlignment="1">
      <alignment horizontal="center" vertical="center" wrapText="1"/>
    </xf>
    <xf numFmtId="0" fontId="51" fillId="8" borderId="20" xfId="0" applyFont="1" applyFill="1" applyBorder="1" applyAlignment="1">
      <alignment vertical="center" wrapText="1"/>
    </xf>
    <xf numFmtId="0" fontId="52" fillId="8" borderId="21" xfId="0" applyFont="1" applyFill="1" applyBorder="1" applyAlignment="1">
      <alignment horizontal="center" vertical="center" wrapText="1"/>
    </xf>
    <xf numFmtId="0" fontId="52" fillId="8" borderId="24" xfId="0" applyFont="1" applyFill="1" applyBorder="1" applyAlignment="1">
      <alignment horizontal="center" vertical="center" wrapText="1"/>
    </xf>
    <xf numFmtId="0" fontId="52" fillId="8" borderId="11" xfId="0" applyFont="1" applyFill="1" applyBorder="1" applyAlignment="1">
      <alignment horizontal="center" vertical="center" wrapText="1"/>
    </xf>
    <xf numFmtId="0" fontId="52" fillId="4" borderId="2" xfId="0" applyFont="1" applyFill="1" applyBorder="1" applyAlignment="1" applyProtection="1">
      <alignment horizontal="center" vertical="center" wrapText="1"/>
      <protection locked="0"/>
    </xf>
    <xf numFmtId="0" fontId="52" fillId="4" borderId="9" xfId="0" applyFont="1" applyFill="1" applyBorder="1" applyAlignment="1" applyProtection="1">
      <alignment horizontal="center" vertical="center" wrapText="1"/>
      <protection locked="0"/>
    </xf>
    <xf numFmtId="0" fontId="52" fillId="4" borderId="20" xfId="0" applyFont="1" applyFill="1" applyBorder="1" applyAlignment="1" applyProtection="1">
      <alignment horizontal="center" vertical="center" wrapText="1"/>
      <protection locked="0"/>
    </xf>
    <xf numFmtId="164" fontId="51" fillId="0" borderId="8" xfId="18" applyNumberFormat="1" applyFont="1" applyBorder="1" applyAlignment="1" applyProtection="1">
      <alignment horizontal="center" vertical="center" wrapText="1"/>
      <protection locked="0"/>
    </xf>
    <xf numFmtId="164" fontId="51" fillId="0" borderId="10" xfId="18" applyNumberFormat="1" applyFont="1" applyBorder="1" applyAlignment="1" applyProtection="1">
      <alignment horizontal="center" vertical="center" wrapText="1"/>
      <protection locked="0"/>
    </xf>
    <xf numFmtId="0" fontId="52" fillId="8" borderId="21" xfId="18" applyFont="1" applyFill="1" applyBorder="1" applyAlignment="1">
      <alignment horizontal="center" vertical="center" wrapText="1"/>
    </xf>
    <xf numFmtId="0" fontId="52" fillId="8" borderId="22" xfId="18" applyFont="1" applyFill="1" applyBorder="1" applyAlignment="1">
      <alignment horizontal="center" vertical="center" wrapText="1"/>
    </xf>
    <xf numFmtId="0" fontId="52" fillId="8" borderId="1" xfId="18" applyFont="1" applyFill="1" applyBorder="1" applyAlignment="1">
      <alignment horizontal="center" vertical="center" wrapText="1"/>
    </xf>
    <xf numFmtId="0" fontId="52" fillId="8" borderId="2" xfId="18" applyFont="1" applyFill="1" applyBorder="1" applyAlignment="1">
      <alignment horizontal="center" vertical="center" wrapText="1"/>
    </xf>
    <xf numFmtId="0" fontId="52" fillId="8" borderId="20" xfId="18" applyFont="1" applyFill="1" applyBorder="1" applyAlignment="1">
      <alignment horizontal="center" vertical="center" wrapText="1"/>
    </xf>
    <xf numFmtId="0" fontId="52" fillId="8" borderId="8" xfId="18" applyFont="1" applyFill="1" applyBorder="1" applyAlignment="1">
      <alignment horizontal="center" vertical="center" wrapText="1"/>
    </xf>
    <xf numFmtId="0" fontId="52" fillId="8" borderId="12" xfId="18" applyFont="1" applyFill="1" applyBorder="1" applyAlignment="1">
      <alignment horizontal="center" vertical="center" wrapText="1"/>
    </xf>
    <xf numFmtId="0" fontId="59" fillId="7" borderId="2" xfId="0" applyFont="1" applyFill="1" applyBorder="1" applyAlignment="1">
      <alignment horizontal="center" vertical="center" wrapText="1"/>
    </xf>
    <xf numFmtId="0" fontId="59" fillId="7" borderId="20" xfId="0" applyFont="1" applyFill="1" applyBorder="1" applyAlignment="1">
      <alignment horizontal="center" vertical="center" wrapText="1"/>
    </xf>
    <xf numFmtId="0" fontId="59" fillId="7" borderId="1" xfId="0" applyFont="1" applyFill="1" applyBorder="1" applyAlignment="1">
      <alignment horizontal="center" vertical="center" wrapText="1"/>
    </xf>
    <xf numFmtId="1" fontId="59" fillId="7" borderId="1" xfId="0" applyNumberFormat="1" applyFont="1" applyFill="1" applyBorder="1" applyAlignment="1">
      <alignment horizontal="center" vertical="center" wrapText="1"/>
    </xf>
    <xf numFmtId="164" fontId="52" fillId="7" borderId="1" xfId="12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/>
    <xf numFmtId="164" fontId="21" fillId="0" borderId="0" xfId="0" applyNumberFormat="1" applyFont="1"/>
    <xf numFmtId="44" fontId="21" fillId="0" borderId="0" xfId="128" applyFont="1"/>
    <xf numFmtId="0" fontId="63" fillId="5" borderId="1" xfId="0" applyFont="1" applyFill="1" applyBorder="1" applyAlignment="1">
      <alignment horizontal="center"/>
    </xf>
    <xf numFmtId="164" fontId="63" fillId="5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vertical="top" wrapText="1"/>
    </xf>
    <xf numFmtId="44" fontId="21" fillId="4" borderId="1" xfId="128" applyFont="1" applyFill="1" applyBorder="1"/>
    <xf numFmtId="10" fontId="21" fillId="4" borderId="0" xfId="128" applyNumberFormat="1" applyFont="1" applyFill="1" applyBorder="1"/>
    <xf numFmtId="0" fontId="21" fillId="4" borderId="1" xfId="0" applyFont="1" applyFill="1" applyBorder="1" applyAlignment="1">
      <alignment wrapText="1"/>
    </xf>
    <xf numFmtId="167" fontId="21" fillId="0" borderId="0" xfId="0" applyNumberFormat="1" applyFont="1"/>
    <xf numFmtId="44" fontId="21" fillId="0" borderId="0" xfId="0" applyNumberFormat="1" applyFont="1"/>
    <xf numFmtId="0" fontId="21" fillId="0" borderId="1" xfId="0" applyFont="1" applyBorder="1"/>
    <xf numFmtId="0" fontId="63" fillId="5" borderId="1" xfId="0" applyFont="1" applyFill="1" applyBorder="1" applyAlignment="1">
      <alignment horizontal="center"/>
    </xf>
    <xf numFmtId="44" fontId="21" fillId="0" borderId="0" xfId="128" applyFont="1" applyBorder="1"/>
    <xf numFmtId="0" fontId="21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vertical="top" wrapText="1"/>
    </xf>
    <xf numFmtId="8" fontId="21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64" fillId="3" borderId="1" xfId="0" applyFont="1" applyFill="1" applyBorder="1" applyAlignment="1">
      <alignment vertical="top" wrapText="1"/>
    </xf>
    <xf numFmtId="0" fontId="64" fillId="3" borderId="1" xfId="0" applyFont="1" applyFill="1" applyBorder="1" applyAlignment="1">
      <alignment horizontal="right" vertical="top" wrapText="1"/>
    </xf>
    <xf numFmtId="49" fontId="63" fillId="0" borderId="1" xfId="0" applyNumberFormat="1" applyFont="1" applyBorder="1" applyAlignment="1">
      <alignment vertical="center"/>
    </xf>
    <xf numFmtId="0" fontId="65" fillId="0" borderId="0" xfId="0" applyFont="1"/>
    <xf numFmtId="0" fontId="63" fillId="0" borderId="1" xfId="0" applyFont="1" applyBorder="1" applyAlignment="1">
      <alignment vertical="top" wrapText="1"/>
    </xf>
    <xf numFmtId="0" fontId="21" fillId="0" borderId="1" xfId="0" applyFont="1" applyBorder="1"/>
    <xf numFmtId="0" fontId="21" fillId="3" borderId="1" xfId="0" applyFont="1" applyFill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63" fillId="3" borderId="1" xfId="0" applyFont="1" applyFill="1" applyBorder="1" applyAlignment="1">
      <alignment horizontal="center" vertical="center"/>
    </xf>
    <xf numFmtId="0" fontId="63" fillId="3" borderId="1" xfId="0" applyFont="1" applyFill="1" applyBorder="1" applyAlignment="1">
      <alignment horizontal="center" vertical="center"/>
    </xf>
    <xf numFmtId="44" fontId="63" fillId="3" borderId="1" xfId="128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quotePrefix="1" applyFont="1" applyFill="1" applyBorder="1" applyAlignment="1">
      <alignment horizontal="left" vertical="top" wrapText="1"/>
    </xf>
    <xf numFmtId="0" fontId="21" fillId="4" borderId="1" xfId="0" applyFont="1" applyFill="1" applyBorder="1"/>
    <xf numFmtId="44" fontId="21" fillId="4" borderId="1" xfId="128" applyFont="1" applyFill="1" applyBorder="1" applyAlignment="1" applyProtection="1">
      <alignment horizontal="right" wrapText="1"/>
      <protection locked="0"/>
    </xf>
    <xf numFmtId="0" fontId="21" fillId="4" borderId="8" xfId="0" quotePrefix="1" applyFont="1" applyFill="1" applyBorder="1" applyAlignment="1">
      <alignment horizontal="left" vertical="top" wrapText="1"/>
    </xf>
    <xf numFmtId="0" fontId="21" fillId="4" borderId="10" xfId="0" quotePrefix="1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vertical="top" wrapText="1"/>
    </xf>
    <xf numFmtId="44" fontId="65" fillId="0" borderId="0" xfId="0" applyNumberFormat="1" applyFont="1"/>
    <xf numFmtId="0" fontId="21" fillId="4" borderId="1" xfId="0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left" vertical="top" wrapText="1"/>
    </xf>
    <xf numFmtId="0" fontId="21" fillId="4" borderId="10" xfId="0" applyFont="1" applyFill="1" applyBorder="1" applyAlignment="1">
      <alignment horizontal="left" vertical="top" wrapText="1"/>
    </xf>
    <xf numFmtId="0" fontId="21" fillId="4" borderId="0" xfId="0" applyFont="1" applyFill="1" applyAlignment="1">
      <alignment horizontal="center"/>
    </xf>
    <xf numFmtId="0" fontId="21" fillId="4" borderId="0" xfId="0" applyFont="1" applyFill="1"/>
    <xf numFmtId="164" fontId="21" fillId="4" borderId="0" xfId="0" applyNumberFormat="1" applyFont="1" applyFill="1"/>
    <xf numFmtId="44" fontId="21" fillId="4" borderId="0" xfId="128" applyFont="1" applyFill="1"/>
    <xf numFmtId="0" fontId="64" fillId="3" borderId="8" xfId="0" applyFont="1" applyFill="1" applyBorder="1" applyAlignment="1">
      <alignment vertical="top" wrapText="1"/>
    </xf>
    <xf numFmtId="0" fontId="64" fillId="3" borderId="10" xfId="0" applyFont="1" applyFill="1" applyBorder="1" applyAlignment="1">
      <alignment vertical="top" wrapText="1"/>
    </xf>
    <xf numFmtId="44" fontId="63" fillId="0" borderId="1" xfId="128" applyFont="1" applyBorder="1" applyAlignment="1">
      <alignment wrapText="1"/>
    </xf>
    <xf numFmtId="0" fontId="63" fillId="0" borderId="8" xfId="0" applyFont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44" fontId="63" fillId="3" borderId="2" xfId="128" applyFont="1" applyFill="1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21" fillId="0" borderId="8" xfId="0" applyFont="1" applyBorder="1"/>
    <xf numFmtId="44" fontId="21" fillId="0" borderId="1" xfId="128" applyFont="1" applyFill="1" applyBorder="1" applyAlignment="1" applyProtection="1">
      <alignment horizontal="right" wrapText="1"/>
      <protection locked="0"/>
    </xf>
    <xf numFmtId="0" fontId="21" fillId="0" borderId="1" xfId="0" applyFont="1" applyBorder="1" applyAlignment="1">
      <alignment horizontal="left" vertical="top" wrapText="1"/>
    </xf>
    <xf numFmtId="0" fontId="21" fillId="4" borderId="0" xfId="0" applyFont="1" applyFill="1" applyAlignment="1">
      <alignment vertical="top" wrapText="1"/>
    </xf>
    <xf numFmtId="44" fontId="21" fillId="4" borderId="0" xfId="128" applyFont="1" applyFill="1" applyBorder="1" applyAlignment="1" applyProtection="1">
      <alignment horizontal="right" wrapText="1"/>
      <protection locked="0"/>
    </xf>
    <xf numFmtId="49" fontId="63" fillId="0" borderId="1" xfId="128" applyNumberFormat="1" applyFont="1" applyBorder="1" applyAlignment="1">
      <alignment horizontal="right" vertical="top" wrapText="1"/>
    </xf>
    <xf numFmtId="44" fontId="21" fillId="4" borderId="1" xfId="128" applyFont="1" applyFill="1" applyBorder="1" applyAlignment="1" applyProtection="1">
      <alignment horizontal="right" vertical="top" wrapText="1"/>
      <protection locked="0"/>
    </xf>
    <xf numFmtId="0" fontId="63" fillId="0" borderId="1" xfId="128" applyNumberFormat="1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4" fillId="3" borderId="12" xfId="0" applyFont="1" applyFill="1" applyBorder="1" applyAlignment="1">
      <alignment vertical="top" wrapText="1"/>
    </xf>
    <xf numFmtId="0" fontId="63" fillId="3" borderId="8" xfId="0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 vertical="center"/>
    </xf>
    <xf numFmtId="164" fontId="63" fillId="3" borderId="1" xfId="128" applyNumberFormat="1" applyFont="1" applyFill="1" applyBorder="1" applyAlignment="1">
      <alignment horizontal="center" vertical="center"/>
    </xf>
    <xf numFmtId="164" fontId="21" fillId="4" borderId="1" xfId="128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top" wrapText="1"/>
    </xf>
    <xf numFmtId="164" fontId="21" fillId="4" borderId="1" xfId="128" applyNumberFormat="1" applyFont="1" applyFill="1" applyBorder="1" applyAlignment="1">
      <alignment horizontal="right" vertical="top" wrapText="1"/>
    </xf>
    <xf numFmtId="0" fontId="66" fillId="0" borderId="0" xfId="0" applyFont="1" applyAlignment="1">
      <alignment vertical="center"/>
    </xf>
    <xf numFmtId="0" fontId="67" fillId="0" borderId="0" xfId="0" applyFont="1"/>
    <xf numFmtId="0" fontId="68" fillId="6" borderId="13" xfId="0" applyFont="1" applyFill="1" applyBorder="1" applyAlignment="1">
      <alignment horizontal="center" vertical="center" wrapText="1"/>
    </xf>
    <xf numFmtId="0" fontId="68" fillId="6" borderId="14" xfId="0" applyFont="1" applyFill="1" applyBorder="1" applyAlignment="1">
      <alignment horizontal="center" vertical="center" wrapText="1"/>
    </xf>
    <xf numFmtId="0" fontId="68" fillId="6" borderId="15" xfId="0" applyFont="1" applyFill="1" applyBorder="1" applyAlignment="1">
      <alignment horizontal="center" vertical="center" wrapText="1"/>
    </xf>
    <xf numFmtId="0" fontId="68" fillId="6" borderId="13" xfId="0" applyFont="1" applyFill="1" applyBorder="1" applyAlignment="1">
      <alignment horizontal="center" vertical="center"/>
    </xf>
    <xf numFmtId="0" fontId="68" fillId="6" borderId="14" xfId="0" applyFont="1" applyFill="1" applyBorder="1" applyAlignment="1">
      <alignment horizontal="center" vertical="center"/>
    </xf>
    <xf numFmtId="0" fontId="68" fillId="6" borderId="15" xfId="0" applyFont="1" applyFill="1" applyBorder="1" applyAlignment="1">
      <alignment horizontal="center" vertical="center"/>
    </xf>
    <xf numFmtId="0" fontId="68" fillId="6" borderId="3" xfId="0" applyFont="1" applyFill="1" applyBorder="1" applyAlignment="1">
      <alignment horizontal="center" vertical="center"/>
    </xf>
    <xf numFmtId="0" fontId="68" fillId="6" borderId="1" xfId="0" applyFont="1" applyFill="1" applyBorder="1" applyAlignment="1">
      <alignment horizontal="center" vertical="center"/>
    </xf>
    <xf numFmtId="0" fontId="68" fillId="6" borderId="1" xfId="0" applyFont="1" applyFill="1" applyBorder="1" applyAlignment="1">
      <alignment horizontal="center" vertical="center" wrapText="1"/>
    </xf>
    <xf numFmtId="0" fontId="68" fillId="6" borderId="4" xfId="0" applyFont="1" applyFill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/>
    </xf>
    <xf numFmtId="8" fontId="67" fillId="0" borderId="1" xfId="0" applyNumberFormat="1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63" fillId="0" borderId="3" xfId="0" applyFont="1" applyBorder="1"/>
    <xf numFmtId="164" fontId="67" fillId="0" borderId="1" xfId="0" applyNumberFormat="1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8" fontId="67" fillId="0" borderId="6" xfId="0" applyNumberFormat="1" applyFont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67" fillId="0" borderId="7" xfId="0" applyFont="1" applyBorder="1" applyAlignment="1">
      <alignment horizontal="center" vertical="center"/>
    </xf>
    <xf numFmtId="0" fontId="63" fillId="0" borderId="5" xfId="0" applyFont="1" applyBorder="1"/>
    <xf numFmtId="0" fontId="67" fillId="4" borderId="0" xfId="0" applyFont="1" applyFill="1"/>
    <xf numFmtId="0" fontId="68" fillId="4" borderId="0" xfId="0" applyFont="1" applyFill="1" applyAlignment="1">
      <alignment horizontal="center" vertical="center" wrapText="1"/>
    </xf>
    <xf numFmtId="0" fontId="68" fillId="4" borderId="0" xfId="0" applyFont="1" applyFill="1" applyAlignment="1">
      <alignment horizontal="center" vertical="center"/>
    </xf>
    <xf numFmtId="0" fontId="68" fillId="4" borderId="0" xfId="0" applyFont="1" applyFill="1" applyAlignment="1">
      <alignment horizontal="center" vertical="center" wrapText="1"/>
    </xf>
    <xf numFmtId="0" fontId="63" fillId="4" borderId="0" xfId="0" applyFont="1" applyFill="1" applyAlignment="1">
      <alignment horizontal="center" vertical="center"/>
    </xf>
    <xf numFmtId="8" fontId="67" fillId="4" borderId="0" xfId="0" applyNumberFormat="1" applyFont="1" applyFill="1" applyAlignment="1">
      <alignment horizontal="center" vertical="center"/>
    </xf>
    <xf numFmtId="8" fontId="67" fillId="4" borderId="0" xfId="0" applyNumberFormat="1" applyFont="1" applyFill="1" applyAlignment="1">
      <alignment horizontal="center" vertical="center"/>
    </xf>
    <xf numFmtId="8" fontId="63" fillId="4" borderId="0" xfId="0" applyNumberFormat="1" applyFont="1" applyFill="1"/>
    <xf numFmtId="8" fontId="67" fillId="0" borderId="0" xfId="0" applyNumberFormat="1" applyFont="1"/>
    <xf numFmtId="0" fontId="63" fillId="6" borderId="13" xfId="0" applyFont="1" applyFill="1" applyBorder="1" applyAlignment="1">
      <alignment horizontal="center" vertical="center"/>
    </xf>
    <xf numFmtId="0" fontId="63" fillId="6" borderId="14" xfId="0" applyFont="1" applyFill="1" applyBorder="1" applyAlignment="1">
      <alignment horizontal="center" vertical="center"/>
    </xf>
    <xf numFmtId="0" fontId="63" fillId="6" borderId="15" xfId="0" applyFont="1" applyFill="1" applyBorder="1" applyAlignment="1">
      <alignment horizontal="center" vertical="center"/>
    </xf>
    <xf numFmtId="0" fontId="63" fillId="6" borderId="3" xfId="0" applyFont="1" applyFill="1" applyBorder="1" applyAlignment="1">
      <alignment horizontal="center" vertical="center"/>
    </xf>
    <xf numFmtId="0" fontId="63" fillId="6" borderId="1" xfId="0" applyFont="1" applyFill="1" applyBorder="1" applyAlignment="1">
      <alignment horizontal="center" vertical="center"/>
    </xf>
    <xf numFmtId="0" fontId="63" fillId="6" borderId="4" xfId="0" applyFont="1" applyFill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164" fontId="67" fillId="0" borderId="3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64" fontId="67" fillId="0" borderId="6" xfId="0" applyNumberFormat="1" applyFont="1" applyBorder="1" applyAlignment="1">
      <alignment horizontal="center"/>
    </xf>
    <xf numFmtId="0" fontId="67" fillId="0" borderId="6" xfId="0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164" fontId="67" fillId="0" borderId="5" xfId="0" applyNumberFormat="1" applyFont="1" applyBorder="1" applyAlignment="1">
      <alignment horizont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</cellXfs>
  <cellStyles count="461">
    <cellStyle name="Excel Built-in Currency" xfId="1" xr:uid="{00000000-0005-0000-0000-000000000000}"/>
    <cellStyle name="Excel Built-in Hyperlink" xfId="2" xr:uid="{00000000-0005-0000-0000-000001000000}"/>
    <cellStyle name="Excel Built-in Normal" xfId="3" xr:uid="{00000000-0005-0000-0000-000002000000}"/>
    <cellStyle name="Excel Built-in Normal 1" xfId="4" xr:uid="{00000000-0005-0000-0000-000003000000}"/>
    <cellStyle name="Excel Built-in Normal 2" xfId="5" xr:uid="{00000000-0005-0000-0000-000004000000}"/>
    <cellStyle name="Excel Built-in Normal 2 2" xfId="6" xr:uid="{00000000-0005-0000-0000-000005000000}"/>
    <cellStyle name="Excel Built-in Normal 3" xfId="7" xr:uid="{00000000-0005-0000-0000-000006000000}"/>
    <cellStyle name="Heading" xfId="8" xr:uid="{00000000-0005-0000-0000-000007000000}"/>
    <cellStyle name="Heading1" xfId="9" xr:uid="{00000000-0005-0000-0000-000008000000}"/>
    <cellStyle name="Hiperłącze 2" xfId="10" xr:uid="{00000000-0005-0000-0000-000009000000}"/>
    <cellStyle name="Hiperłącze 2 2" xfId="11" xr:uid="{00000000-0005-0000-0000-00000A000000}"/>
    <cellStyle name="Hiperłącze 3" xfId="12" xr:uid="{00000000-0005-0000-0000-00000B000000}"/>
    <cellStyle name="Hiperłącze 3 2" xfId="13" xr:uid="{00000000-0005-0000-0000-00000C000000}"/>
    <cellStyle name="Hiperłącze 3 3" xfId="14" xr:uid="{00000000-0005-0000-0000-00000D000000}"/>
    <cellStyle name="Normalny" xfId="0" builtinId="0"/>
    <cellStyle name="Normalny 10" xfId="15" xr:uid="{00000000-0005-0000-0000-00000F000000}"/>
    <cellStyle name="Normalny 10 2" xfId="16" xr:uid="{00000000-0005-0000-0000-000010000000}"/>
    <cellStyle name="Normalny 10 3" xfId="17" xr:uid="{00000000-0005-0000-0000-000011000000}"/>
    <cellStyle name="Normalny 11" xfId="18" xr:uid="{00000000-0005-0000-0000-000012000000}"/>
    <cellStyle name="Normalny 11 2" xfId="19" xr:uid="{00000000-0005-0000-0000-000013000000}"/>
    <cellStyle name="Normalny 12" xfId="20" xr:uid="{00000000-0005-0000-0000-000014000000}"/>
    <cellStyle name="Normalny 12 2" xfId="21" xr:uid="{00000000-0005-0000-0000-000015000000}"/>
    <cellStyle name="Normalny 12 3" xfId="22" xr:uid="{00000000-0005-0000-0000-000016000000}"/>
    <cellStyle name="Normalny 13" xfId="23" xr:uid="{00000000-0005-0000-0000-000017000000}"/>
    <cellStyle name="Normalny 13 2" xfId="24" xr:uid="{00000000-0005-0000-0000-000018000000}"/>
    <cellStyle name="Normalny 13 3" xfId="25" xr:uid="{00000000-0005-0000-0000-000019000000}"/>
    <cellStyle name="Normalny 14" xfId="26" xr:uid="{00000000-0005-0000-0000-00001A000000}"/>
    <cellStyle name="Normalny 14 2" xfId="27" xr:uid="{00000000-0005-0000-0000-00001B000000}"/>
    <cellStyle name="Normalny 14 3" xfId="28" xr:uid="{00000000-0005-0000-0000-00001C000000}"/>
    <cellStyle name="Normalny 15" xfId="29" xr:uid="{00000000-0005-0000-0000-00001D000000}"/>
    <cellStyle name="Normalny 15 2" xfId="30" xr:uid="{00000000-0005-0000-0000-00001E000000}"/>
    <cellStyle name="Normalny 16" xfId="31" xr:uid="{00000000-0005-0000-0000-00001F000000}"/>
    <cellStyle name="Normalny 16 2" xfId="32" xr:uid="{00000000-0005-0000-0000-000020000000}"/>
    <cellStyle name="Normalny 16 3" xfId="33" xr:uid="{00000000-0005-0000-0000-000021000000}"/>
    <cellStyle name="Normalny 17" xfId="34" xr:uid="{00000000-0005-0000-0000-000022000000}"/>
    <cellStyle name="Normalny 17 2" xfId="35" xr:uid="{00000000-0005-0000-0000-000023000000}"/>
    <cellStyle name="Normalny 17 3" xfId="36" xr:uid="{00000000-0005-0000-0000-000024000000}"/>
    <cellStyle name="Normalny 18" xfId="37" xr:uid="{00000000-0005-0000-0000-000025000000}"/>
    <cellStyle name="Normalny 18 2" xfId="38" xr:uid="{00000000-0005-0000-0000-000026000000}"/>
    <cellStyle name="Normalny 18 3" xfId="39" xr:uid="{00000000-0005-0000-0000-000027000000}"/>
    <cellStyle name="Normalny 19" xfId="40" xr:uid="{00000000-0005-0000-0000-000028000000}"/>
    <cellStyle name="Normalny 19 2" xfId="41" xr:uid="{00000000-0005-0000-0000-000029000000}"/>
    <cellStyle name="Normalny 19 3" xfId="42" xr:uid="{00000000-0005-0000-0000-00002A000000}"/>
    <cellStyle name="Normalny 2" xfId="43" xr:uid="{00000000-0005-0000-0000-00002B000000}"/>
    <cellStyle name="Normalny 2 2" xfId="44" xr:uid="{00000000-0005-0000-0000-00002C000000}"/>
    <cellStyle name="Normalny 2 2 2" xfId="45" xr:uid="{00000000-0005-0000-0000-00002D000000}"/>
    <cellStyle name="Normalny 2 2 3" xfId="46" xr:uid="{00000000-0005-0000-0000-00002E000000}"/>
    <cellStyle name="Normalny 2 3" xfId="47" xr:uid="{00000000-0005-0000-0000-00002F000000}"/>
    <cellStyle name="Normalny 2 3 2" xfId="48" xr:uid="{00000000-0005-0000-0000-000030000000}"/>
    <cellStyle name="Normalny 2 3 3" xfId="49" xr:uid="{00000000-0005-0000-0000-000031000000}"/>
    <cellStyle name="Normalny 2 4" xfId="50" xr:uid="{00000000-0005-0000-0000-000032000000}"/>
    <cellStyle name="Normalny 2 4 2" xfId="51" xr:uid="{00000000-0005-0000-0000-000033000000}"/>
    <cellStyle name="Normalny 2 4 2 2" xfId="52" xr:uid="{00000000-0005-0000-0000-000034000000}"/>
    <cellStyle name="Normalny 2 4 2 3" xfId="53" xr:uid="{00000000-0005-0000-0000-000035000000}"/>
    <cellStyle name="Normalny 2 4 3" xfId="54" xr:uid="{00000000-0005-0000-0000-000036000000}"/>
    <cellStyle name="Normalny 2 4 4" xfId="55" xr:uid="{00000000-0005-0000-0000-000037000000}"/>
    <cellStyle name="Normalny 2 4 5" xfId="56" xr:uid="{00000000-0005-0000-0000-000038000000}"/>
    <cellStyle name="Normalny 2 5" xfId="57" xr:uid="{00000000-0005-0000-0000-000039000000}"/>
    <cellStyle name="Normalny 2 5 2" xfId="58" xr:uid="{00000000-0005-0000-0000-00003A000000}"/>
    <cellStyle name="Normalny 2 6" xfId="59" xr:uid="{00000000-0005-0000-0000-00003B000000}"/>
    <cellStyle name="Normalny 20" xfId="60" xr:uid="{00000000-0005-0000-0000-00003C000000}"/>
    <cellStyle name="Normalny 20 2" xfId="61" xr:uid="{00000000-0005-0000-0000-00003D000000}"/>
    <cellStyle name="Normalny 20 3" xfId="62" xr:uid="{00000000-0005-0000-0000-00003E000000}"/>
    <cellStyle name="Normalny 21" xfId="63" xr:uid="{00000000-0005-0000-0000-00003F000000}"/>
    <cellStyle name="Normalny 21 2" xfId="64" xr:uid="{00000000-0005-0000-0000-000040000000}"/>
    <cellStyle name="Normalny 21 3" xfId="65" xr:uid="{00000000-0005-0000-0000-000041000000}"/>
    <cellStyle name="Normalny 22" xfId="66" xr:uid="{00000000-0005-0000-0000-000042000000}"/>
    <cellStyle name="Normalny 22 2" xfId="67" xr:uid="{00000000-0005-0000-0000-000043000000}"/>
    <cellStyle name="Normalny 22 3" xfId="68" xr:uid="{00000000-0005-0000-0000-000044000000}"/>
    <cellStyle name="Normalny 23" xfId="69" xr:uid="{00000000-0005-0000-0000-000045000000}"/>
    <cellStyle name="Normalny 23 2" xfId="70" xr:uid="{00000000-0005-0000-0000-000046000000}"/>
    <cellStyle name="Normalny 23 3" xfId="71" xr:uid="{00000000-0005-0000-0000-000047000000}"/>
    <cellStyle name="Normalny 24" xfId="72" xr:uid="{00000000-0005-0000-0000-000048000000}"/>
    <cellStyle name="Normalny 24 2" xfId="425" xr:uid="{F13FD5A4-2B17-4662-85AE-16214D6C554F}"/>
    <cellStyle name="Normalny 25" xfId="73" xr:uid="{00000000-0005-0000-0000-000049000000}"/>
    <cellStyle name="Normalny 3" xfId="74" xr:uid="{00000000-0005-0000-0000-00004A000000}"/>
    <cellStyle name="Normalny 3 2" xfId="75" xr:uid="{00000000-0005-0000-0000-00004B000000}"/>
    <cellStyle name="Normalny 3 2 2" xfId="76" xr:uid="{00000000-0005-0000-0000-00004C000000}"/>
    <cellStyle name="Normalny 3 2 2 2" xfId="77" xr:uid="{00000000-0005-0000-0000-00004D000000}"/>
    <cellStyle name="Normalny 3 2 2 3" xfId="78" xr:uid="{00000000-0005-0000-0000-00004E000000}"/>
    <cellStyle name="Normalny 3 2 3" xfId="79" xr:uid="{00000000-0005-0000-0000-00004F000000}"/>
    <cellStyle name="Normalny 3 3" xfId="80" xr:uid="{00000000-0005-0000-0000-000050000000}"/>
    <cellStyle name="Normalny 3 3 2" xfId="81" xr:uid="{00000000-0005-0000-0000-000051000000}"/>
    <cellStyle name="Normalny 3 3 3" xfId="82" xr:uid="{00000000-0005-0000-0000-000052000000}"/>
    <cellStyle name="Normalny 3 4" xfId="83" xr:uid="{00000000-0005-0000-0000-000053000000}"/>
    <cellStyle name="Normalny 3 4 2" xfId="84" xr:uid="{00000000-0005-0000-0000-000054000000}"/>
    <cellStyle name="Normalny 3 4 3" xfId="85" xr:uid="{00000000-0005-0000-0000-000055000000}"/>
    <cellStyle name="Normalny 3 4 4" xfId="86" xr:uid="{00000000-0005-0000-0000-000056000000}"/>
    <cellStyle name="Normalny 3 5" xfId="87" xr:uid="{00000000-0005-0000-0000-000057000000}"/>
    <cellStyle name="Normalny 3 6" xfId="88" xr:uid="{00000000-0005-0000-0000-000058000000}"/>
    <cellStyle name="Normalny 4" xfId="89" xr:uid="{00000000-0005-0000-0000-000059000000}"/>
    <cellStyle name="Normalny 4 2" xfId="90" xr:uid="{00000000-0005-0000-0000-00005A000000}"/>
    <cellStyle name="Normalny 4 2 2" xfId="91" xr:uid="{00000000-0005-0000-0000-00005B000000}"/>
    <cellStyle name="Normalny 4 2 3" xfId="92" xr:uid="{00000000-0005-0000-0000-00005C000000}"/>
    <cellStyle name="Normalny 4 3" xfId="93" xr:uid="{00000000-0005-0000-0000-00005D000000}"/>
    <cellStyle name="Normalny 4 3 2" xfId="94" xr:uid="{00000000-0005-0000-0000-00005E000000}"/>
    <cellStyle name="Normalny 4 3 3" xfId="95" xr:uid="{00000000-0005-0000-0000-00005F000000}"/>
    <cellStyle name="Normalny 4 4" xfId="96" xr:uid="{00000000-0005-0000-0000-000060000000}"/>
    <cellStyle name="Normalny 4 5" xfId="97" xr:uid="{00000000-0005-0000-0000-000061000000}"/>
    <cellStyle name="Normalny 4 6" xfId="98" xr:uid="{00000000-0005-0000-0000-000062000000}"/>
    <cellStyle name="Normalny 5" xfId="99" xr:uid="{00000000-0005-0000-0000-000063000000}"/>
    <cellStyle name="Normalny 5 2" xfId="100" xr:uid="{00000000-0005-0000-0000-000064000000}"/>
    <cellStyle name="Normalny 5 2 2" xfId="101" xr:uid="{00000000-0005-0000-0000-000065000000}"/>
    <cellStyle name="Normalny 5 3" xfId="102" xr:uid="{00000000-0005-0000-0000-000066000000}"/>
    <cellStyle name="Normalny 6" xfId="103" xr:uid="{00000000-0005-0000-0000-000067000000}"/>
    <cellStyle name="Normalny 6 2" xfId="104" xr:uid="{00000000-0005-0000-0000-000068000000}"/>
    <cellStyle name="Normalny 6 2 2" xfId="105" xr:uid="{00000000-0005-0000-0000-000069000000}"/>
    <cellStyle name="Normalny 6 2 2 2" xfId="452" xr:uid="{A3E2F67F-172C-4675-93A8-8B8CBBE5357F}"/>
    <cellStyle name="Normalny 6 2 3" xfId="106" xr:uid="{00000000-0005-0000-0000-00006A000000}"/>
    <cellStyle name="Normalny 6 2 4" xfId="107" xr:uid="{00000000-0005-0000-0000-00006B000000}"/>
    <cellStyle name="Normalny 6 2 5" xfId="416" xr:uid="{0413FF4C-B6DF-487A-A658-D3400A3BFBB0}"/>
    <cellStyle name="Normalny 6 3" xfId="108" xr:uid="{00000000-0005-0000-0000-00006C000000}"/>
    <cellStyle name="Normalny 6 3 2" xfId="439" xr:uid="{C8AD9E9D-9032-42FC-AA1C-61EB9988428A}"/>
    <cellStyle name="Normalny 6 4" xfId="109" xr:uid="{00000000-0005-0000-0000-00006D000000}"/>
    <cellStyle name="Normalny 6 5" xfId="403" xr:uid="{7F3990AB-29AA-4712-AA78-E9B49256E712}"/>
    <cellStyle name="Normalny 7" xfId="110" xr:uid="{00000000-0005-0000-0000-00006E000000}"/>
    <cellStyle name="Normalny 7 2" xfId="111" xr:uid="{00000000-0005-0000-0000-00006F000000}"/>
    <cellStyle name="Normalny 7 3" xfId="112" xr:uid="{00000000-0005-0000-0000-000070000000}"/>
    <cellStyle name="Normalny 7 4" xfId="113" xr:uid="{00000000-0005-0000-0000-000071000000}"/>
    <cellStyle name="Normalny 8" xfId="114" xr:uid="{00000000-0005-0000-0000-000072000000}"/>
    <cellStyle name="Normalny 8 2" xfId="115" xr:uid="{00000000-0005-0000-0000-000073000000}"/>
    <cellStyle name="Normalny 8 2 2" xfId="448" xr:uid="{725FD76F-7E57-4277-A5BE-A2FA12E20937}"/>
    <cellStyle name="Normalny 8 3" xfId="116" xr:uid="{00000000-0005-0000-0000-000074000000}"/>
    <cellStyle name="Normalny 8 4" xfId="117" xr:uid="{00000000-0005-0000-0000-000075000000}"/>
    <cellStyle name="Normalny 8 5" xfId="412" xr:uid="{CD1CEE3B-FEFC-46FF-8AF2-D48C97F422BF}"/>
    <cellStyle name="Normalny 9" xfId="118" xr:uid="{00000000-0005-0000-0000-000076000000}"/>
    <cellStyle name="Normalny 9 2" xfId="119" xr:uid="{00000000-0005-0000-0000-000077000000}"/>
    <cellStyle name="Procentowy 2" xfId="120" xr:uid="{00000000-0005-0000-0000-000078000000}"/>
    <cellStyle name="Procentowy 2 2" xfId="121" xr:uid="{00000000-0005-0000-0000-000079000000}"/>
    <cellStyle name="Procentowy 2 2 2" xfId="122" xr:uid="{00000000-0005-0000-0000-00007A000000}"/>
    <cellStyle name="Procentowy 2 2 2 2" xfId="453" xr:uid="{5A970295-3872-4A16-9396-E413C64F02AD}"/>
    <cellStyle name="Procentowy 2 2 3" xfId="123" xr:uid="{00000000-0005-0000-0000-00007B000000}"/>
    <cellStyle name="Procentowy 2 2 4" xfId="417" xr:uid="{D0CBF83D-3946-47AF-B48D-7B420F22F0FE}"/>
    <cellStyle name="Procentowy 2 3" xfId="124" xr:uid="{00000000-0005-0000-0000-00007C000000}"/>
    <cellStyle name="Procentowy 2 3 2" xfId="440" xr:uid="{EC9CED63-C2D0-41A6-A8BA-127114C1D949}"/>
    <cellStyle name="Procentowy 2 4" xfId="125" xr:uid="{00000000-0005-0000-0000-00007D000000}"/>
    <cellStyle name="Procentowy 2 5" xfId="404" xr:uid="{F4D4A324-62BA-460D-9C6E-5DCDDF5C650B}"/>
    <cellStyle name="Result" xfId="126" xr:uid="{00000000-0005-0000-0000-00007E000000}"/>
    <cellStyle name="Result2" xfId="127" xr:uid="{00000000-0005-0000-0000-00007F000000}"/>
    <cellStyle name="Walutowy" xfId="128" builtinId="4"/>
    <cellStyle name="Walutowy 10" xfId="129" xr:uid="{00000000-0005-0000-0000-000081000000}"/>
    <cellStyle name="Walutowy 11" xfId="130" xr:uid="{00000000-0005-0000-0000-000082000000}"/>
    <cellStyle name="Walutowy 12" xfId="131" xr:uid="{00000000-0005-0000-0000-000083000000}"/>
    <cellStyle name="Walutowy 13" xfId="132" xr:uid="{00000000-0005-0000-0000-000084000000}"/>
    <cellStyle name="Walutowy 14" xfId="133" xr:uid="{00000000-0005-0000-0000-000085000000}"/>
    <cellStyle name="Walutowy 15" xfId="405" xr:uid="{7B1338A0-5F45-4ED5-AC3B-6A3512C0C80A}"/>
    <cellStyle name="Walutowy 2" xfId="134" xr:uid="{00000000-0005-0000-0000-000086000000}"/>
    <cellStyle name="Walutowy 2 10" xfId="135" xr:uid="{00000000-0005-0000-0000-000087000000}"/>
    <cellStyle name="Walutowy 2 11" xfId="136" xr:uid="{00000000-0005-0000-0000-000088000000}"/>
    <cellStyle name="Walutowy 2 12" xfId="137" xr:uid="{00000000-0005-0000-0000-000089000000}"/>
    <cellStyle name="Walutowy 2 13" xfId="138" xr:uid="{00000000-0005-0000-0000-00008A000000}"/>
    <cellStyle name="Walutowy 2 14" xfId="406" xr:uid="{4C0C1338-F776-4120-A326-E82F56521723}"/>
    <cellStyle name="Walutowy 2 2" xfId="139" xr:uid="{00000000-0005-0000-0000-00008B000000}"/>
    <cellStyle name="Walutowy 2 2 10" xfId="140" xr:uid="{00000000-0005-0000-0000-00008C000000}"/>
    <cellStyle name="Walutowy 2 2 11" xfId="141" xr:uid="{00000000-0005-0000-0000-00008D000000}"/>
    <cellStyle name="Walutowy 2 2 12" xfId="407" xr:uid="{3C9C8434-3719-40B7-ADB5-043EE90BFCE7}"/>
    <cellStyle name="Walutowy 2 2 2" xfId="142" xr:uid="{00000000-0005-0000-0000-00008E000000}"/>
    <cellStyle name="Walutowy 2 2 2 2" xfId="143" xr:uid="{00000000-0005-0000-0000-00008F000000}"/>
    <cellStyle name="Walutowy 2 2 2 2 2" xfId="144" xr:uid="{00000000-0005-0000-0000-000090000000}"/>
    <cellStyle name="Walutowy 2 2 2 2 3" xfId="145" xr:uid="{00000000-0005-0000-0000-000091000000}"/>
    <cellStyle name="Walutowy 2 2 2 2 4" xfId="146" xr:uid="{00000000-0005-0000-0000-000092000000}"/>
    <cellStyle name="Walutowy 2 2 2 2 5" xfId="147" xr:uid="{00000000-0005-0000-0000-000093000000}"/>
    <cellStyle name="Walutowy 2 2 2 2 6" xfId="456" xr:uid="{AA327C29-381F-4BD5-A9FB-BE2FA04FFF73}"/>
    <cellStyle name="Walutowy 2 2 2 3" xfId="148" xr:uid="{00000000-0005-0000-0000-000094000000}"/>
    <cellStyle name="Walutowy 2 2 2 4" xfId="149" xr:uid="{00000000-0005-0000-0000-000095000000}"/>
    <cellStyle name="Walutowy 2 2 2 5" xfId="150" xr:uid="{00000000-0005-0000-0000-000096000000}"/>
    <cellStyle name="Walutowy 2 2 2 6" xfId="151" xr:uid="{00000000-0005-0000-0000-000097000000}"/>
    <cellStyle name="Walutowy 2 2 2 7" xfId="152" xr:uid="{00000000-0005-0000-0000-000098000000}"/>
    <cellStyle name="Walutowy 2 2 2 8" xfId="153" xr:uid="{00000000-0005-0000-0000-000099000000}"/>
    <cellStyle name="Walutowy 2 2 2 9" xfId="420" xr:uid="{191A170B-AB4E-422B-A4B2-1A2CC672DCA8}"/>
    <cellStyle name="Walutowy 2 2 3" xfId="154" xr:uid="{00000000-0005-0000-0000-00009A000000}"/>
    <cellStyle name="Walutowy 2 2 4" xfId="155" xr:uid="{00000000-0005-0000-0000-00009B000000}"/>
    <cellStyle name="Walutowy 2 2 4 2" xfId="156" xr:uid="{00000000-0005-0000-0000-00009C000000}"/>
    <cellStyle name="Walutowy 2 2 4 3" xfId="157" xr:uid="{00000000-0005-0000-0000-00009D000000}"/>
    <cellStyle name="Walutowy 2 2 4 4" xfId="158" xr:uid="{00000000-0005-0000-0000-00009E000000}"/>
    <cellStyle name="Walutowy 2 2 4 5" xfId="159" xr:uid="{00000000-0005-0000-0000-00009F000000}"/>
    <cellStyle name="Walutowy 2 2 4 6" xfId="435" xr:uid="{475E3BA1-6DAC-4759-A8AE-CCC2B1B7744B}"/>
    <cellStyle name="Walutowy 2 2 5" xfId="160" xr:uid="{00000000-0005-0000-0000-0000A0000000}"/>
    <cellStyle name="Walutowy 2 2 5 2" xfId="161" xr:uid="{00000000-0005-0000-0000-0000A1000000}"/>
    <cellStyle name="Walutowy 2 2 5 3" xfId="162" xr:uid="{00000000-0005-0000-0000-0000A2000000}"/>
    <cellStyle name="Walutowy 2 2 5 4" xfId="163" xr:uid="{00000000-0005-0000-0000-0000A3000000}"/>
    <cellStyle name="Walutowy 2 2 5 5" xfId="164" xr:uid="{00000000-0005-0000-0000-0000A4000000}"/>
    <cellStyle name="Walutowy 2 2 5 6" xfId="443" xr:uid="{EC8822A9-163C-4A7D-BB6D-72CEBD31FF65}"/>
    <cellStyle name="Walutowy 2 2 6" xfId="165" xr:uid="{00000000-0005-0000-0000-0000A5000000}"/>
    <cellStyle name="Walutowy 2 2 6 2" xfId="166" xr:uid="{00000000-0005-0000-0000-0000A6000000}"/>
    <cellStyle name="Walutowy 2 2 6 3" xfId="167" xr:uid="{00000000-0005-0000-0000-0000A7000000}"/>
    <cellStyle name="Walutowy 2 2 6 4" xfId="168" xr:uid="{00000000-0005-0000-0000-0000A8000000}"/>
    <cellStyle name="Walutowy 2 2 6 5" xfId="169" xr:uid="{00000000-0005-0000-0000-0000A9000000}"/>
    <cellStyle name="Walutowy 2 2 6 6" xfId="429" xr:uid="{9335C0FE-8E2B-4C86-B221-9E0E7A65410A}"/>
    <cellStyle name="Walutowy 2 2 7" xfId="170" xr:uid="{00000000-0005-0000-0000-0000AA000000}"/>
    <cellStyle name="Walutowy 2 2 8" xfId="171" xr:uid="{00000000-0005-0000-0000-0000AB000000}"/>
    <cellStyle name="Walutowy 2 2 9" xfId="172" xr:uid="{00000000-0005-0000-0000-0000AC000000}"/>
    <cellStyle name="Walutowy 2 3" xfId="173" xr:uid="{00000000-0005-0000-0000-0000AD000000}"/>
    <cellStyle name="Walutowy 2 3 2" xfId="174" xr:uid="{00000000-0005-0000-0000-0000AE000000}"/>
    <cellStyle name="Walutowy 2 3 2 2" xfId="175" xr:uid="{00000000-0005-0000-0000-0000AF000000}"/>
    <cellStyle name="Walutowy 2 3 2 3" xfId="176" xr:uid="{00000000-0005-0000-0000-0000B0000000}"/>
    <cellStyle name="Walutowy 2 3 2 4" xfId="177" xr:uid="{00000000-0005-0000-0000-0000B1000000}"/>
    <cellStyle name="Walutowy 2 3 2 5" xfId="178" xr:uid="{00000000-0005-0000-0000-0000B2000000}"/>
    <cellStyle name="Walutowy 2 3 2 6" xfId="455" xr:uid="{6A0346F3-E114-4EC0-A665-A89CB1CF234C}"/>
    <cellStyle name="Walutowy 2 3 3" xfId="179" xr:uid="{00000000-0005-0000-0000-0000B3000000}"/>
    <cellStyle name="Walutowy 2 3 4" xfId="180" xr:uid="{00000000-0005-0000-0000-0000B4000000}"/>
    <cellStyle name="Walutowy 2 3 5" xfId="181" xr:uid="{00000000-0005-0000-0000-0000B5000000}"/>
    <cellStyle name="Walutowy 2 3 6" xfId="182" xr:uid="{00000000-0005-0000-0000-0000B6000000}"/>
    <cellStyle name="Walutowy 2 3 7" xfId="183" xr:uid="{00000000-0005-0000-0000-0000B7000000}"/>
    <cellStyle name="Walutowy 2 3 8" xfId="184" xr:uid="{00000000-0005-0000-0000-0000B8000000}"/>
    <cellStyle name="Walutowy 2 3 9" xfId="419" xr:uid="{1B37EC31-1061-424C-B17D-C74B13014021}"/>
    <cellStyle name="Walutowy 2 4" xfId="185" xr:uid="{00000000-0005-0000-0000-0000B9000000}"/>
    <cellStyle name="Walutowy 2 4 2" xfId="186" xr:uid="{00000000-0005-0000-0000-0000BA000000}"/>
    <cellStyle name="Walutowy 2 4 2 2" xfId="187" xr:uid="{00000000-0005-0000-0000-0000BB000000}"/>
    <cellStyle name="Walutowy 2 4 2 3" xfId="188" xr:uid="{00000000-0005-0000-0000-0000BC000000}"/>
    <cellStyle name="Walutowy 2 4 2 4" xfId="189" xr:uid="{00000000-0005-0000-0000-0000BD000000}"/>
    <cellStyle name="Walutowy 2 4 2 5" xfId="190" xr:uid="{00000000-0005-0000-0000-0000BE000000}"/>
    <cellStyle name="Walutowy 2 4 2 6" xfId="449" xr:uid="{A70C2503-DD7B-4A30-B0C6-D8D41083616F}"/>
    <cellStyle name="Walutowy 2 4 3" xfId="191" xr:uid="{00000000-0005-0000-0000-0000BF000000}"/>
    <cellStyle name="Walutowy 2 4 4" xfId="192" xr:uid="{00000000-0005-0000-0000-0000C0000000}"/>
    <cellStyle name="Walutowy 2 4 5" xfId="193" xr:uid="{00000000-0005-0000-0000-0000C1000000}"/>
    <cellStyle name="Walutowy 2 4 6" xfId="194" xr:uid="{00000000-0005-0000-0000-0000C2000000}"/>
    <cellStyle name="Walutowy 2 4 7" xfId="195" xr:uid="{00000000-0005-0000-0000-0000C3000000}"/>
    <cellStyle name="Walutowy 2 4 8" xfId="196" xr:uid="{00000000-0005-0000-0000-0000C4000000}"/>
    <cellStyle name="Walutowy 2 4 9" xfId="413" xr:uid="{BE43FF0B-AB23-4D7C-9B37-E32FCC897189}"/>
    <cellStyle name="Walutowy 2 5" xfId="197" xr:uid="{00000000-0005-0000-0000-0000C5000000}"/>
    <cellStyle name="Walutowy 2 5 2" xfId="198" xr:uid="{00000000-0005-0000-0000-0000C6000000}"/>
    <cellStyle name="Walutowy 2 6" xfId="199" xr:uid="{00000000-0005-0000-0000-0000C7000000}"/>
    <cellStyle name="Walutowy 2 6 2" xfId="200" xr:uid="{00000000-0005-0000-0000-0000C8000000}"/>
    <cellStyle name="Walutowy 2 6 3" xfId="201" xr:uid="{00000000-0005-0000-0000-0000C9000000}"/>
    <cellStyle name="Walutowy 2 6 4" xfId="202" xr:uid="{00000000-0005-0000-0000-0000CA000000}"/>
    <cellStyle name="Walutowy 2 6 5" xfId="203" xr:uid="{00000000-0005-0000-0000-0000CB000000}"/>
    <cellStyle name="Walutowy 2 6 6" xfId="432" xr:uid="{898416B7-BA0B-4BCE-BEC8-35B9AF0449E0}"/>
    <cellStyle name="Walutowy 2 7" xfId="204" xr:uid="{00000000-0005-0000-0000-0000CC000000}"/>
    <cellStyle name="Walutowy 2 7 2" xfId="205" xr:uid="{00000000-0005-0000-0000-0000CD000000}"/>
    <cellStyle name="Walutowy 2 7 3" xfId="206" xr:uid="{00000000-0005-0000-0000-0000CE000000}"/>
    <cellStyle name="Walutowy 2 7 4" xfId="207" xr:uid="{00000000-0005-0000-0000-0000CF000000}"/>
    <cellStyle name="Walutowy 2 7 5" xfId="208" xr:uid="{00000000-0005-0000-0000-0000D0000000}"/>
    <cellStyle name="Walutowy 2 7 6" xfId="442" xr:uid="{444F56E1-6588-4DBC-8399-1982478CBCF9}"/>
    <cellStyle name="Walutowy 2 8" xfId="209" xr:uid="{00000000-0005-0000-0000-0000D1000000}"/>
    <cellStyle name="Walutowy 2 8 2" xfId="210" xr:uid="{00000000-0005-0000-0000-0000D2000000}"/>
    <cellStyle name="Walutowy 2 8 3" xfId="211" xr:uid="{00000000-0005-0000-0000-0000D3000000}"/>
    <cellStyle name="Walutowy 2 8 4" xfId="212" xr:uid="{00000000-0005-0000-0000-0000D4000000}"/>
    <cellStyle name="Walutowy 2 8 5" xfId="213" xr:uid="{00000000-0005-0000-0000-0000D5000000}"/>
    <cellStyle name="Walutowy 2 8 6" xfId="426" xr:uid="{E8AC6B86-AFEF-4ACA-AEAC-2E675EBF2811}"/>
    <cellStyle name="Walutowy 2 9" xfId="214" xr:uid="{00000000-0005-0000-0000-0000D6000000}"/>
    <cellStyle name="Walutowy 3" xfId="215" xr:uid="{00000000-0005-0000-0000-0000D7000000}"/>
    <cellStyle name="Walutowy 3 10" xfId="216" xr:uid="{00000000-0005-0000-0000-0000D8000000}"/>
    <cellStyle name="Walutowy 3 11" xfId="217" xr:uid="{00000000-0005-0000-0000-0000D9000000}"/>
    <cellStyle name="Walutowy 3 12" xfId="218" xr:uid="{00000000-0005-0000-0000-0000DA000000}"/>
    <cellStyle name="Walutowy 3 13" xfId="219" xr:uid="{00000000-0005-0000-0000-0000DB000000}"/>
    <cellStyle name="Walutowy 3 14" xfId="408" xr:uid="{6A172419-08F8-47DD-8D03-64D900B58353}"/>
    <cellStyle name="Walutowy 3 2" xfId="220" xr:uid="{00000000-0005-0000-0000-0000DC000000}"/>
    <cellStyle name="Walutowy 3 2 10" xfId="221" xr:uid="{00000000-0005-0000-0000-0000DD000000}"/>
    <cellStyle name="Walutowy 3 2 11" xfId="222" xr:uid="{00000000-0005-0000-0000-0000DE000000}"/>
    <cellStyle name="Walutowy 3 2 12" xfId="223" xr:uid="{00000000-0005-0000-0000-0000DF000000}"/>
    <cellStyle name="Walutowy 3 2 13" xfId="409" xr:uid="{D76C5538-E5A2-4424-B44A-5893F12D61D3}"/>
    <cellStyle name="Walutowy 3 2 2" xfId="224" xr:uid="{00000000-0005-0000-0000-0000E0000000}"/>
    <cellStyle name="Walutowy 3 2 2 10" xfId="225" xr:uid="{00000000-0005-0000-0000-0000E1000000}"/>
    <cellStyle name="Walutowy 3 2 2 11" xfId="422" xr:uid="{D0FE1DB4-D67C-49D8-93C1-4C094B2112D1}"/>
    <cellStyle name="Walutowy 3 2 2 2" xfId="226" xr:uid="{00000000-0005-0000-0000-0000E2000000}"/>
    <cellStyle name="Walutowy 3 2 2 3" xfId="227" xr:uid="{00000000-0005-0000-0000-0000E3000000}"/>
    <cellStyle name="Walutowy 3 2 2 3 2" xfId="228" xr:uid="{00000000-0005-0000-0000-0000E4000000}"/>
    <cellStyle name="Walutowy 3 2 2 3 3" xfId="229" xr:uid="{00000000-0005-0000-0000-0000E5000000}"/>
    <cellStyle name="Walutowy 3 2 2 3 4" xfId="230" xr:uid="{00000000-0005-0000-0000-0000E6000000}"/>
    <cellStyle name="Walutowy 3 2 2 3 5" xfId="231" xr:uid="{00000000-0005-0000-0000-0000E7000000}"/>
    <cellStyle name="Walutowy 3 2 2 3 6" xfId="437" xr:uid="{2E50B1A6-AE53-4591-8938-F26BECA1BB12}"/>
    <cellStyle name="Walutowy 3 2 2 4" xfId="232" xr:uid="{00000000-0005-0000-0000-0000E8000000}"/>
    <cellStyle name="Walutowy 3 2 2 4 2" xfId="233" xr:uid="{00000000-0005-0000-0000-0000E9000000}"/>
    <cellStyle name="Walutowy 3 2 2 4 3" xfId="234" xr:uid="{00000000-0005-0000-0000-0000EA000000}"/>
    <cellStyle name="Walutowy 3 2 2 4 4" xfId="235" xr:uid="{00000000-0005-0000-0000-0000EB000000}"/>
    <cellStyle name="Walutowy 3 2 2 4 5" xfId="236" xr:uid="{00000000-0005-0000-0000-0000EC000000}"/>
    <cellStyle name="Walutowy 3 2 2 4 6" xfId="458" xr:uid="{28E8179F-94CC-45B4-B246-E5016DA7ABD8}"/>
    <cellStyle name="Walutowy 3 2 2 5" xfId="237" xr:uid="{00000000-0005-0000-0000-0000ED000000}"/>
    <cellStyle name="Walutowy 3 2 2 5 2" xfId="238" xr:uid="{00000000-0005-0000-0000-0000EE000000}"/>
    <cellStyle name="Walutowy 3 2 2 5 3" xfId="239" xr:uid="{00000000-0005-0000-0000-0000EF000000}"/>
    <cellStyle name="Walutowy 3 2 2 5 4" xfId="240" xr:uid="{00000000-0005-0000-0000-0000F0000000}"/>
    <cellStyle name="Walutowy 3 2 2 5 5" xfId="241" xr:uid="{00000000-0005-0000-0000-0000F1000000}"/>
    <cellStyle name="Walutowy 3 2 2 5 6" xfId="431" xr:uid="{734879A4-EEFD-4735-9641-F830AD4B2063}"/>
    <cellStyle name="Walutowy 3 2 2 6" xfId="242" xr:uid="{00000000-0005-0000-0000-0000F2000000}"/>
    <cellStyle name="Walutowy 3 2 2 7" xfId="243" xr:uid="{00000000-0005-0000-0000-0000F3000000}"/>
    <cellStyle name="Walutowy 3 2 2 8" xfId="244" xr:uid="{00000000-0005-0000-0000-0000F4000000}"/>
    <cellStyle name="Walutowy 3 2 2 9" xfId="245" xr:uid="{00000000-0005-0000-0000-0000F5000000}"/>
    <cellStyle name="Walutowy 3 2 3" xfId="246" xr:uid="{00000000-0005-0000-0000-0000F6000000}"/>
    <cellStyle name="Walutowy 3 2 3 2" xfId="247" xr:uid="{00000000-0005-0000-0000-0000F7000000}"/>
    <cellStyle name="Walutowy 3 2 3 2 2" xfId="248" xr:uid="{00000000-0005-0000-0000-0000F8000000}"/>
    <cellStyle name="Walutowy 3 2 3 2 3" xfId="249" xr:uid="{00000000-0005-0000-0000-0000F9000000}"/>
    <cellStyle name="Walutowy 3 2 3 2 4" xfId="250" xr:uid="{00000000-0005-0000-0000-0000FA000000}"/>
    <cellStyle name="Walutowy 3 2 3 2 5" xfId="251" xr:uid="{00000000-0005-0000-0000-0000FB000000}"/>
    <cellStyle name="Walutowy 3 2 3 2 6" xfId="451" xr:uid="{DBC41423-AD01-4000-B48D-7769ACC25A7F}"/>
    <cellStyle name="Walutowy 3 2 3 3" xfId="252" xr:uid="{00000000-0005-0000-0000-0000FC000000}"/>
    <cellStyle name="Walutowy 3 2 3 4" xfId="253" xr:uid="{00000000-0005-0000-0000-0000FD000000}"/>
    <cellStyle name="Walutowy 3 2 3 5" xfId="254" xr:uid="{00000000-0005-0000-0000-0000FE000000}"/>
    <cellStyle name="Walutowy 3 2 3 6" xfId="255" xr:uid="{00000000-0005-0000-0000-0000FF000000}"/>
    <cellStyle name="Walutowy 3 2 3 7" xfId="256" xr:uid="{00000000-0005-0000-0000-000000010000}"/>
    <cellStyle name="Walutowy 3 2 3 8" xfId="257" xr:uid="{00000000-0005-0000-0000-000001010000}"/>
    <cellStyle name="Walutowy 3 2 3 9" xfId="415" xr:uid="{BDCD07EC-0241-484C-B0E5-75F3F04EBB1F}"/>
    <cellStyle name="Walutowy 3 2 4" xfId="258" xr:uid="{00000000-0005-0000-0000-000002010000}"/>
    <cellStyle name="Walutowy 3 2 5" xfId="259" xr:uid="{00000000-0005-0000-0000-000003010000}"/>
    <cellStyle name="Walutowy 3 2 5 2" xfId="260" xr:uid="{00000000-0005-0000-0000-000004010000}"/>
    <cellStyle name="Walutowy 3 2 5 3" xfId="261" xr:uid="{00000000-0005-0000-0000-000005010000}"/>
    <cellStyle name="Walutowy 3 2 5 4" xfId="262" xr:uid="{00000000-0005-0000-0000-000006010000}"/>
    <cellStyle name="Walutowy 3 2 5 5" xfId="263" xr:uid="{00000000-0005-0000-0000-000007010000}"/>
    <cellStyle name="Walutowy 3 2 5 6" xfId="434" xr:uid="{C5C86E5F-B95F-4A75-86F7-A9AA054E0E1B}"/>
    <cellStyle name="Walutowy 3 2 6" xfId="264" xr:uid="{00000000-0005-0000-0000-000008010000}"/>
    <cellStyle name="Walutowy 3 2 6 2" xfId="265" xr:uid="{00000000-0005-0000-0000-000009010000}"/>
    <cellStyle name="Walutowy 3 2 6 3" xfId="266" xr:uid="{00000000-0005-0000-0000-00000A010000}"/>
    <cellStyle name="Walutowy 3 2 6 4" xfId="267" xr:uid="{00000000-0005-0000-0000-00000B010000}"/>
    <cellStyle name="Walutowy 3 2 6 5" xfId="268" xr:uid="{00000000-0005-0000-0000-00000C010000}"/>
    <cellStyle name="Walutowy 3 2 6 6" xfId="445" xr:uid="{EBA3A1C0-181E-4619-9825-C3E2A9740F98}"/>
    <cellStyle name="Walutowy 3 2 7" xfId="269" xr:uid="{00000000-0005-0000-0000-00000D010000}"/>
    <cellStyle name="Walutowy 3 2 7 2" xfId="270" xr:uid="{00000000-0005-0000-0000-00000E010000}"/>
    <cellStyle name="Walutowy 3 2 7 3" xfId="271" xr:uid="{00000000-0005-0000-0000-00000F010000}"/>
    <cellStyle name="Walutowy 3 2 7 4" xfId="272" xr:uid="{00000000-0005-0000-0000-000010010000}"/>
    <cellStyle name="Walutowy 3 2 7 5" xfId="273" xr:uid="{00000000-0005-0000-0000-000011010000}"/>
    <cellStyle name="Walutowy 3 2 7 6" xfId="428" xr:uid="{ECF0D8FD-983C-4AB4-BBD8-5B71A557BF0F}"/>
    <cellStyle name="Walutowy 3 2 8" xfId="274" xr:uid="{00000000-0005-0000-0000-000012010000}"/>
    <cellStyle name="Walutowy 3 2 9" xfId="275" xr:uid="{00000000-0005-0000-0000-000013010000}"/>
    <cellStyle name="Walutowy 3 3" xfId="276" xr:uid="{00000000-0005-0000-0000-000014010000}"/>
    <cellStyle name="Walutowy 3 3 10" xfId="277" xr:uid="{00000000-0005-0000-0000-000015010000}"/>
    <cellStyle name="Walutowy 3 3 11" xfId="421" xr:uid="{0BFF036D-7F8F-4FDD-8B2A-45675BE1AAD6}"/>
    <cellStyle name="Walutowy 3 3 2" xfId="278" xr:uid="{00000000-0005-0000-0000-000016010000}"/>
    <cellStyle name="Walutowy 3 3 3" xfId="279" xr:uid="{00000000-0005-0000-0000-000017010000}"/>
    <cellStyle name="Walutowy 3 3 3 2" xfId="280" xr:uid="{00000000-0005-0000-0000-000018010000}"/>
    <cellStyle name="Walutowy 3 3 3 3" xfId="281" xr:uid="{00000000-0005-0000-0000-000019010000}"/>
    <cellStyle name="Walutowy 3 3 3 4" xfId="282" xr:uid="{00000000-0005-0000-0000-00001A010000}"/>
    <cellStyle name="Walutowy 3 3 3 5" xfId="283" xr:uid="{00000000-0005-0000-0000-00001B010000}"/>
    <cellStyle name="Walutowy 3 3 3 6" xfId="436" xr:uid="{FDDDEF7E-D714-45DD-8623-A568B3A11BB9}"/>
    <cellStyle name="Walutowy 3 3 4" xfId="284" xr:uid="{00000000-0005-0000-0000-00001C010000}"/>
    <cellStyle name="Walutowy 3 3 4 2" xfId="285" xr:uid="{00000000-0005-0000-0000-00001D010000}"/>
    <cellStyle name="Walutowy 3 3 4 3" xfId="286" xr:uid="{00000000-0005-0000-0000-00001E010000}"/>
    <cellStyle name="Walutowy 3 3 4 4" xfId="287" xr:uid="{00000000-0005-0000-0000-00001F010000}"/>
    <cellStyle name="Walutowy 3 3 4 5" xfId="288" xr:uid="{00000000-0005-0000-0000-000020010000}"/>
    <cellStyle name="Walutowy 3 3 4 6" xfId="457" xr:uid="{0E93F14A-9F22-47A7-AF53-77B6E997FDC7}"/>
    <cellStyle name="Walutowy 3 3 5" xfId="289" xr:uid="{00000000-0005-0000-0000-000021010000}"/>
    <cellStyle name="Walutowy 3 3 5 2" xfId="290" xr:uid="{00000000-0005-0000-0000-000022010000}"/>
    <cellStyle name="Walutowy 3 3 5 3" xfId="291" xr:uid="{00000000-0005-0000-0000-000023010000}"/>
    <cellStyle name="Walutowy 3 3 5 4" xfId="292" xr:uid="{00000000-0005-0000-0000-000024010000}"/>
    <cellStyle name="Walutowy 3 3 5 5" xfId="293" xr:uid="{00000000-0005-0000-0000-000025010000}"/>
    <cellStyle name="Walutowy 3 3 5 6" xfId="430" xr:uid="{844CED8E-D6CB-473D-92C5-A32BF2845C86}"/>
    <cellStyle name="Walutowy 3 3 6" xfId="294" xr:uid="{00000000-0005-0000-0000-000026010000}"/>
    <cellStyle name="Walutowy 3 3 7" xfId="295" xr:uid="{00000000-0005-0000-0000-000027010000}"/>
    <cellStyle name="Walutowy 3 3 8" xfId="296" xr:uid="{00000000-0005-0000-0000-000028010000}"/>
    <cellStyle name="Walutowy 3 3 9" xfId="297" xr:uid="{00000000-0005-0000-0000-000029010000}"/>
    <cellStyle name="Walutowy 3 4" xfId="298" xr:uid="{00000000-0005-0000-0000-00002A010000}"/>
    <cellStyle name="Walutowy 3 4 2" xfId="299" xr:uid="{00000000-0005-0000-0000-00002B010000}"/>
    <cellStyle name="Walutowy 3 4 2 2" xfId="300" xr:uid="{00000000-0005-0000-0000-00002C010000}"/>
    <cellStyle name="Walutowy 3 4 2 3" xfId="301" xr:uid="{00000000-0005-0000-0000-00002D010000}"/>
    <cellStyle name="Walutowy 3 4 2 4" xfId="302" xr:uid="{00000000-0005-0000-0000-00002E010000}"/>
    <cellStyle name="Walutowy 3 4 2 5" xfId="303" xr:uid="{00000000-0005-0000-0000-00002F010000}"/>
    <cellStyle name="Walutowy 3 4 2 6" xfId="450" xr:uid="{9711671A-AEA8-42A4-90B8-0EE5A2658D72}"/>
    <cellStyle name="Walutowy 3 4 3" xfId="304" xr:uid="{00000000-0005-0000-0000-000030010000}"/>
    <cellStyle name="Walutowy 3 4 4" xfId="305" xr:uid="{00000000-0005-0000-0000-000031010000}"/>
    <cellStyle name="Walutowy 3 4 5" xfId="306" xr:uid="{00000000-0005-0000-0000-000032010000}"/>
    <cellStyle name="Walutowy 3 4 6" xfId="307" xr:uid="{00000000-0005-0000-0000-000033010000}"/>
    <cellStyle name="Walutowy 3 4 7" xfId="308" xr:uid="{00000000-0005-0000-0000-000034010000}"/>
    <cellStyle name="Walutowy 3 4 8" xfId="414" xr:uid="{E8412F29-43BF-4E5F-A4AD-4AAEDF6F9BB2}"/>
    <cellStyle name="Walutowy 3 5" xfId="309" xr:uid="{00000000-0005-0000-0000-000035010000}"/>
    <cellStyle name="Walutowy 3 6" xfId="310" xr:uid="{00000000-0005-0000-0000-000036010000}"/>
    <cellStyle name="Walutowy 3 6 2" xfId="311" xr:uid="{00000000-0005-0000-0000-000037010000}"/>
    <cellStyle name="Walutowy 3 6 3" xfId="312" xr:uid="{00000000-0005-0000-0000-000038010000}"/>
    <cellStyle name="Walutowy 3 6 4" xfId="313" xr:uid="{00000000-0005-0000-0000-000039010000}"/>
    <cellStyle name="Walutowy 3 6 5" xfId="314" xr:uid="{00000000-0005-0000-0000-00003A010000}"/>
    <cellStyle name="Walutowy 3 6 6" xfId="433" xr:uid="{8DBD71F7-05C0-434E-9E8F-21D52447CC99}"/>
    <cellStyle name="Walutowy 3 7" xfId="315" xr:uid="{00000000-0005-0000-0000-00003B010000}"/>
    <cellStyle name="Walutowy 3 7 2" xfId="316" xr:uid="{00000000-0005-0000-0000-00003C010000}"/>
    <cellStyle name="Walutowy 3 7 3" xfId="317" xr:uid="{00000000-0005-0000-0000-00003D010000}"/>
    <cellStyle name="Walutowy 3 7 4" xfId="318" xr:uid="{00000000-0005-0000-0000-00003E010000}"/>
    <cellStyle name="Walutowy 3 7 5" xfId="319" xr:uid="{00000000-0005-0000-0000-00003F010000}"/>
    <cellStyle name="Walutowy 3 7 6" xfId="444" xr:uid="{8077F1DC-C7C6-462C-A169-E68DD8B944CB}"/>
    <cellStyle name="Walutowy 3 8" xfId="320" xr:uid="{00000000-0005-0000-0000-000040010000}"/>
    <cellStyle name="Walutowy 3 8 2" xfId="321" xr:uid="{00000000-0005-0000-0000-000041010000}"/>
    <cellStyle name="Walutowy 3 8 3" xfId="322" xr:uid="{00000000-0005-0000-0000-000042010000}"/>
    <cellStyle name="Walutowy 3 8 4" xfId="323" xr:uid="{00000000-0005-0000-0000-000043010000}"/>
    <cellStyle name="Walutowy 3 8 5" xfId="324" xr:uid="{00000000-0005-0000-0000-000044010000}"/>
    <cellStyle name="Walutowy 3 8 6" xfId="427" xr:uid="{5BE2C75A-8C1F-4936-B004-1610AB8F9E40}"/>
    <cellStyle name="Walutowy 3 9" xfId="325" xr:uid="{00000000-0005-0000-0000-000045010000}"/>
    <cellStyle name="Walutowy 4" xfId="326" xr:uid="{00000000-0005-0000-0000-000046010000}"/>
    <cellStyle name="Walutowy 4 10" xfId="410" xr:uid="{762A6612-3782-44AC-8664-8A8218CE7047}"/>
    <cellStyle name="Walutowy 4 2" xfId="327" xr:uid="{00000000-0005-0000-0000-000047010000}"/>
    <cellStyle name="Walutowy 4 2 2" xfId="328" xr:uid="{00000000-0005-0000-0000-000048010000}"/>
    <cellStyle name="Walutowy 4 2 2 2" xfId="329" xr:uid="{00000000-0005-0000-0000-000049010000}"/>
    <cellStyle name="Walutowy 4 2 2 3" xfId="330" xr:uid="{00000000-0005-0000-0000-00004A010000}"/>
    <cellStyle name="Walutowy 4 2 2 4" xfId="331" xr:uid="{00000000-0005-0000-0000-00004B010000}"/>
    <cellStyle name="Walutowy 4 2 2 5" xfId="332" xr:uid="{00000000-0005-0000-0000-00004C010000}"/>
    <cellStyle name="Walutowy 4 2 2 6" xfId="333" xr:uid="{00000000-0005-0000-0000-00004D010000}"/>
    <cellStyle name="Walutowy 4 2 2 7" xfId="459" xr:uid="{1910EDDB-E350-4F1D-B851-46F77E12BD08}"/>
    <cellStyle name="Walutowy 4 2 3" xfId="334" xr:uid="{00000000-0005-0000-0000-00004E010000}"/>
    <cellStyle name="Walutowy 4 2 4" xfId="335" xr:uid="{00000000-0005-0000-0000-00004F010000}"/>
    <cellStyle name="Walutowy 4 2 5" xfId="336" xr:uid="{00000000-0005-0000-0000-000050010000}"/>
    <cellStyle name="Walutowy 4 2 6" xfId="337" xr:uid="{00000000-0005-0000-0000-000051010000}"/>
    <cellStyle name="Walutowy 4 2 7" xfId="338" xr:uid="{00000000-0005-0000-0000-000052010000}"/>
    <cellStyle name="Walutowy 4 2 8" xfId="339" xr:uid="{00000000-0005-0000-0000-000053010000}"/>
    <cellStyle name="Walutowy 4 2 9" xfId="423" xr:uid="{F0FDDE4A-5DA2-4BED-B168-0AA1CBBC25EB}"/>
    <cellStyle name="Walutowy 4 3" xfId="340" xr:uid="{00000000-0005-0000-0000-000054010000}"/>
    <cellStyle name="Walutowy 4 3 2" xfId="341" xr:uid="{00000000-0005-0000-0000-000055010000}"/>
    <cellStyle name="Walutowy 4 3 3" xfId="342" xr:uid="{00000000-0005-0000-0000-000056010000}"/>
    <cellStyle name="Walutowy 4 3 4" xfId="343" xr:uid="{00000000-0005-0000-0000-000057010000}"/>
    <cellStyle name="Walutowy 4 3 5" xfId="344" xr:uid="{00000000-0005-0000-0000-000058010000}"/>
    <cellStyle name="Walutowy 4 3 6" xfId="345" xr:uid="{00000000-0005-0000-0000-000059010000}"/>
    <cellStyle name="Walutowy 4 3 7" xfId="446" xr:uid="{252B74DF-D359-4559-919B-AE7AC5FF2EE7}"/>
    <cellStyle name="Walutowy 4 4" xfId="346" xr:uid="{00000000-0005-0000-0000-00005A010000}"/>
    <cellStyle name="Walutowy 4 4 2" xfId="347" xr:uid="{00000000-0005-0000-0000-00005B010000}"/>
    <cellStyle name="Walutowy 4 5" xfId="348" xr:uid="{00000000-0005-0000-0000-00005C010000}"/>
    <cellStyle name="Walutowy 4 6" xfId="349" xr:uid="{00000000-0005-0000-0000-00005D010000}"/>
    <cellStyle name="Walutowy 4 7" xfId="350" xr:uid="{00000000-0005-0000-0000-00005E010000}"/>
    <cellStyle name="Walutowy 4 8" xfId="351" xr:uid="{00000000-0005-0000-0000-00005F010000}"/>
    <cellStyle name="Walutowy 4 9" xfId="352" xr:uid="{00000000-0005-0000-0000-000060010000}"/>
    <cellStyle name="Walutowy 5" xfId="353" xr:uid="{00000000-0005-0000-0000-000061010000}"/>
    <cellStyle name="Walutowy 5 10" xfId="411" xr:uid="{AB4F9C04-9303-4C2B-8351-1FF85E5BB1EE}"/>
    <cellStyle name="Walutowy 5 2" xfId="354" xr:uid="{00000000-0005-0000-0000-000062010000}"/>
    <cellStyle name="Walutowy 5 2 2" xfId="355" xr:uid="{00000000-0005-0000-0000-000063010000}"/>
    <cellStyle name="Walutowy 5 2 2 2" xfId="356" xr:uid="{00000000-0005-0000-0000-000064010000}"/>
    <cellStyle name="Walutowy 5 2 2 3" xfId="357" xr:uid="{00000000-0005-0000-0000-000065010000}"/>
    <cellStyle name="Walutowy 5 2 2 4" xfId="358" xr:uid="{00000000-0005-0000-0000-000066010000}"/>
    <cellStyle name="Walutowy 5 2 2 5" xfId="359" xr:uid="{00000000-0005-0000-0000-000067010000}"/>
    <cellStyle name="Walutowy 5 2 2 6" xfId="460" xr:uid="{BC714F37-127A-41A1-BBFA-408094EBCF11}"/>
    <cellStyle name="Walutowy 5 2 3" xfId="360" xr:uid="{00000000-0005-0000-0000-000068010000}"/>
    <cellStyle name="Walutowy 5 2 4" xfId="361" xr:uid="{00000000-0005-0000-0000-000069010000}"/>
    <cellStyle name="Walutowy 5 2 5" xfId="362" xr:uid="{00000000-0005-0000-0000-00006A010000}"/>
    <cellStyle name="Walutowy 5 2 6" xfId="363" xr:uid="{00000000-0005-0000-0000-00006B010000}"/>
    <cellStyle name="Walutowy 5 2 7" xfId="364" xr:uid="{00000000-0005-0000-0000-00006C010000}"/>
    <cellStyle name="Walutowy 5 2 8" xfId="365" xr:uid="{00000000-0005-0000-0000-00006D010000}"/>
    <cellStyle name="Walutowy 5 2 9" xfId="424" xr:uid="{94ADF8C2-99AC-4DCB-A1B1-4BF6AFD1E958}"/>
    <cellStyle name="Walutowy 5 3" xfId="366" xr:uid="{00000000-0005-0000-0000-00006E010000}"/>
    <cellStyle name="Walutowy 5 3 2" xfId="367" xr:uid="{00000000-0005-0000-0000-00006F010000}"/>
    <cellStyle name="Walutowy 5 3 3" xfId="368" xr:uid="{00000000-0005-0000-0000-000070010000}"/>
    <cellStyle name="Walutowy 5 3 4" xfId="369" xr:uid="{00000000-0005-0000-0000-000071010000}"/>
    <cellStyle name="Walutowy 5 3 5" xfId="370" xr:uid="{00000000-0005-0000-0000-000072010000}"/>
    <cellStyle name="Walutowy 5 3 6" xfId="371" xr:uid="{00000000-0005-0000-0000-000073010000}"/>
    <cellStyle name="Walutowy 5 3 7" xfId="447" xr:uid="{049CB348-0D57-4CD0-BBBD-FD3AC9F12CB0}"/>
    <cellStyle name="Walutowy 5 4" xfId="372" xr:uid="{00000000-0005-0000-0000-000074010000}"/>
    <cellStyle name="Walutowy 5 5" xfId="373" xr:uid="{00000000-0005-0000-0000-000075010000}"/>
    <cellStyle name="Walutowy 5 6" xfId="374" xr:uid="{00000000-0005-0000-0000-000076010000}"/>
    <cellStyle name="Walutowy 5 7" xfId="375" xr:uid="{00000000-0005-0000-0000-000077010000}"/>
    <cellStyle name="Walutowy 5 8" xfId="376" xr:uid="{00000000-0005-0000-0000-000078010000}"/>
    <cellStyle name="Walutowy 5 9" xfId="377" xr:uid="{00000000-0005-0000-0000-000079010000}"/>
    <cellStyle name="Walutowy 6" xfId="378" xr:uid="{00000000-0005-0000-0000-00007A010000}"/>
    <cellStyle name="Walutowy 6 2" xfId="379" xr:uid="{00000000-0005-0000-0000-00007B010000}"/>
    <cellStyle name="Walutowy 6 2 2" xfId="380" xr:uid="{00000000-0005-0000-0000-00007C010000}"/>
    <cellStyle name="Walutowy 6 2 3" xfId="381" xr:uid="{00000000-0005-0000-0000-00007D010000}"/>
    <cellStyle name="Walutowy 6 2 4" xfId="382" xr:uid="{00000000-0005-0000-0000-00007E010000}"/>
    <cellStyle name="Walutowy 6 2 5" xfId="383" xr:uid="{00000000-0005-0000-0000-00007F010000}"/>
    <cellStyle name="Walutowy 6 2 6" xfId="384" xr:uid="{00000000-0005-0000-0000-000080010000}"/>
    <cellStyle name="Walutowy 6 2 7" xfId="454" xr:uid="{7AB475D1-5B70-4B62-8090-30F59CCC02CA}"/>
    <cellStyle name="Walutowy 6 3" xfId="385" xr:uid="{00000000-0005-0000-0000-000081010000}"/>
    <cellStyle name="Walutowy 6 4" xfId="386" xr:uid="{00000000-0005-0000-0000-000082010000}"/>
    <cellStyle name="Walutowy 6 5" xfId="387" xr:uid="{00000000-0005-0000-0000-000083010000}"/>
    <cellStyle name="Walutowy 6 6" xfId="388" xr:uid="{00000000-0005-0000-0000-000084010000}"/>
    <cellStyle name="Walutowy 6 7" xfId="389" xr:uid="{00000000-0005-0000-0000-000085010000}"/>
    <cellStyle name="Walutowy 6 8" xfId="390" xr:uid="{00000000-0005-0000-0000-000086010000}"/>
    <cellStyle name="Walutowy 6 9" xfId="418" xr:uid="{D6BA6935-07D5-4EA3-93C3-100C79034E44}"/>
    <cellStyle name="Walutowy 7" xfId="391" xr:uid="{00000000-0005-0000-0000-000087010000}"/>
    <cellStyle name="Walutowy 7 2" xfId="392" xr:uid="{00000000-0005-0000-0000-000088010000}"/>
    <cellStyle name="Walutowy 7 3" xfId="393" xr:uid="{00000000-0005-0000-0000-000089010000}"/>
    <cellStyle name="Walutowy 7 4" xfId="394" xr:uid="{00000000-0005-0000-0000-00008A010000}"/>
    <cellStyle name="Walutowy 7 5" xfId="395" xr:uid="{00000000-0005-0000-0000-00008B010000}"/>
    <cellStyle name="Walutowy 7 6" xfId="396" xr:uid="{00000000-0005-0000-0000-00008C010000}"/>
    <cellStyle name="Walutowy 7 7" xfId="441" xr:uid="{EA8EF330-4327-4BF8-A792-314D88A966A2}"/>
    <cellStyle name="Walutowy 8" xfId="397" xr:uid="{00000000-0005-0000-0000-00008D010000}"/>
    <cellStyle name="Walutowy 8 2" xfId="398" xr:uid="{00000000-0005-0000-0000-00008E010000}"/>
    <cellStyle name="Walutowy 8 3" xfId="399" xr:uid="{00000000-0005-0000-0000-00008F010000}"/>
    <cellStyle name="Walutowy 8 4" xfId="400" xr:uid="{00000000-0005-0000-0000-000090010000}"/>
    <cellStyle name="Walutowy 8 5" xfId="401" xr:uid="{00000000-0005-0000-0000-000091010000}"/>
    <cellStyle name="Walutowy 8 6" xfId="438" xr:uid="{23634C20-CDD5-4D80-9B78-CD3CEBED843D}"/>
    <cellStyle name="Walutowy 9" xfId="402" xr:uid="{00000000-0005-0000-0000-00009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R37"/>
  <sheetViews>
    <sheetView tabSelected="1" zoomScaleNormal="100" workbookViewId="0">
      <selection activeCell="B4" sqref="B4"/>
    </sheetView>
  </sheetViews>
  <sheetFormatPr defaultColWidth="9.109375" defaultRowHeight="14.4"/>
  <cols>
    <col min="1" max="1" width="8.44140625" style="5" customWidth="1"/>
    <col min="2" max="2" width="34.109375" style="8" customWidth="1"/>
    <col min="3" max="3" width="31.109375" style="5" customWidth="1"/>
    <col min="4" max="4" width="11" style="15" customWidth="1"/>
    <col min="5" max="5" width="15" style="15" customWidth="1"/>
    <col min="6" max="6" width="11" style="15" customWidth="1"/>
    <col min="7" max="7" width="43.5546875" style="21" customWidth="1"/>
    <col min="8" max="9" width="13.5546875" style="5" customWidth="1"/>
    <col min="10" max="16384" width="9.109375" style="1"/>
  </cols>
  <sheetData>
    <row r="1" spans="1:18" s="3" customFormat="1" ht="30.05">
      <c r="A1" s="42" t="s">
        <v>6</v>
      </c>
      <c r="B1" s="42" t="s">
        <v>12</v>
      </c>
      <c r="C1" s="42" t="s">
        <v>13</v>
      </c>
      <c r="D1" s="43" t="s">
        <v>10</v>
      </c>
      <c r="E1" s="43" t="s">
        <v>227</v>
      </c>
      <c r="F1" s="43" t="s">
        <v>88</v>
      </c>
      <c r="G1" s="44" t="s">
        <v>11</v>
      </c>
      <c r="H1" s="45" t="s">
        <v>16</v>
      </c>
      <c r="I1" s="44" t="s">
        <v>226</v>
      </c>
      <c r="J1" s="35"/>
    </row>
    <row r="2" spans="1:18" s="17" customFormat="1" ht="120.25">
      <c r="A2" s="46">
        <v>1</v>
      </c>
      <c r="B2" s="95" t="s">
        <v>87</v>
      </c>
      <c r="C2" s="47" t="s">
        <v>177</v>
      </c>
      <c r="D2" s="48" t="s">
        <v>253</v>
      </c>
      <c r="E2" s="48" t="s">
        <v>254</v>
      </c>
      <c r="F2" s="48" t="s">
        <v>258</v>
      </c>
      <c r="G2" s="49" t="s">
        <v>328</v>
      </c>
      <c r="H2" s="50">
        <v>26</v>
      </c>
      <c r="I2" s="50" t="s">
        <v>136</v>
      </c>
      <c r="J2" s="36"/>
    </row>
    <row r="3" spans="1:18" s="17" customFormat="1" ht="89.25" customHeight="1">
      <c r="A3" s="46">
        <v>2</v>
      </c>
      <c r="B3" s="95" t="s">
        <v>24</v>
      </c>
      <c r="C3" s="47" t="s">
        <v>176</v>
      </c>
      <c r="D3" s="51" t="s">
        <v>23</v>
      </c>
      <c r="E3" s="51" t="s">
        <v>228</v>
      </c>
      <c r="F3" s="51" t="s">
        <v>259</v>
      </c>
      <c r="G3" s="52" t="s">
        <v>229</v>
      </c>
      <c r="H3" s="50">
        <v>3</v>
      </c>
      <c r="I3" s="50" t="s">
        <v>136</v>
      </c>
      <c r="J3" s="36"/>
    </row>
    <row r="4" spans="1:18" s="17" customFormat="1" ht="71.25" customHeight="1">
      <c r="A4" s="46">
        <v>3</v>
      </c>
      <c r="B4" s="63" t="s">
        <v>69</v>
      </c>
      <c r="C4" s="47" t="s">
        <v>175</v>
      </c>
      <c r="D4" s="51" t="s">
        <v>67</v>
      </c>
      <c r="E4" s="51" t="s">
        <v>312</v>
      </c>
      <c r="F4" s="51" t="s">
        <v>257</v>
      </c>
      <c r="G4" s="47" t="str">
        <f>C4</f>
        <v>ul. Włodzimierza Lubańskiego 15, 87-702 Koneck</v>
      </c>
      <c r="H4" s="50">
        <v>28</v>
      </c>
      <c r="I4" s="50">
        <v>168</v>
      </c>
      <c r="J4" s="36"/>
    </row>
    <row r="5" spans="1:18" s="17" customFormat="1" ht="51.05" customHeight="1">
      <c r="A5" s="46">
        <v>4</v>
      </c>
      <c r="B5" s="63" t="s">
        <v>74</v>
      </c>
      <c r="C5" s="47" t="s">
        <v>178</v>
      </c>
      <c r="D5" s="51" t="s">
        <v>66</v>
      </c>
      <c r="E5" s="51" t="s">
        <v>231</v>
      </c>
      <c r="F5" s="40" t="s">
        <v>256</v>
      </c>
      <c r="G5" s="52" t="s">
        <v>232</v>
      </c>
      <c r="H5" s="50">
        <v>3</v>
      </c>
      <c r="I5" s="50" t="s">
        <v>136</v>
      </c>
      <c r="J5" s="36"/>
    </row>
    <row r="6" spans="1:18" s="4" customFormat="1" ht="45.25" customHeight="1">
      <c r="A6" s="46">
        <v>5</v>
      </c>
      <c r="B6" s="96" t="s">
        <v>90</v>
      </c>
      <c r="C6" s="47" t="s">
        <v>177</v>
      </c>
      <c r="D6" s="51" t="s">
        <v>91</v>
      </c>
      <c r="E6" s="40" t="s">
        <v>310</v>
      </c>
      <c r="F6" s="51" t="s">
        <v>260</v>
      </c>
      <c r="G6" s="47" t="s">
        <v>92</v>
      </c>
      <c r="H6" s="50"/>
      <c r="I6" s="50" t="s">
        <v>136</v>
      </c>
      <c r="J6" s="37"/>
    </row>
    <row r="7" spans="1:18" s="34" customFormat="1" ht="55.75" customHeight="1">
      <c r="A7" s="46" t="s">
        <v>189</v>
      </c>
      <c r="B7" s="107" t="s">
        <v>255</v>
      </c>
      <c r="C7" s="47" t="s">
        <v>190</v>
      </c>
      <c r="D7" s="54">
        <v>386136714</v>
      </c>
      <c r="E7" s="51" t="s">
        <v>311</v>
      </c>
      <c r="F7" s="54" t="s">
        <v>284</v>
      </c>
      <c r="G7" s="61" t="s">
        <v>233</v>
      </c>
      <c r="H7" s="50">
        <v>18</v>
      </c>
      <c r="I7" s="50">
        <v>102</v>
      </c>
      <c r="J7" s="38"/>
    </row>
    <row r="8" spans="1:18" ht="15.05">
      <c r="A8" s="55"/>
      <c r="B8" s="56"/>
      <c r="C8" s="57"/>
      <c r="D8" s="58"/>
      <c r="E8" s="58"/>
      <c r="F8" s="58"/>
      <c r="G8" s="59"/>
      <c r="H8" s="60"/>
      <c r="I8" s="60"/>
      <c r="J8" s="34"/>
      <c r="K8" s="34"/>
      <c r="L8" s="34"/>
      <c r="M8" s="34"/>
      <c r="N8" s="34"/>
      <c r="O8" s="34"/>
      <c r="P8" s="34"/>
      <c r="Q8" s="34"/>
      <c r="R8" s="34"/>
    </row>
    <row r="9" spans="1:18">
      <c r="B9" s="10"/>
      <c r="C9" s="10"/>
      <c r="D9" s="13"/>
      <c r="E9" s="13"/>
      <c r="F9" s="13"/>
      <c r="G9" s="20"/>
      <c r="H9" s="12"/>
      <c r="I9" s="12"/>
    </row>
    <row r="10" spans="1:18">
      <c r="B10" s="10"/>
      <c r="C10" s="9"/>
      <c r="D10" s="11"/>
      <c r="E10" s="11"/>
      <c r="F10" s="11"/>
      <c r="G10" s="19"/>
      <c r="H10" s="12"/>
      <c r="I10" s="12"/>
    </row>
    <row r="11" spans="1:18">
      <c r="B11" s="10"/>
      <c r="C11" s="9"/>
      <c r="D11" s="9"/>
      <c r="E11" s="9"/>
      <c r="F11" s="9"/>
      <c r="G11" s="20"/>
      <c r="H11" s="12"/>
      <c r="I11" s="12"/>
    </row>
    <row r="12" spans="1:18">
      <c r="B12" s="10"/>
      <c r="C12" s="10"/>
      <c r="D12" s="11"/>
      <c r="E12" s="11"/>
      <c r="F12" s="11"/>
      <c r="G12" s="19"/>
      <c r="H12" s="12"/>
      <c r="I12" s="12"/>
    </row>
    <row r="13" spans="1:18">
      <c r="B13" s="9"/>
      <c r="C13" s="10"/>
      <c r="D13" s="13"/>
      <c r="E13" s="13"/>
      <c r="F13" s="13"/>
      <c r="G13" s="19"/>
      <c r="H13" s="12"/>
      <c r="I13" s="12"/>
    </row>
    <row r="14" spans="1:18">
      <c r="B14" s="10"/>
      <c r="C14" s="10"/>
      <c r="D14" s="13"/>
      <c r="E14" s="13"/>
      <c r="F14" s="13"/>
      <c r="G14" s="20"/>
      <c r="H14" s="12"/>
      <c r="I14" s="12"/>
    </row>
    <row r="15" spans="1:18">
      <c r="B15" s="10"/>
      <c r="C15" s="10"/>
      <c r="D15" s="13"/>
      <c r="E15" s="13"/>
      <c r="F15" s="13"/>
      <c r="G15" s="20"/>
      <c r="H15" s="12"/>
      <c r="I15" s="12"/>
    </row>
    <row r="16" spans="1:18">
      <c r="B16" s="10"/>
      <c r="C16" s="10"/>
      <c r="D16" s="13"/>
      <c r="E16" s="13"/>
      <c r="F16" s="13"/>
      <c r="G16" s="19"/>
      <c r="H16" s="12"/>
      <c r="I16" s="12"/>
    </row>
    <row r="17" spans="1:9">
      <c r="B17" s="10"/>
      <c r="C17" s="10"/>
      <c r="D17" s="13"/>
      <c r="E17" s="13"/>
      <c r="F17" s="13"/>
      <c r="G17" s="20"/>
      <c r="H17" s="7"/>
      <c r="I17" s="7"/>
    </row>
    <row r="18" spans="1:9">
      <c r="B18" s="9"/>
      <c r="C18" s="10"/>
      <c r="D18" s="13"/>
      <c r="E18" s="13"/>
      <c r="F18" s="13"/>
      <c r="G18" s="20"/>
      <c r="H18" s="7"/>
      <c r="I18" s="7"/>
    </row>
    <row r="19" spans="1:9">
      <c r="B19" s="10"/>
      <c r="C19" s="10"/>
      <c r="D19" s="13"/>
      <c r="E19" s="13"/>
      <c r="F19" s="13"/>
      <c r="G19" s="19"/>
      <c r="H19" s="7"/>
      <c r="I19" s="7"/>
    </row>
    <row r="20" spans="1:9">
      <c r="B20" s="9"/>
      <c r="C20" s="10"/>
      <c r="D20" s="13" t="s">
        <v>65</v>
      </c>
      <c r="E20" s="13"/>
      <c r="F20" s="13"/>
      <c r="G20" s="19"/>
      <c r="H20" s="7"/>
      <c r="I20" s="7"/>
    </row>
    <row r="21" spans="1:9">
      <c r="B21" s="9"/>
      <c r="C21" s="9"/>
      <c r="D21" s="13"/>
      <c r="E21" s="13"/>
      <c r="F21" s="13"/>
      <c r="G21" s="20"/>
      <c r="H21" s="7"/>
      <c r="I21" s="7"/>
    </row>
    <row r="22" spans="1:9">
      <c r="B22" s="9"/>
      <c r="C22" s="10"/>
      <c r="D22" s="13"/>
      <c r="E22" s="13"/>
      <c r="F22" s="13"/>
      <c r="G22" s="20"/>
      <c r="H22" s="7"/>
      <c r="I22" s="7"/>
    </row>
    <row r="23" spans="1:9">
      <c r="B23" s="10"/>
      <c r="C23" s="10"/>
      <c r="D23" s="13"/>
      <c r="E23" s="13"/>
      <c r="F23" s="13"/>
      <c r="G23" s="19"/>
      <c r="H23" s="7"/>
      <c r="I23" s="7"/>
    </row>
    <row r="24" spans="1:9" s="3" customFormat="1">
      <c r="A24" s="5"/>
      <c r="B24" s="10"/>
      <c r="C24" s="9"/>
      <c r="D24" s="13"/>
      <c r="E24" s="13"/>
      <c r="F24" s="13"/>
      <c r="G24" s="19"/>
      <c r="H24" s="7"/>
      <c r="I24" s="7"/>
    </row>
    <row r="25" spans="1:9">
      <c r="B25" s="10"/>
      <c r="C25" s="10"/>
      <c r="D25" s="11"/>
      <c r="E25" s="11"/>
      <c r="F25" s="11"/>
      <c r="G25" s="19"/>
      <c r="H25" s="12"/>
      <c r="I25" s="12"/>
    </row>
    <row r="26" spans="1:9">
      <c r="B26" s="10"/>
      <c r="C26" s="10"/>
      <c r="D26" s="9"/>
      <c r="E26" s="9"/>
      <c r="F26" s="9"/>
      <c r="G26" s="20"/>
      <c r="H26" s="12"/>
      <c r="I26" s="12"/>
    </row>
    <row r="27" spans="1:9">
      <c r="B27" s="5"/>
      <c r="D27" s="7"/>
      <c r="E27" s="7"/>
      <c r="F27" s="7"/>
      <c r="H27" s="12"/>
      <c r="I27" s="12"/>
    </row>
    <row r="28" spans="1:9">
      <c r="B28" s="10"/>
      <c r="C28" s="10"/>
      <c r="D28" s="11"/>
      <c r="E28" s="11"/>
      <c r="F28" s="11"/>
      <c r="G28" s="20"/>
      <c r="H28" s="12"/>
      <c r="I28" s="12"/>
    </row>
    <row r="29" spans="1:9">
      <c r="B29" s="14"/>
      <c r="C29" s="14"/>
      <c r="D29" s="11"/>
      <c r="E29" s="11"/>
      <c r="F29" s="11"/>
      <c r="G29" s="20"/>
      <c r="H29" s="12"/>
      <c r="I29" s="12"/>
    </row>
    <row r="30" spans="1:9">
      <c r="B30" s="14"/>
      <c r="C30" s="14"/>
      <c r="D30" s="11"/>
      <c r="E30" s="11"/>
      <c r="F30" s="11"/>
      <c r="G30" s="19"/>
      <c r="H30" s="12"/>
      <c r="I30" s="12"/>
    </row>
    <row r="31" spans="1:9">
      <c r="B31" s="9"/>
      <c r="C31" s="10"/>
      <c r="D31" s="11"/>
      <c r="E31" s="11"/>
      <c r="F31" s="11"/>
      <c r="G31" s="20"/>
      <c r="H31" s="12"/>
      <c r="I31" s="12"/>
    </row>
    <row r="32" spans="1:9">
      <c r="B32" s="9"/>
      <c r="C32" s="10"/>
      <c r="D32" s="11"/>
      <c r="E32" s="11"/>
      <c r="F32" s="11"/>
      <c r="G32" s="20"/>
      <c r="H32" s="12"/>
      <c r="I32" s="12"/>
    </row>
    <row r="33" spans="1:9">
      <c r="B33" s="10"/>
      <c r="C33" s="10"/>
      <c r="D33" s="11"/>
      <c r="E33" s="11"/>
      <c r="F33" s="11"/>
      <c r="G33" s="19"/>
      <c r="H33" s="12"/>
      <c r="I33" s="12"/>
    </row>
    <row r="34" spans="1:9">
      <c r="B34" s="14"/>
      <c r="C34" s="14"/>
      <c r="D34" s="11"/>
      <c r="E34" s="11"/>
      <c r="F34" s="11"/>
      <c r="G34" s="22"/>
      <c r="H34" s="12"/>
      <c r="I34" s="12"/>
    </row>
    <row r="35" spans="1:9">
      <c r="B35" s="14"/>
      <c r="C35" s="9"/>
      <c r="D35" s="11"/>
      <c r="E35" s="11"/>
      <c r="F35" s="11"/>
      <c r="G35" s="19"/>
      <c r="H35" s="12"/>
      <c r="I35" s="12"/>
    </row>
    <row r="36" spans="1:9" s="2" customFormat="1">
      <c r="A36" s="5"/>
      <c r="B36" s="14"/>
      <c r="C36" s="14"/>
      <c r="D36" s="11"/>
      <c r="E36" s="11"/>
      <c r="F36" s="11"/>
      <c r="G36" s="19"/>
      <c r="H36" s="12"/>
      <c r="I36" s="12"/>
    </row>
    <row r="37" spans="1:9">
      <c r="H37" s="16">
        <f>SUM(H2:H36)</f>
        <v>78</v>
      </c>
      <c r="I37" s="16"/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2:G71"/>
  <sheetViews>
    <sheetView defaultGridColor="0" colorId="59" zoomScaleNormal="100" workbookViewId="0">
      <selection activeCell="B11" sqref="B11"/>
    </sheetView>
  </sheetViews>
  <sheetFormatPr defaultColWidth="9.109375" defaultRowHeight="15.05" customHeight="1"/>
  <cols>
    <col min="1" max="1" width="5.109375" style="114" customWidth="1"/>
    <col min="2" max="2" width="47.6640625" style="53" customWidth="1"/>
    <col min="3" max="3" width="31.109375" style="93" customWidth="1"/>
    <col min="4" max="4" width="22.5546875" style="76" bestFit="1" customWidth="1"/>
    <col min="5" max="5" width="16" style="53" bestFit="1" customWidth="1"/>
    <col min="6" max="6" width="15.88671875" style="53" bestFit="1" customWidth="1"/>
    <col min="7" max="7" width="14.44140625" style="53" bestFit="1" customWidth="1"/>
    <col min="8" max="16384" width="9.109375" style="53"/>
  </cols>
  <sheetData>
    <row r="2" spans="1:6" ht="15.05" customHeight="1">
      <c r="A2" s="53"/>
      <c r="C2" s="53"/>
    </row>
    <row r="3" spans="1:6" ht="15.05" customHeight="1">
      <c r="A3" s="172" t="s">
        <v>9</v>
      </c>
      <c r="B3" s="172"/>
      <c r="C3" s="172"/>
      <c r="D3" s="104"/>
    </row>
    <row r="4" spans="1:6" ht="15.05" customHeight="1">
      <c r="A4" s="75" t="s">
        <v>5</v>
      </c>
      <c r="B4" s="75" t="s">
        <v>8</v>
      </c>
      <c r="C4" s="75" t="s">
        <v>1</v>
      </c>
      <c r="D4" s="94"/>
    </row>
    <row r="5" spans="1:6" ht="15.05" customHeight="1">
      <c r="A5" s="103">
        <v>1</v>
      </c>
      <c r="B5" s="74" t="s">
        <v>21</v>
      </c>
      <c r="C5" s="101">
        <f>SUM('4 - Budynki'!T3:T16)</f>
        <v>30977450</v>
      </c>
      <c r="D5" s="89"/>
    </row>
    <row r="6" spans="1:6" ht="15.05" customHeight="1">
      <c r="A6" s="103">
        <v>2</v>
      </c>
      <c r="B6" s="74" t="s">
        <v>20</v>
      </c>
      <c r="C6" s="92">
        <f>SUM('6 - Budowle'!D2:D36)</f>
        <v>11377115.890000002</v>
      </c>
      <c r="D6" s="105"/>
      <c r="E6" s="93"/>
      <c r="F6" s="93"/>
    </row>
    <row r="7" spans="1:6" ht="15.05" customHeight="1">
      <c r="A7" s="103">
        <v>3</v>
      </c>
      <c r="B7" s="108" t="s">
        <v>235</v>
      </c>
      <c r="C7" s="101">
        <f>D39+D56+D63+D70</f>
        <v>1211653.3699999999</v>
      </c>
      <c r="D7" s="105"/>
      <c r="E7" s="93"/>
      <c r="F7" s="93"/>
    </row>
    <row r="8" spans="1:6" ht="23.95" customHeight="1">
      <c r="A8" s="70">
        <v>4</v>
      </c>
      <c r="B8" s="88" t="s">
        <v>327</v>
      </c>
      <c r="C8" s="72">
        <f>D40</f>
        <v>249236.5</v>
      </c>
      <c r="D8" s="77"/>
    </row>
    <row r="9" spans="1:6" ht="15.05" customHeight="1">
      <c r="A9" s="179" t="s">
        <v>179</v>
      </c>
      <c r="B9" s="179"/>
      <c r="C9" s="179"/>
      <c r="D9" s="91"/>
    </row>
    <row r="10" spans="1:6" ht="15.05" customHeight="1">
      <c r="A10" s="46">
        <v>1</v>
      </c>
      <c r="B10" s="74" t="s">
        <v>180</v>
      </c>
      <c r="C10" s="73">
        <v>200000</v>
      </c>
      <c r="D10" s="91"/>
    </row>
    <row r="11" spans="1:6" ht="23.5" customHeight="1">
      <c r="A11" s="70">
        <v>2</v>
      </c>
      <c r="B11" s="102" t="s">
        <v>7</v>
      </c>
      <c r="C11" s="72">
        <v>250000</v>
      </c>
      <c r="D11" s="91"/>
    </row>
    <row r="12" spans="1:6" ht="24.75" customHeight="1">
      <c r="A12" s="70">
        <v>3</v>
      </c>
      <c r="B12" s="102" t="s">
        <v>184</v>
      </c>
      <c r="C12" s="71">
        <v>1200000</v>
      </c>
      <c r="D12" s="91"/>
    </row>
    <row r="13" spans="1:6" ht="36.799999999999997" customHeight="1">
      <c r="A13" s="70">
        <v>4</v>
      </c>
      <c r="B13" s="88" t="s">
        <v>239</v>
      </c>
      <c r="C13" s="72">
        <v>300000</v>
      </c>
      <c r="D13" s="91"/>
    </row>
    <row r="14" spans="1:6" ht="28.5" customHeight="1">
      <c r="A14" s="70">
        <v>5</v>
      </c>
      <c r="B14" s="88" t="s">
        <v>238</v>
      </c>
      <c r="C14" s="71">
        <v>100000</v>
      </c>
      <c r="D14" s="91"/>
    </row>
    <row r="15" spans="1:6" ht="39.799999999999997" customHeight="1">
      <c r="A15" s="70">
        <v>6</v>
      </c>
      <c r="B15" s="88" t="s">
        <v>240</v>
      </c>
      <c r="C15" s="71">
        <v>50000</v>
      </c>
      <c r="D15" s="91"/>
    </row>
    <row r="16" spans="1:6">
      <c r="A16" s="70">
        <v>7</v>
      </c>
      <c r="B16" s="88" t="s">
        <v>241</v>
      </c>
      <c r="C16" s="71">
        <v>30000</v>
      </c>
      <c r="D16" s="91"/>
    </row>
    <row r="17" spans="1:4" ht="30.7" customHeight="1">
      <c r="A17" s="70">
        <v>8</v>
      </c>
      <c r="B17" s="102" t="s">
        <v>181</v>
      </c>
      <c r="C17" s="72">
        <v>100000</v>
      </c>
      <c r="D17" s="91"/>
    </row>
    <row r="18" spans="1:4" ht="75.150000000000006">
      <c r="A18" s="70">
        <v>9</v>
      </c>
      <c r="B18" s="164" t="s">
        <v>182</v>
      </c>
      <c r="C18" s="71">
        <v>200000</v>
      </c>
    </row>
    <row r="19" spans="1:4" ht="30.05">
      <c r="A19" s="70">
        <v>10</v>
      </c>
      <c r="B19" s="100" t="s">
        <v>185</v>
      </c>
      <c r="C19" s="71">
        <v>300000</v>
      </c>
    </row>
    <row r="20" spans="1:4" ht="30.05">
      <c r="A20" s="70">
        <v>11</v>
      </c>
      <c r="B20" s="100" t="s">
        <v>183</v>
      </c>
      <c r="C20" s="71">
        <v>800000</v>
      </c>
    </row>
    <row r="21" spans="1:4" ht="32.25" customHeight="1">
      <c r="A21" s="70">
        <v>12</v>
      </c>
      <c r="B21" s="88" t="s">
        <v>236</v>
      </c>
      <c r="C21" s="72">
        <v>500000</v>
      </c>
    </row>
    <row r="22" spans="1:4" ht="23.5" customHeight="1">
      <c r="A22" s="70">
        <v>13</v>
      </c>
      <c r="B22" s="102" t="s">
        <v>237</v>
      </c>
      <c r="C22" s="72">
        <v>200000</v>
      </c>
    </row>
    <row r="23" spans="1:4" ht="15.05" customHeight="1">
      <c r="A23" s="178" t="s">
        <v>234</v>
      </c>
      <c r="B23" s="178"/>
      <c r="C23" s="178"/>
    </row>
    <row r="24" spans="1:4" ht="86.25" customHeight="1">
      <c r="A24" s="70">
        <v>1</v>
      </c>
      <c r="B24" s="87" t="s">
        <v>186</v>
      </c>
      <c r="C24" s="99">
        <v>300000</v>
      </c>
    </row>
    <row r="25" spans="1:4" ht="15.05" customHeight="1">
      <c r="A25" s="70">
        <v>2</v>
      </c>
      <c r="B25" s="69" t="s">
        <v>7</v>
      </c>
      <c r="C25" s="99">
        <v>100000</v>
      </c>
    </row>
    <row r="26" spans="1:4" ht="32.25" customHeight="1">
      <c r="A26" s="70">
        <v>3</v>
      </c>
      <c r="B26" s="87" t="s">
        <v>81</v>
      </c>
      <c r="C26" s="99">
        <v>30000</v>
      </c>
    </row>
    <row r="27" spans="1:4" ht="15.05" customHeight="1">
      <c r="A27" s="70">
        <v>4</v>
      </c>
      <c r="B27" s="69" t="s">
        <v>82</v>
      </c>
      <c r="C27" s="99">
        <v>30000</v>
      </c>
    </row>
    <row r="28" spans="1:4" ht="15.05" customHeight="1">
      <c r="A28" s="70">
        <v>5</v>
      </c>
      <c r="B28" s="69" t="s">
        <v>83</v>
      </c>
      <c r="C28" s="99">
        <v>30000</v>
      </c>
    </row>
    <row r="29" spans="1:4" ht="29.3" customHeight="1">
      <c r="A29" s="70">
        <v>6</v>
      </c>
      <c r="B29" s="88" t="s">
        <v>242</v>
      </c>
      <c r="C29" s="86">
        <v>50000</v>
      </c>
    </row>
    <row r="30" spans="1:4" ht="29.3" customHeight="1">
      <c r="A30" s="70">
        <v>7</v>
      </c>
      <c r="B30" s="88" t="s">
        <v>237</v>
      </c>
      <c r="C30" s="86">
        <v>80000</v>
      </c>
    </row>
    <row r="31" spans="1:4" ht="24.75" customHeight="1">
      <c r="A31" s="70">
        <v>8</v>
      </c>
      <c r="B31" s="102" t="s">
        <v>84</v>
      </c>
      <c r="C31" s="99">
        <v>50000</v>
      </c>
    </row>
    <row r="32" spans="1:4" ht="15.05" customHeight="1">
      <c r="A32" s="173" t="s">
        <v>22</v>
      </c>
      <c r="B32" s="174"/>
      <c r="C32" s="85" t="s">
        <v>10</v>
      </c>
      <c r="D32" s="98" t="str">
        <f>'1 - Wykaz jednostek'!D2</f>
        <v>000534227</v>
      </c>
    </row>
    <row r="33" spans="1:7" ht="15.05" customHeight="1">
      <c r="A33" s="169" t="str">
        <f>'1 - Wykaz jednostek'!B2</f>
        <v>Urząd Gminy w Konecku</v>
      </c>
      <c r="B33" s="171"/>
      <c r="C33" s="169" t="str">
        <f>'1 - Wykaz jednostek'!C2</f>
        <v>ul. Wlodzimierza Lubańskiego 11, 87-702 Koneck</v>
      </c>
      <c r="D33" s="171"/>
    </row>
    <row r="34" spans="1:7" ht="15.05" customHeight="1">
      <c r="A34" s="173" t="s">
        <v>11</v>
      </c>
      <c r="B34" s="177"/>
      <c r="C34" s="177"/>
      <c r="D34" s="174"/>
    </row>
    <row r="35" spans="1:7" ht="78.75" customHeight="1">
      <c r="A35" s="183" t="str">
        <f>'1 - Wykaz jednostek'!G2</f>
        <v>ul. Włodzimierza Lubańskiego 4,11,15, Brzeźno, Kruszynek, Straszewo, Kamieniec, Święte, Kruszynek (przydomowa oczyszczalnia ścieków) , oraz teren Gminy Koneck  87-702 Koneck, instalacje fotowoltaiczne - na gruncie Stacji Uzdatniania Wody (SUW) dz. Nr 73/2, ob. Jeziorno, 87-702 Koneck oraz Stacja Uzdatniania Wody (SUW) dz. nr. 368/8, ob. Koneck,87-702 Koneck</v>
      </c>
      <c r="B35" s="184"/>
      <c r="C35" s="184"/>
      <c r="D35" s="185"/>
    </row>
    <row r="36" spans="1:7" s="84" customFormat="1" ht="15.05" customHeight="1">
      <c r="A36" s="68" t="s">
        <v>6</v>
      </c>
      <c r="B36" s="167" t="s">
        <v>0</v>
      </c>
      <c r="C36" s="168"/>
      <c r="D36" s="67" t="s">
        <v>1</v>
      </c>
    </row>
    <row r="37" spans="1:7" ht="15.05" customHeight="1">
      <c r="A37" s="97">
        <f>A5</f>
        <v>1</v>
      </c>
      <c r="B37" s="180" t="str">
        <f>B$5</f>
        <v>Budynki, lokale</v>
      </c>
      <c r="C37" s="181"/>
      <c r="D37" s="66">
        <f>SUM('4 - Budynki'!T3:T16)</f>
        <v>30977450</v>
      </c>
    </row>
    <row r="38" spans="1:7" ht="15.05" customHeight="1">
      <c r="A38" s="97">
        <f>A6</f>
        <v>2</v>
      </c>
      <c r="B38" s="180" t="s">
        <v>73</v>
      </c>
      <c r="C38" s="181"/>
      <c r="D38" s="66">
        <f>SUM('6 - Budowle'!D2:D36)</f>
        <v>11377115.890000002</v>
      </c>
      <c r="F38" s="165"/>
      <c r="G38" s="93"/>
    </row>
    <row r="39" spans="1:7" ht="15.05" customHeight="1">
      <c r="A39" s="97">
        <f>A7</f>
        <v>3</v>
      </c>
      <c r="B39" s="182" t="str">
        <f>B$7</f>
        <v>Wyposażenie, urządzenia, maszyny</v>
      </c>
      <c r="C39" s="182"/>
      <c r="D39" s="109">
        <f>1126424.79</f>
        <v>1126424.79</v>
      </c>
    </row>
    <row r="40" spans="1:7" ht="15.05" customHeight="1">
      <c r="A40" s="97">
        <v>4</v>
      </c>
      <c r="B40" s="191" t="s">
        <v>327</v>
      </c>
      <c r="C40" s="192"/>
      <c r="D40" s="109">
        <v>249236.5</v>
      </c>
    </row>
    <row r="41" spans="1:7" ht="15.05" customHeight="1">
      <c r="A41" s="78"/>
      <c r="B41" s="55"/>
      <c r="C41" s="55"/>
      <c r="D41" s="83"/>
    </row>
    <row r="42" spans="1:7" s="64" customFormat="1" ht="15.05" customHeight="1">
      <c r="A42" s="175" t="str">
        <f>A32</f>
        <v>Ubezpieczony</v>
      </c>
      <c r="B42" s="176"/>
      <c r="C42" s="82" t="s">
        <v>10</v>
      </c>
      <c r="D42" s="65" t="str">
        <f>'1 - Wykaz jednostek'!D3</f>
        <v>340326907</v>
      </c>
    </row>
    <row r="43" spans="1:7" s="64" customFormat="1" ht="15.05" customHeight="1">
      <c r="A43" s="169" t="str">
        <f>'1 - Wykaz jednostek'!B3</f>
        <v xml:space="preserve">Gminny Ośrodek Kultury </v>
      </c>
      <c r="B43" s="171"/>
      <c r="C43" s="169" t="str">
        <f>'1 - Wykaz jednostek'!C3</f>
        <v>ul. Włodzimierza Lubańskiego 4, 87-702 Koneck</v>
      </c>
      <c r="D43" s="171"/>
    </row>
    <row r="44" spans="1:7" s="64" customFormat="1" ht="15.05" customHeight="1">
      <c r="A44" s="173" t="s">
        <v>11</v>
      </c>
      <c r="B44" s="177"/>
      <c r="C44" s="177"/>
      <c r="D44" s="174"/>
    </row>
    <row r="45" spans="1:7" s="64" customFormat="1" ht="15.05" customHeight="1">
      <c r="A45" s="169" t="str">
        <f>'1 - Wykaz jednostek'!G3</f>
        <v>87-702 Koneck, ul. Wł.Lubańskiego 13</v>
      </c>
      <c r="B45" s="170"/>
      <c r="C45" s="170"/>
      <c r="D45" s="171"/>
    </row>
    <row r="46" spans="1:7" s="81" customFormat="1" ht="15.05" customHeight="1">
      <c r="A46" s="68" t="s">
        <v>6</v>
      </c>
      <c r="B46" s="167" t="s">
        <v>0</v>
      </c>
      <c r="C46" s="168"/>
      <c r="D46" s="67" t="s">
        <v>1</v>
      </c>
    </row>
    <row r="47" spans="1:7" s="64" customFormat="1" ht="15.05" customHeight="1">
      <c r="A47" s="97">
        <f>A37</f>
        <v>1</v>
      </c>
      <c r="B47" s="180" t="s">
        <v>68</v>
      </c>
      <c r="C47" s="181"/>
      <c r="D47" s="109">
        <v>0</v>
      </c>
    </row>
    <row r="48" spans="1:7" s="64" customFormat="1" ht="15.05" customHeight="1">
      <c r="A48" s="97">
        <f>A38</f>
        <v>2</v>
      </c>
      <c r="B48" s="180" t="str">
        <f>B$6</f>
        <v>Budowle</v>
      </c>
      <c r="C48" s="181"/>
      <c r="D48" s="109">
        <v>0</v>
      </c>
    </row>
    <row r="49" spans="1:4" s="64" customFormat="1" ht="15.05" customHeight="1">
      <c r="A49" s="97">
        <f>A39</f>
        <v>3</v>
      </c>
      <c r="B49" s="180" t="str">
        <f>B$7</f>
        <v>Wyposażenie, urządzenia, maszyny</v>
      </c>
      <c r="C49" s="181"/>
      <c r="D49" s="109">
        <v>70011.539999999994</v>
      </c>
    </row>
    <row r="50" spans="1:4" ht="15.05" customHeight="1">
      <c r="A50" s="78"/>
      <c r="B50" s="55"/>
      <c r="C50" s="55"/>
      <c r="D50" s="83"/>
    </row>
    <row r="51" spans="1:4" s="64" customFormat="1" ht="15.05" customHeight="1">
      <c r="A51" s="173" t="str">
        <f>A42</f>
        <v>Ubezpieczony</v>
      </c>
      <c r="B51" s="174"/>
      <c r="C51" s="85" t="s">
        <v>10</v>
      </c>
      <c r="D51" s="65" t="str">
        <f>'1 - Wykaz jednostek'!D4</f>
        <v>911257662</v>
      </c>
    </row>
    <row r="52" spans="1:4" s="64" customFormat="1" ht="32.25" customHeight="1">
      <c r="A52" s="169" t="str">
        <f>'1 - Wykaz jednostek'!B4</f>
        <v>Zespół Szkół im. Prymasa Tysiąclecia Kardynała Stefana Wyszyńskiego w Konecku</v>
      </c>
      <c r="B52" s="171"/>
      <c r="C52" s="169" t="str">
        <f>'1 - Wykaz jednostek'!C4</f>
        <v>ul. Włodzimierza Lubańskiego 15, 87-702 Koneck</v>
      </c>
      <c r="D52" s="171"/>
    </row>
    <row r="53" spans="1:4" s="64" customFormat="1" ht="15.05" customHeight="1">
      <c r="A53" s="186" t="s">
        <v>11</v>
      </c>
      <c r="B53" s="187"/>
      <c r="C53" s="187"/>
      <c r="D53" s="188"/>
    </row>
    <row r="54" spans="1:4" s="64" customFormat="1" ht="15.05" customHeight="1">
      <c r="A54" s="169" t="str">
        <f>'1 - Wykaz jednostek'!G4</f>
        <v>ul. Włodzimierza Lubańskiego 15, 87-702 Koneck</v>
      </c>
      <c r="B54" s="170"/>
      <c r="C54" s="170"/>
      <c r="D54" s="171"/>
    </row>
    <row r="55" spans="1:4" s="64" customFormat="1" ht="15.05" customHeight="1">
      <c r="A55" s="42" t="s">
        <v>6</v>
      </c>
      <c r="B55" s="189" t="s">
        <v>0</v>
      </c>
      <c r="C55" s="190"/>
      <c r="D55" s="80" t="s">
        <v>1</v>
      </c>
    </row>
    <row r="56" spans="1:4" s="64" customFormat="1" ht="15.05" customHeight="1">
      <c r="A56" s="97">
        <v>1</v>
      </c>
      <c r="B56" s="180" t="str">
        <f>B7</f>
        <v>Wyposażenie, urządzenia, maszyny</v>
      </c>
      <c r="C56" s="181"/>
      <c r="D56" s="79">
        <f>15989.47+8092.17</f>
        <v>24081.64</v>
      </c>
    </row>
    <row r="57" spans="1:4" ht="15.05" customHeight="1">
      <c r="A57" s="78"/>
      <c r="B57" s="55"/>
      <c r="C57" s="55"/>
      <c r="D57" s="83"/>
    </row>
    <row r="58" spans="1:4" s="64" customFormat="1" ht="15.05" customHeight="1">
      <c r="A58" s="186" t="str">
        <f>A51</f>
        <v>Ubezpieczony</v>
      </c>
      <c r="B58" s="188"/>
      <c r="C58" s="111" t="s">
        <v>10</v>
      </c>
      <c r="D58" s="65" t="str">
        <f>'1 - Wykaz jednostek'!D5</f>
        <v>340326899</v>
      </c>
    </row>
    <row r="59" spans="1:4" s="64" customFormat="1" ht="15.05" customHeight="1">
      <c r="A59" s="169" t="str">
        <f>'1 - Wykaz jednostek'!B5</f>
        <v>Gminna Biblioteka Publiczna w Konecku</v>
      </c>
      <c r="B59" s="171"/>
      <c r="C59" s="169" t="str">
        <f>'1 - Wykaz jednostek'!C5</f>
        <v>ul. Włodzimierza Lubańskiego 15,  87-702 Koneck</v>
      </c>
      <c r="D59" s="171"/>
    </row>
    <row r="60" spans="1:4" s="64" customFormat="1" ht="15.05" customHeight="1">
      <c r="A60" s="186" t="s">
        <v>11</v>
      </c>
      <c r="B60" s="187"/>
      <c r="C60" s="187"/>
      <c r="D60" s="188"/>
    </row>
    <row r="61" spans="1:4" s="64" customFormat="1" ht="15.05" customHeight="1">
      <c r="A61" s="169" t="str">
        <f>'1 - Wykaz jednostek'!G5</f>
        <v>87-702 Koneck, ul. Wł.Lubańskiego 15</v>
      </c>
      <c r="B61" s="170"/>
      <c r="C61" s="170"/>
      <c r="D61" s="171"/>
    </row>
    <row r="62" spans="1:4" s="64" customFormat="1" ht="15.05" customHeight="1">
      <c r="A62" s="42" t="s">
        <v>6</v>
      </c>
      <c r="B62" s="189" t="s">
        <v>0</v>
      </c>
      <c r="C62" s="190"/>
      <c r="D62" s="112" t="s">
        <v>1</v>
      </c>
    </row>
    <row r="63" spans="1:4" s="64" customFormat="1" ht="15.05" customHeight="1">
      <c r="A63" s="97">
        <f>A56</f>
        <v>1</v>
      </c>
      <c r="B63" s="180" t="str">
        <f>B$7</f>
        <v>Wyposażenie, urządzenia, maszyny</v>
      </c>
      <c r="C63" s="181"/>
      <c r="D63" s="113">
        <v>61146.94</v>
      </c>
    </row>
    <row r="64" spans="1:4" s="64" customFormat="1" ht="15.05" customHeight="1">
      <c r="A64" s="78"/>
      <c r="B64" s="55"/>
      <c r="C64" s="55"/>
      <c r="D64" s="83"/>
    </row>
    <row r="65" spans="1:4" s="64" customFormat="1" ht="15.05" customHeight="1">
      <c r="A65" s="186" t="str">
        <f>A58</f>
        <v>Ubezpieczony</v>
      </c>
      <c r="B65" s="188"/>
      <c r="C65" s="111" t="s">
        <v>10</v>
      </c>
      <c r="D65" s="98">
        <f>'1 - Wykaz jednostek'!D7</f>
        <v>386136714</v>
      </c>
    </row>
    <row r="66" spans="1:4" ht="15.05" customHeight="1">
      <c r="A66" s="169" t="str">
        <f>'1 - Wykaz jednostek'!B7</f>
        <v>Publiczna Szkoła Muzyczna I stopnia w Konecku</v>
      </c>
      <c r="B66" s="171"/>
      <c r="C66" s="169" t="str">
        <f>'1 - Wykaz jednostek'!C7</f>
        <v>ul. Wlodzimierza Lubańskiego 15, 87-702 Koneck</v>
      </c>
      <c r="D66" s="171"/>
    </row>
    <row r="67" spans="1:4" ht="15.05" customHeight="1">
      <c r="A67" s="173" t="s">
        <v>11</v>
      </c>
      <c r="B67" s="177"/>
      <c r="C67" s="177"/>
      <c r="D67" s="174"/>
    </row>
    <row r="68" spans="1:4" ht="15.05" customHeight="1">
      <c r="A68" s="169" t="str">
        <f>'1 - Wykaz jednostek'!G7</f>
        <v>ul. Włodzimierza Lubańskiego 15, 11, 87-702 Koneck</v>
      </c>
      <c r="B68" s="170"/>
      <c r="C68" s="170"/>
      <c r="D68" s="171"/>
    </row>
    <row r="69" spans="1:4" ht="15.05" customHeight="1">
      <c r="A69" s="68" t="s">
        <v>6</v>
      </c>
      <c r="B69" s="167" t="s">
        <v>0</v>
      </c>
      <c r="C69" s="168"/>
      <c r="D69" s="67" t="s">
        <v>1</v>
      </c>
    </row>
    <row r="70" spans="1:4" ht="15.05" customHeight="1">
      <c r="A70" s="97">
        <f>A63</f>
        <v>1</v>
      </c>
      <c r="B70" s="180" t="str">
        <f>B$7</f>
        <v>Wyposażenie, urządzenia, maszyny</v>
      </c>
      <c r="C70" s="181"/>
      <c r="D70" s="113"/>
    </row>
    <row r="71" spans="1:4" ht="15.05" customHeight="1">
      <c r="C71" s="53"/>
    </row>
  </sheetData>
  <mergeCells count="43">
    <mergeCell ref="B40:C40"/>
    <mergeCell ref="A51:B51"/>
    <mergeCell ref="A58:B58"/>
    <mergeCell ref="B55:C55"/>
    <mergeCell ref="B70:C70"/>
    <mergeCell ref="A65:B65"/>
    <mergeCell ref="A66:B66"/>
    <mergeCell ref="C66:D66"/>
    <mergeCell ref="A67:D67"/>
    <mergeCell ref="A68:D68"/>
    <mergeCell ref="B69:C69"/>
    <mergeCell ref="A35:D35"/>
    <mergeCell ref="B63:C63"/>
    <mergeCell ref="B56:C56"/>
    <mergeCell ref="A61:D61"/>
    <mergeCell ref="C59:D59"/>
    <mergeCell ref="B46:C46"/>
    <mergeCell ref="A54:D54"/>
    <mergeCell ref="A59:B59"/>
    <mergeCell ref="B47:C47"/>
    <mergeCell ref="A52:B52"/>
    <mergeCell ref="A60:D60"/>
    <mergeCell ref="B48:C48"/>
    <mergeCell ref="B49:C49"/>
    <mergeCell ref="B62:C62"/>
    <mergeCell ref="C52:D52"/>
    <mergeCell ref="A53:D53"/>
    <mergeCell ref="B36:C36"/>
    <mergeCell ref="A45:D45"/>
    <mergeCell ref="A3:C3"/>
    <mergeCell ref="A33:B33"/>
    <mergeCell ref="A32:B32"/>
    <mergeCell ref="A42:B42"/>
    <mergeCell ref="A44:D44"/>
    <mergeCell ref="C43:D43"/>
    <mergeCell ref="A43:B43"/>
    <mergeCell ref="A34:D34"/>
    <mergeCell ref="C33:D33"/>
    <mergeCell ref="A23:C23"/>
    <mergeCell ref="A9:C9"/>
    <mergeCell ref="B37:C37"/>
    <mergeCell ref="B39:C39"/>
    <mergeCell ref="B38:C3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F78"/>
  <sheetViews>
    <sheetView zoomScale="115" zoomScaleNormal="115" workbookViewId="0">
      <selection activeCell="F8" sqref="F8"/>
    </sheetView>
  </sheetViews>
  <sheetFormatPr defaultColWidth="9.109375" defaultRowHeight="13.15"/>
  <cols>
    <col min="1" max="1" width="4.88671875" style="7" customWidth="1"/>
    <col min="2" max="2" width="40" style="5" customWidth="1"/>
    <col min="3" max="3" width="26.109375" style="6" customWidth="1"/>
    <col min="4" max="4" width="19.44140625" style="23" bestFit="1" customWidth="1"/>
    <col min="5" max="6" width="12.88671875" style="5" bestFit="1" customWidth="1"/>
    <col min="7" max="16384" width="9.109375" style="5"/>
  </cols>
  <sheetData>
    <row r="1" spans="1:6" s="224" customFormat="1" ht="15.05">
      <c r="A1" s="223"/>
      <c r="C1" s="225"/>
      <c r="D1" s="226"/>
    </row>
    <row r="2" spans="1:6" s="224" customFormat="1" ht="15.05">
      <c r="A2" s="227" t="s">
        <v>5</v>
      </c>
      <c r="B2" s="227" t="s">
        <v>14</v>
      </c>
      <c r="C2" s="228" t="s">
        <v>15</v>
      </c>
      <c r="D2" s="226"/>
    </row>
    <row r="3" spans="1:6" s="224" customFormat="1" ht="15.05">
      <c r="A3" s="229">
        <v>1</v>
      </c>
      <c r="B3" s="230" t="str">
        <f>B20</f>
        <v>Sprzęt stacjonarny</v>
      </c>
      <c r="C3" s="231">
        <f>D20+D32+D43+D53</f>
        <v>227932.09999999998</v>
      </c>
      <c r="D3" s="232"/>
    </row>
    <row r="4" spans="1:6" s="224" customFormat="1" ht="15.05">
      <c r="A4" s="229">
        <v>2</v>
      </c>
      <c r="B4" s="233" t="s">
        <v>19</v>
      </c>
      <c r="C4" s="231">
        <f>D21+D33+D44+D54+D62</f>
        <v>249827.99</v>
      </c>
      <c r="D4" s="232"/>
    </row>
    <row r="5" spans="1:6" s="224" customFormat="1" ht="15.05">
      <c r="A5" s="229">
        <v>3</v>
      </c>
      <c r="B5" s="233" t="s">
        <v>225</v>
      </c>
      <c r="C5" s="231">
        <f>D22+D34+D45+D55+D63</f>
        <v>54541.79</v>
      </c>
      <c r="D5" s="232"/>
      <c r="F5" s="234"/>
    </row>
    <row r="6" spans="1:6" s="224" customFormat="1" ht="15.05">
      <c r="A6" s="229">
        <v>5</v>
      </c>
      <c r="B6" s="233" t="s">
        <v>250</v>
      </c>
      <c r="C6" s="231">
        <f>D23+D46</f>
        <v>44644.49</v>
      </c>
      <c r="D6" s="232"/>
      <c r="E6" s="235"/>
    </row>
    <row r="7" spans="1:6" s="224" customFormat="1" ht="15.05">
      <c r="A7" s="229">
        <v>6</v>
      </c>
      <c r="B7" s="233" t="str">
        <f>B24</f>
        <v>Serwery</v>
      </c>
      <c r="C7" s="231">
        <f>D24</f>
        <v>36592.5</v>
      </c>
      <c r="D7" s="232"/>
    </row>
    <row r="8" spans="1:6" s="224" customFormat="1" ht="15.05">
      <c r="A8" s="229">
        <v>7</v>
      </c>
      <c r="B8" s="233" t="str">
        <f>B25</f>
        <v>Sprzęt do elektronicznego systemu głosowania</v>
      </c>
      <c r="C8" s="231">
        <f>D25</f>
        <v>33226.300000000003</v>
      </c>
      <c r="D8" s="232"/>
    </row>
    <row r="9" spans="1:6" s="224" customFormat="1" ht="15.05">
      <c r="A9" s="236"/>
      <c r="B9" s="236"/>
      <c r="C9" s="236"/>
    </row>
    <row r="10" spans="1:6" s="224" customFormat="1" ht="15.05">
      <c r="A10" s="237" t="s">
        <v>252</v>
      </c>
      <c r="B10" s="237"/>
      <c r="C10" s="237"/>
      <c r="D10" s="238"/>
    </row>
    <row r="11" spans="1:6" s="224" customFormat="1" ht="15.05">
      <c r="A11" s="239">
        <v>8</v>
      </c>
      <c r="B11" s="240" t="s">
        <v>79</v>
      </c>
      <c r="C11" s="241">
        <v>20000</v>
      </c>
      <c r="D11" s="238"/>
    </row>
    <row r="12" spans="1:6" s="224" customFormat="1" ht="15.05">
      <c r="A12" s="239">
        <v>9</v>
      </c>
      <c r="B12" s="242" t="s">
        <v>80</v>
      </c>
      <c r="C12" s="241">
        <v>100000</v>
      </c>
      <c r="D12" s="238"/>
    </row>
    <row r="13" spans="1:6" s="224" customFormat="1" ht="15.05">
      <c r="A13" s="239">
        <v>10</v>
      </c>
      <c r="B13" s="243" t="s">
        <v>17</v>
      </c>
      <c r="C13" s="241">
        <v>60000</v>
      </c>
      <c r="D13" s="238"/>
    </row>
    <row r="14" spans="1:6" s="224" customFormat="1" ht="15.05">
      <c r="A14" s="223"/>
      <c r="C14" s="225"/>
      <c r="D14" s="226"/>
    </row>
    <row r="15" spans="1:6" s="247" customFormat="1" ht="16" customHeight="1">
      <c r="A15" s="244" t="s">
        <v>18</v>
      </c>
      <c r="B15" s="244"/>
      <c r="C15" s="245" t="s">
        <v>10</v>
      </c>
      <c r="D15" s="246" t="str">
        <f>'1 - Wykaz jednostek'!D2</f>
        <v>000534227</v>
      </c>
    </row>
    <row r="16" spans="1:6" s="247" customFormat="1" ht="16" customHeight="1">
      <c r="A16" s="248" t="str">
        <f>'1 - Wykaz jednostek'!B2</f>
        <v>Urząd Gminy w Konecku</v>
      </c>
      <c r="B16" s="249"/>
      <c r="C16" s="248" t="str">
        <f>'1 - Wykaz jednostek'!C2</f>
        <v>ul. Wlodzimierza Lubańskiego 11, 87-702 Koneck</v>
      </c>
      <c r="D16" s="249"/>
    </row>
    <row r="17" spans="1:5" s="247" customFormat="1" ht="15.05" customHeight="1">
      <c r="A17" s="244" t="s">
        <v>11</v>
      </c>
      <c r="B17" s="250"/>
      <c r="C17" s="250"/>
      <c r="D17" s="249"/>
    </row>
    <row r="18" spans="1:5" s="247" customFormat="1" ht="59.95" customHeight="1">
      <c r="A18" s="248" t="str">
        <f>'1 - Wykaz jednostek'!G2</f>
        <v>ul. Włodzimierza Lubańskiego 4,11,15, Brzeźno, Kruszynek, Straszewo, Kamieniec, Święte, Kruszynek (przydomowa oczyszczalnia ścieków) , oraz teren Gminy Koneck  87-702 Koneck, instalacje fotowoltaiczne - na gruncie Stacji Uzdatniania Wody (SUW) dz. Nr 73/2, ob. Jeziorno, 87-702 Koneck oraz Stacja Uzdatniania Wody (SUW) dz. nr. 368/8, ob. Koneck,87-702 Koneck</v>
      </c>
      <c r="B18" s="248"/>
      <c r="C18" s="248"/>
      <c r="D18" s="251"/>
    </row>
    <row r="19" spans="1:5" s="247" customFormat="1" ht="15.05" customHeight="1">
      <c r="A19" s="252" t="s">
        <v>6</v>
      </c>
      <c r="B19" s="253" t="s">
        <v>0</v>
      </c>
      <c r="C19" s="249"/>
      <c r="D19" s="254" t="s">
        <v>1</v>
      </c>
    </row>
    <row r="20" spans="1:5" s="247" customFormat="1" ht="15.05" customHeight="1">
      <c r="A20" s="255">
        <v>1</v>
      </c>
      <c r="B20" s="256" t="s">
        <v>224</v>
      </c>
      <c r="C20" s="257"/>
      <c r="D20" s="258">
        <f>15793.2+2195+1399+1230+1230</f>
        <v>21847.200000000001</v>
      </c>
    </row>
    <row r="21" spans="1:5" s="247" customFormat="1" ht="15.05" customHeight="1">
      <c r="A21" s="255">
        <v>2</v>
      </c>
      <c r="B21" s="259" t="str">
        <f>B4</f>
        <v>Sprzęt przenośny</v>
      </c>
      <c r="C21" s="260"/>
      <c r="D21" s="258">
        <f>1620+3390+3295+14000+2460+2890.5+2936.85+17466+1789+1527.39+1487</f>
        <v>52861.74</v>
      </c>
    </row>
    <row r="22" spans="1:5" s="247" customFormat="1" ht="15.05" customHeight="1">
      <c r="A22" s="255">
        <v>3</v>
      </c>
      <c r="B22" s="261" t="str">
        <f>B5</f>
        <v>Kserokopiarki i drukarki 3d</v>
      </c>
      <c r="C22" s="257"/>
      <c r="D22" s="258">
        <f>6088.5+3321+7963</f>
        <v>17372.5</v>
      </c>
      <c r="E22" s="262"/>
    </row>
    <row r="23" spans="1:5" s="247" customFormat="1" ht="15.05" customHeight="1">
      <c r="A23" s="255">
        <v>4</v>
      </c>
      <c r="B23" s="263" t="s">
        <v>70</v>
      </c>
      <c r="C23" s="263"/>
      <c r="D23" s="258">
        <f>3159.99+5584+2999</f>
        <v>11742.99</v>
      </c>
    </row>
    <row r="24" spans="1:5" s="247" customFormat="1" ht="15.05" customHeight="1">
      <c r="A24" s="255">
        <v>5</v>
      </c>
      <c r="B24" s="264" t="s">
        <v>174</v>
      </c>
      <c r="C24" s="265"/>
      <c r="D24" s="258">
        <f>36592.5</f>
        <v>36592.5</v>
      </c>
    </row>
    <row r="25" spans="1:5" s="247" customFormat="1" ht="15.05" customHeight="1">
      <c r="A25" s="255">
        <v>6</v>
      </c>
      <c r="B25" s="264" t="s">
        <v>93</v>
      </c>
      <c r="C25" s="265"/>
      <c r="D25" s="258">
        <v>33226.300000000003</v>
      </c>
    </row>
    <row r="26" spans="1:5" s="224" customFormat="1" ht="15.05">
      <c r="A26" s="266"/>
      <c r="B26" s="267"/>
      <c r="C26" s="268"/>
      <c r="D26" s="269"/>
    </row>
    <row r="27" spans="1:5" s="247" customFormat="1" ht="16" customHeight="1">
      <c r="A27" s="270" t="s">
        <v>18</v>
      </c>
      <c r="B27" s="271"/>
      <c r="C27" s="245" t="s">
        <v>10</v>
      </c>
      <c r="D27" s="272" t="str">
        <f>'1 - Wykaz jednostek'!D3</f>
        <v>340326907</v>
      </c>
    </row>
    <row r="28" spans="1:5" s="247" customFormat="1" ht="16" customHeight="1">
      <c r="A28" s="248" t="str">
        <f>'1 - Wykaz jednostek'!B3</f>
        <v xml:space="preserve">Gminny Ośrodek Kultury </v>
      </c>
      <c r="B28" s="249"/>
      <c r="C28" s="248" t="str">
        <f>'1 - Wykaz jednostek'!C3</f>
        <v>ul. Włodzimierza Lubańskiego 4, 87-702 Koneck</v>
      </c>
      <c r="D28" s="249"/>
    </row>
    <row r="29" spans="1:5" s="247" customFormat="1" ht="15.05" customHeight="1">
      <c r="A29" s="244" t="s">
        <v>11</v>
      </c>
      <c r="B29" s="250"/>
      <c r="C29" s="250"/>
      <c r="D29" s="249"/>
    </row>
    <row r="30" spans="1:5" s="247" customFormat="1" ht="15.05">
      <c r="A30" s="273" t="str">
        <f>'1 - Wykaz jednostek'!G3</f>
        <v>87-702 Koneck, ul. Wł.Lubańskiego 13</v>
      </c>
      <c r="B30" s="274"/>
      <c r="C30" s="274"/>
      <c r="D30" s="275"/>
    </row>
    <row r="31" spans="1:5" s="247" customFormat="1" ht="15.05" customHeight="1">
      <c r="A31" s="252" t="s">
        <v>6</v>
      </c>
      <c r="B31" s="253" t="s">
        <v>0</v>
      </c>
      <c r="C31" s="249"/>
      <c r="D31" s="276" t="s">
        <v>1</v>
      </c>
    </row>
    <row r="32" spans="1:5" s="247" customFormat="1" ht="15.05" customHeight="1">
      <c r="A32" s="239" t="s">
        <v>2</v>
      </c>
      <c r="B32" s="277" t="str">
        <f>B3</f>
        <v>Sprzęt stacjonarny</v>
      </c>
      <c r="C32" s="278"/>
      <c r="D32" s="279">
        <v>0</v>
      </c>
    </row>
    <row r="33" spans="1:6" s="247" customFormat="1" ht="15.05" customHeight="1">
      <c r="A33" s="239" t="s">
        <v>3</v>
      </c>
      <c r="B33" s="277" t="str">
        <f>B4</f>
        <v>Sprzęt przenośny</v>
      </c>
      <c r="C33" s="278"/>
      <c r="D33" s="279">
        <f>1100+949+5500+7100+8300+1400+1200+4099+2600+1900+914+1829</f>
        <v>36891</v>
      </c>
      <c r="E33" s="262"/>
    </row>
    <row r="34" spans="1:6" s="247" customFormat="1" ht="15.05" customHeight="1">
      <c r="A34" s="239" t="s">
        <v>4</v>
      </c>
      <c r="B34" s="277" t="str">
        <f>B22</f>
        <v>Kserokopiarki i drukarki 3d</v>
      </c>
      <c r="C34" s="278"/>
      <c r="D34" s="279">
        <f>734.49</f>
        <v>734.49</v>
      </c>
    </row>
    <row r="35" spans="1:6" s="247" customFormat="1" ht="15.05" customHeight="1">
      <c r="A35" s="239">
        <v>4</v>
      </c>
      <c r="B35" s="280" t="str">
        <f>B6</f>
        <v>Monitoring, urządzenia alarmowe</v>
      </c>
      <c r="C35" s="280"/>
      <c r="D35" s="279">
        <v>0</v>
      </c>
    </row>
    <row r="36" spans="1:6" s="224" customFormat="1" ht="15.05" customHeight="1">
      <c r="A36" s="223"/>
      <c r="B36" s="281"/>
      <c r="C36" s="267"/>
      <c r="D36" s="282"/>
    </row>
    <row r="37" spans="1:6" s="224" customFormat="1" ht="15.05">
      <c r="A37" s="223"/>
      <c r="C37" s="225"/>
      <c r="D37" s="226"/>
    </row>
    <row r="38" spans="1:6" s="247" customFormat="1" ht="16" customHeight="1">
      <c r="A38" s="270" t="s">
        <v>18</v>
      </c>
      <c r="B38" s="271"/>
      <c r="C38" s="245" t="s">
        <v>10</v>
      </c>
      <c r="D38" s="283" t="str">
        <f>'1 - Wykaz jednostek'!D4</f>
        <v>911257662</v>
      </c>
    </row>
    <row r="39" spans="1:6" s="247" customFormat="1" ht="33.049999999999997" customHeight="1">
      <c r="A39" s="248" t="str">
        <f>'1 - Wykaz jednostek'!B4</f>
        <v>Zespół Szkół im. Prymasa Tysiąclecia Kardynała Stefana Wyszyńskiego w Konecku</v>
      </c>
      <c r="B39" s="249"/>
      <c r="C39" s="248" t="str">
        <f>'1 - Wykaz jednostek'!C4</f>
        <v>ul. Włodzimierza Lubańskiego 15, 87-702 Koneck</v>
      </c>
      <c r="D39" s="249"/>
    </row>
    <row r="40" spans="1:6" s="247" customFormat="1" ht="15.05" customHeight="1">
      <c r="A40" s="244" t="s">
        <v>11</v>
      </c>
      <c r="B40" s="250"/>
      <c r="C40" s="250"/>
      <c r="D40" s="249"/>
    </row>
    <row r="41" spans="1:6" s="247" customFormat="1" ht="15.05">
      <c r="A41" s="273" t="str">
        <f>'1 - Wykaz jednostek'!G4</f>
        <v>ul. Włodzimierza Lubańskiego 15, 87-702 Koneck</v>
      </c>
      <c r="B41" s="274"/>
      <c r="C41" s="274"/>
      <c r="D41" s="275"/>
    </row>
    <row r="42" spans="1:6" s="247" customFormat="1" ht="15.05" customHeight="1">
      <c r="A42" s="252" t="s">
        <v>6</v>
      </c>
      <c r="B42" s="253" t="s">
        <v>0</v>
      </c>
      <c r="C42" s="249"/>
      <c r="D42" s="276" t="s">
        <v>1</v>
      </c>
    </row>
    <row r="43" spans="1:6" s="247" customFormat="1" ht="15.05" customHeight="1">
      <c r="A43" s="239" t="s">
        <v>2</v>
      </c>
      <c r="B43" s="277" t="str">
        <f>B32</f>
        <v>Sprzęt stacjonarny</v>
      </c>
      <c r="C43" s="278"/>
      <c r="D43" s="279">
        <f>(1952*6)+19163.4+4945+340+533+533+13987+21904+68457.95+58500.55</f>
        <v>200075.89999999997</v>
      </c>
    </row>
    <row r="44" spans="1:6" s="247" customFormat="1" ht="15.05" customHeight="1">
      <c r="A44" s="239" t="s">
        <v>3</v>
      </c>
      <c r="B44" s="277" t="str">
        <f>B33</f>
        <v>Sprzęt przenośny</v>
      </c>
      <c r="C44" s="278"/>
      <c r="D44" s="279">
        <f>3490+3490+3399+5994+21057.76+3799+10774.8+3872.4+2150+3013.5+29997+3013.5+1249.99+3988+628+999.98+36402.62+10442.7</f>
        <v>147762.25</v>
      </c>
      <c r="E44" s="262"/>
      <c r="F44" s="262"/>
    </row>
    <row r="45" spans="1:6" s="247" customFormat="1" ht="15.05" customHeight="1">
      <c r="A45" s="239" t="s">
        <v>4</v>
      </c>
      <c r="B45" s="277" t="str">
        <f>B34</f>
        <v>Kserokopiarki i drukarki 3d</v>
      </c>
      <c r="C45" s="278"/>
      <c r="D45" s="279">
        <f>7999+3480.9+519.9+839+18067</f>
        <v>30905.8</v>
      </c>
      <c r="F45" s="262"/>
    </row>
    <row r="46" spans="1:6" s="247" customFormat="1" ht="15.05" customHeight="1">
      <c r="A46" s="239" t="s">
        <v>251</v>
      </c>
      <c r="B46" s="263" t="str">
        <f>B6</f>
        <v>Monitoring, urządzenia alarmowe</v>
      </c>
      <c r="C46" s="263"/>
      <c r="D46" s="258">
        <f>23000+9901.5</f>
        <v>32901.5</v>
      </c>
    </row>
    <row r="47" spans="1:6" s="224" customFormat="1" ht="15.05">
      <c r="A47" s="223"/>
      <c r="C47" s="225"/>
      <c r="D47" s="226"/>
    </row>
    <row r="48" spans="1:6" s="247" customFormat="1" ht="16" customHeight="1">
      <c r="A48" s="270" t="s">
        <v>18</v>
      </c>
      <c r="B48" s="271"/>
      <c r="C48" s="245" t="s">
        <v>10</v>
      </c>
      <c r="D48" s="283" t="str">
        <f>'1 - Wykaz jednostek'!D5</f>
        <v>340326899</v>
      </c>
    </row>
    <row r="49" spans="1:6" s="247" customFormat="1" ht="16" customHeight="1">
      <c r="A49" s="248" t="str">
        <f>'1 - Wykaz jednostek'!B5</f>
        <v>Gminna Biblioteka Publiczna w Konecku</v>
      </c>
      <c r="B49" s="249"/>
      <c r="C49" s="248" t="str">
        <f>'1 - Wykaz jednostek'!C5</f>
        <v>ul. Włodzimierza Lubańskiego 15,  87-702 Koneck</v>
      </c>
      <c r="D49" s="249"/>
    </row>
    <row r="50" spans="1:6" s="247" customFormat="1" ht="15.05" customHeight="1">
      <c r="A50" s="244" t="s">
        <v>11</v>
      </c>
      <c r="B50" s="250"/>
      <c r="C50" s="250"/>
      <c r="D50" s="249"/>
    </row>
    <row r="51" spans="1:6" s="247" customFormat="1" ht="15.05">
      <c r="A51" s="273" t="str">
        <f>'1 - Wykaz jednostek'!G5</f>
        <v>87-702 Koneck, ul. Wł.Lubańskiego 15</v>
      </c>
      <c r="B51" s="274"/>
      <c r="C51" s="274"/>
      <c r="D51" s="275"/>
    </row>
    <row r="52" spans="1:6" s="247" customFormat="1" ht="15.05" customHeight="1">
      <c r="A52" s="252" t="s">
        <v>6</v>
      </c>
      <c r="B52" s="253" t="s">
        <v>0</v>
      </c>
      <c r="C52" s="249"/>
      <c r="D52" s="254" t="s">
        <v>1</v>
      </c>
    </row>
    <row r="53" spans="1:6" s="247" customFormat="1" ht="15.05" customHeight="1">
      <c r="A53" s="229" t="s">
        <v>2</v>
      </c>
      <c r="B53" s="261" t="str">
        <f>B43</f>
        <v>Sprzęt stacjonarny</v>
      </c>
      <c r="C53" s="257"/>
      <c r="D53" s="284">
        <f>3200+2809</f>
        <v>6009</v>
      </c>
    </row>
    <row r="54" spans="1:6" s="247" customFormat="1" ht="15.05" customHeight="1">
      <c r="A54" s="229" t="s">
        <v>3</v>
      </c>
      <c r="B54" s="261" t="str">
        <f>B4</f>
        <v>Sprzęt przenośny</v>
      </c>
      <c r="C54" s="257"/>
      <c r="D54" s="284">
        <f>9145</f>
        <v>9145</v>
      </c>
      <c r="E54" s="262"/>
      <c r="F54" s="262"/>
    </row>
    <row r="55" spans="1:6" s="247" customFormat="1" ht="15.05" customHeight="1">
      <c r="A55" s="229" t="s">
        <v>4</v>
      </c>
      <c r="B55" s="261" t="str">
        <f>B45</f>
        <v>Kserokopiarki i drukarki 3d</v>
      </c>
      <c r="C55" s="257"/>
      <c r="D55" s="284">
        <f>1539</f>
        <v>1539</v>
      </c>
    </row>
    <row r="56" spans="1:6" s="247" customFormat="1" ht="15.05">
      <c r="A56" s="223"/>
      <c r="B56" s="224"/>
      <c r="C56" s="225"/>
      <c r="D56" s="269"/>
    </row>
    <row r="57" spans="1:6" s="247" customFormat="1" ht="15.05">
      <c r="A57" s="270">
        <f>A47</f>
        <v>0</v>
      </c>
      <c r="B57" s="271"/>
      <c r="C57" s="245" t="s">
        <v>10</v>
      </c>
      <c r="D57" s="285">
        <f>'1 - Wykaz jednostek'!D7</f>
        <v>386136714</v>
      </c>
    </row>
    <row r="58" spans="1:6" s="224" customFormat="1" ht="15.05">
      <c r="A58" s="273" t="str">
        <f>'1 - Wykaz jednostek'!B7</f>
        <v>Publiczna Szkoła Muzyczna I stopnia w Konecku</v>
      </c>
      <c r="B58" s="286"/>
      <c r="C58" s="273" t="str">
        <f>'1 - Wykaz jednostek'!G7</f>
        <v>ul. Włodzimierza Lubańskiego 15, 11, 87-702 Koneck</v>
      </c>
      <c r="D58" s="286"/>
    </row>
    <row r="59" spans="1:6" s="224" customFormat="1" ht="15.05">
      <c r="A59" s="270" t="s">
        <v>11</v>
      </c>
      <c r="B59" s="287"/>
      <c r="C59" s="287"/>
      <c r="D59" s="271"/>
    </row>
    <row r="60" spans="1:6" s="224" customFormat="1" ht="15.05">
      <c r="A60" s="273" t="str">
        <f>'1 - Wykaz jednostek'!C7</f>
        <v>ul. Wlodzimierza Lubańskiego 15, 87-702 Koneck</v>
      </c>
      <c r="B60" s="274"/>
      <c r="C60" s="274"/>
      <c r="D60" s="286"/>
    </row>
    <row r="61" spans="1:6" s="224" customFormat="1" ht="15.05">
      <c r="A61" s="252" t="s">
        <v>6</v>
      </c>
      <c r="B61" s="288" t="s">
        <v>0</v>
      </c>
      <c r="C61" s="289"/>
      <c r="D61" s="290" t="s">
        <v>1</v>
      </c>
    </row>
    <row r="62" spans="1:6" s="224" customFormat="1" ht="15.05">
      <c r="A62" s="239" t="s">
        <v>3</v>
      </c>
      <c r="B62" s="261" t="s">
        <v>19</v>
      </c>
      <c r="C62" s="257"/>
      <c r="D62" s="291">
        <f>3168</f>
        <v>3168</v>
      </c>
      <c r="E62" s="225"/>
      <c r="F62" s="225"/>
    </row>
    <row r="63" spans="1:6" s="224" customFormat="1" ht="15.05">
      <c r="A63" s="292">
        <v>3</v>
      </c>
      <c r="B63" s="261" t="str">
        <f>B5</f>
        <v>Kserokopiarki i drukarki 3d</v>
      </c>
      <c r="C63" s="257"/>
      <c r="D63" s="293">
        <v>3990</v>
      </c>
    </row>
    <row r="64" spans="1:6" s="224" customFormat="1" ht="15.05">
      <c r="A64" s="223"/>
      <c r="C64" s="225"/>
      <c r="D64" s="226"/>
    </row>
    <row r="65" spans="1:5" s="224" customFormat="1" ht="15.05">
      <c r="A65" s="223"/>
      <c r="C65" s="225"/>
      <c r="D65" s="226"/>
    </row>
    <row r="66" spans="1:5" s="224" customFormat="1" ht="15.05">
      <c r="A66" s="223"/>
      <c r="C66" s="225"/>
      <c r="D66" s="226"/>
      <c r="E66" s="225"/>
    </row>
    <row r="67" spans="1:5" s="224" customFormat="1" ht="15.05">
      <c r="A67" s="223"/>
      <c r="C67" s="225"/>
      <c r="D67" s="226"/>
    </row>
    <row r="68" spans="1:5" s="224" customFormat="1" ht="15.05">
      <c r="A68" s="223"/>
      <c r="C68" s="225"/>
      <c r="D68" s="226"/>
    </row>
    <row r="69" spans="1:5" s="224" customFormat="1" ht="15.05">
      <c r="A69" s="223"/>
      <c r="C69" s="225"/>
      <c r="D69" s="226"/>
    </row>
    <row r="70" spans="1:5" s="224" customFormat="1" ht="15.05">
      <c r="A70" s="223"/>
      <c r="C70" s="225"/>
      <c r="D70" s="226"/>
    </row>
    <row r="71" spans="1:5" s="224" customFormat="1" ht="15.05">
      <c r="A71" s="223"/>
      <c r="C71" s="225"/>
      <c r="D71" s="226"/>
    </row>
    <row r="72" spans="1:5" s="224" customFormat="1" ht="15.05">
      <c r="A72" s="223"/>
      <c r="C72" s="225"/>
      <c r="D72" s="226"/>
    </row>
    <row r="73" spans="1:5" s="224" customFormat="1" ht="15.05">
      <c r="A73" s="223"/>
      <c r="C73" s="225"/>
      <c r="D73" s="226"/>
    </row>
    <row r="74" spans="1:5" s="224" customFormat="1" ht="15.05">
      <c r="A74" s="223"/>
      <c r="C74" s="225"/>
      <c r="D74" s="226"/>
    </row>
    <row r="75" spans="1:5" s="224" customFormat="1" ht="15.05">
      <c r="A75" s="223"/>
      <c r="C75" s="225"/>
      <c r="D75" s="226"/>
    </row>
    <row r="76" spans="1:5" s="224" customFormat="1" ht="15.05">
      <c r="A76" s="223"/>
      <c r="C76" s="225"/>
      <c r="D76" s="226"/>
    </row>
    <row r="77" spans="1:5" s="224" customFormat="1" ht="15.05">
      <c r="A77" s="223"/>
      <c r="C77" s="225"/>
      <c r="D77" s="226"/>
    </row>
    <row r="78" spans="1:5" s="224" customFormat="1" ht="15.05">
      <c r="A78" s="223"/>
      <c r="C78" s="225"/>
      <c r="D78" s="226"/>
    </row>
  </sheetData>
  <mergeCells count="50">
    <mergeCell ref="B52:C52"/>
    <mergeCell ref="A51:D51"/>
    <mergeCell ref="A50:D50"/>
    <mergeCell ref="B31:C31"/>
    <mergeCell ref="A38:B38"/>
    <mergeCell ref="B33:C33"/>
    <mergeCell ref="B35:C35"/>
    <mergeCell ref="B46:C46"/>
    <mergeCell ref="A49:B49"/>
    <mergeCell ref="B45:C45"/>
    <mergeCell ref="A48:B48"/>
    <mergeCell ref="C49:D49"/>
    <mergeCell ref="B63:C63"/>
    <mergeCell ref="A59:D59"/>
    <mergeCell ref="A60:D60"/>
    <mergeCell ref="B53:C53"/>
    <mergeCell ref="B55:C55"/>
    <mergeCell ref="B54:C54"/>
    <mergeCell ref="A57:B57"/>
    <mergeCell ref="B62:C62"/>
    <mergeCell ref="B61:C61"/>
    <mergeCell ref="A58:B58"/>
    <mergeCell ref="C58:D58"/>
    <mergeCell ref="C28:D28"/>
    <mergeCell ref="A29:D29"/>
    <mergeCell ref="C39:D39"/>
    <mergeCell ref="B44:C44"/>
    <mergeCell ref="A40:D40"/>
    <mergeCell ref="A41:D41"/>
    <mergeCell ref="A30:D30"/>
    <mergeCell ref="B32:C32"/>
    <mergeCell ref="B43:C43"/>
    <mergeCell ref="A39:B39"/>
    <mergeCell ref="B42:C42"/>
    <mergeCell ref="A10:C10"/>
    <mergeCell ref="C16:D16"/>
    <mergeCell ref="B21:C21"/>
    <mergeCell ref="B34:C34"/>
    <mergeCell ref="A15:B15"/>
    <mergeCell ref="B25:C25"/>
    <mergeCell ref="B23:C23"/>
    <mergeCell ref="B19:C19"/>
    <mergeCell ref="A16:B16"/>
    <mergeCell ref="A17:D17"/>
    <mergeCell ref="A27:B27"/>
    <mergeCell ref="A18:D18"/>
    <mergeCell ref="B20:C20"/>
    <mergeCell ref="B22:C22"/>
    <mergeCell ref="B24:C24"/>
    <mergeCell ref="A28:B2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1:G39"/>
  <sheetViews>
    <sheetView topLeftCell="A28" workbookViewId="0">
      <selection activeCell="B35" sqref="B35"/>
    </sheetView>
  </sheetViews>
  <sheetFormatPr defaultRowHeight="12.55"/>
  <cols>
    <col min="1" max="1" width="5.6640625" customWidth="1"/>
    <col min="2" max="2" width="35.109375" customWidth="1"/>
    <col min="3" max="3" width="16.5546875" customWidth="1"/>
    <col min="4" max="4" width="16.88671875" customWidth="1"/>
    <col min="5" max="5" width="41" style="133" customWidth="1"/>
    <col min="7" max="7" width="14.88671875" bestFit="1" customWidth="1"/>
  </cols>
  <sheetData>
    <row r="1" spans="1:5" s="29" customFormat="1" ht="45.1">
      <c r="A1" s="126" t="s">
        <v>5</v>
      </c>
      <c r="B1" s="127" t="s">
        <v>191</v>
      </c>
      <c r="C1" s="126" t="s">
        <v>192</v>
      </c>
      <c r="D1" s="127" t="s">
        <v>162</v>
      </c>
      <c r="E1" s="127" t="s">
        <v>163</v>
      </c>
    </row>
    <row r="2" spans="1:5" s="30" customFormat="1" ht="15.05">
      <c r="A2" s="128">
        <v>1</v>
      </c>
      <c r="B2" s="129" t="s">
        <v>193</v>
      </c>
      <c r="C2" s="119">
        <v>2018</v>
      </c>
      <c r="D2" s="130">
        <v>81358.34</v>
      </c>
      <c r="E2" s="52" t="s">
        <v>194</v>
      </c>
    </row>
    <row r="3" spans="1:5" s="30" customFormat="1" ht="15.05">
      <c r="A3" s="128">
        <v>2</v>
      </c>
      <c r="B3" s="129" t="s">
        <v>195</v>
      </c>
      <c r="C3" s="119"/>
      <c r="D3" s="130">
        <v>90200</v>
      </c>
      <c r="E3" s="52" t="s">
        <v>85</v>
      </c>
    </row>
    <row r="4" spans="1:5" s="29" customFormat="1" ht="15.05">
      <c r="A4" s="128">
        <v>3</v>
      </c>
      <c r="B4" s="129" t="s">
        <v>196</v>
      </c>
      <c r="C4" s="119">
        <v>2018</v>
      </c>
      <c r="D4" s="130">
        <v>1137195.28</v>
      </c>
      <c r="E4" s="52" t="s">
        <v>197</v>
      </c>
    </row>
    <row r="5" spans="1:5" s="29" customFormat="1" ht="15.05">
      <c r="A5" s="128">
        <v>4</v>
      </c>
      <c r="B5" s="129" t="s">
        <v>196</v>
      </c>
      <c r="C5" s="119"/>
      <c r="D5" s="130">
        <v>156203.25</v>
      </c>
      <c r="E5" s="52" t="s">
        <v>85</v>
      </c>
    </row>
    <row r="6" spans="1:5" s="29" customFormat="1" ht="15.05">
      <c r="A6" s="128">
        <v>5</v>
      </c>
      <c r="B6" s="129" t="s">
        <v>196</v>
      </c>
      <c r="C6" s="119"/>
      <c r="D6" s="130">
        <v>1934000.58</v>
      </c>
      <c r="E6" s="52" t="s">
        <v>198</v>
      </c>
    </row>
    <row r="7" spans="1:5" s="29" customFormat="1" ht="15.05">
      <c r="A7" s="128">
        <v>6</v>
      </c>
      <c r="B7" s="129" t="s">
        <v>164</v>
      </c>
      <c r="C7" s="119"/>
      <c r="D7" s="130">
        <v>40630.699999999997</v>
      </c>
      <c r="E7" s="52" t="s">
        <v>198</v>
      </c>
    </row>
    <row r="8" spans="1:5" s="29" customFormat="1" ht="15.05">
      <c r="A8" s="128">
        <v>7</v>
      </c>
      <c r="B8" s="129" t="s">
        <v>196</v>
      </c>
      <c r="C8" s="119"/>
      <c r="D8" s="130">
        <v>99937</v>
      </c>
      <c r="E8" s="52" t="s">
        <v>198</v>
      </c>
    </row>
    <row r="9" spans="1:5" s="29" customFormat="1" ht="15.05">
      <c r="A9" s="128">
        <v>8</v>
      </c>
      <c r="B9" s="129" t="s">
        <v>199</v>
      </c>
      <c r="C9" s="119"/>
      <c r="D9" s="130">
        <v>92786.22</v>
      </c>
      <c r="E9" s="52" t="s">
        <v>85</v>
      </c>
    </row>
    <row r="10" spans="1:5" s="29" customFormat="1" ht="25.55" customHeight="1">
      <c r="A10" s="128">
        <v>9</v>
      </c>
      <c r="B10" s="129" t="s">
        <v>200</v>
      </c>
      <c r="C10" s="119"/>
      <c r="D10" s="130">
        <v>104621.55</v>
      </c>
      <c r="E10" s="52" t="s">
        <v>85</v>
      </c>
    </row>
    <row r="11" spans="1:5" s="29" customFormat="1" ht="30.05">
      <c r="A11" s="128">
        <v>10</v>
      </c>
      <c r="B11" s="129" t="s">
        <v>201</v>
      </c>
      <c r="C11" s="119"/>
      <c r="D11" s="130">
        <v>427462.01</v>
      </c>
      <c r="E11" s="52" t="s">
        <v>342</v>
      </c>
    </row>
    <row r="12" spans="1:5" s="29" customFormat="1" ht="60.1">
      <c r="A12" s="128">
        <v>11</v>
      </c>
      <c r="B12" s="129" t="s">
        <v>202</v>
      </c>
      <c r="C12" s="119"/>
      <c r="D12" s="130">
        <v>429214.87</v>
      </c>
      <c r="E12" s="52" t="s">
        <v>203</v>
      </c>
    </row>
    <row r="13" spans="1:5" s="29" customFormat="1" ht="15.05">
      <c r="A13" s="128">
        <v>12</v>
      </c>
      <c r="B13" s="129" t="s">
        <v>204</v>
      </c>
      <c r="C13" s="119"/>
      <c r="D13" s="130">
        <v>23874.75</v>
      </c>
      <c r="E13" s="52" t="s">
        <v>205</v>
      </c>
    </row>
    <row r="14" spans="1:5" s="29" customFormat="1" ht="15.05">
      <c r="A14" s="128">
        <v>13</v>
      </c>
      <c r="B14" s="129" t="s">
        <v>206</v>
      </c>
      <c r="C14" s="119">
        <v>2022</v>
      </c>
      <c r="D14" s="130">
        <v>2032678.77</v>
      </c>
      <c r="E14" s="52" t="s">
        <v>207</v>
      </c>
    </row>
    <row r="15" spans="1:5" s="29" customFormat="1" ht="36.799999999999997" customHeight="1">
      <c r="A15" s="128">
        <v>14</v>
      </c>
      <c r="B15" s="129" t="s">
        <v>208</v>
      </c>
      <c r="C15" s="119"/>
      <c r="D15" s="130">
        <v>359382.92</v>
      </c>
      <c r="E15" s="52" t="s">
        <v>209</v>
      </c>
    </row>
    <row r="16" spans="1:5" s="29" customFormat="1" ht="30.05">
      <c r="A16" s="128">
        <v>15</v>
      </c>
      <c r="B16" s="129" t="s">
        <v>210</v>
      </c>
      <c r="C16" s="119">
        <v>2022</v>
      </c>
      <c r="D16" s="130">
        <v>1464493.29</v>
      </c>
      <c r="E16" s="52" t="s">
        <v>211</v>
      </c>
    </row>
    <row r="17" spans="1:5" s="29" customFormat="1" ht="30.05">
      <c r="A17" s="128">
        <v>16</v>
      </c>
      <c r="B17" s="129" t="s">
        <v>212</v>
      </c>
      <c r="C17" s="119"/>
      <c r="D17" s="130">
        <v>116030</v>
      </c>
      <c r="E17" s="52" t="s">
        <v>213</v>
      </c>
    </row>
    <row r="18" spans="1:5" s="29" customFormat="1" ht="21" customHeight="1">
      <c r="A18" s="128">
        <v>17</v>
      </c>
      <c r="B18" s="129" t="s">
        <v>285</v>
      </c>
      <c r="C18" s="119"/>
      <c r="D18" s="130">
        <v>1120068.06</v>
      </c>
      <c r="E18" s="52" t="s">
        <v>85</v>
      </c>
    </row>
    <row r="19" spans="1:5" s="29" customFormat="1" ht="15.05">
      <c r="A19" s="128">
        <v>18</v>
      </c>
      <c r="B19" s="129" t="s">
        <v>86</v>
      </c>
      <c r="C19" s="119">
        <v>2007</v>
      </c>
      <c r="D19" s="130">
        <v>7982.82</v>
      </c>
      <c r="E19" s="52" t="s">
        <v>85</v>
      </c>
    </row>
    <row r="20" spans="1:5" s="29" customFormat="1" ht="30.05">
      <c r="A20" s="128">
        <v>19</v>
      </c>
      <c r="B20" s="129" t="s">
        <v>214</v>
      </c>
      <c r="C20" s="119"/>
      <c r="D20" s="130">
        <v>1472072.47</v>
      </c>
      <c r="E20" s="52" t="s">
        <v>197</v>
      </c>
    </row>
    <row r="21" spans="1:5" s="29" customFormat="1" ht="15.05">
      <c r="A21" s="128">
        <v>20</v>
      </c>
      <c r="B21" s="129" t="s">
        <v>215</v>
      </c>
      <c r="C21" s="119"/>
      <c r="D21" s="130">
        <v>18600</v>
      </c>
      <c r="E21" s="52" t="s">
        <v>85</v>
      </c>
    </row>
    <row r="22" spans="1:5" s="29" customFormat="1" ht="15.05">
      <c r="A22" s="128">
        <v>21</v>
      </c>
      <c r="B22" s="129" t="s">
        <v>286</v>
      </c>
      <c r="C22" s="119">
        <v>2013</v>
      </c>
      <c r="D22" s="130">
        <v>9725.06</v>
      </c>
      <c r="E22" s="52" t="s">
        <v>197</v>
      </c>
    </row>
    <row r="23" spans="1:5" s="29" customFormat="1" ht="30.05">
      <c r="A23" s="128">
        <v>22</v>
      </c>
      <c r="B23" s="129" t="s">
        <v>216</v>
      </c>
      <c r="C23" s="119"/>
      <c r="D23" s="130">
        <v>20959.2</v>
      </c>
      <c r="E23" s="52" t="s">
        <v>194</v>
      </c>
    </row>
    <row r="24" spans="1:5" s="29" customFormat="1" ht="15.05">
      <c r="A24" s="128">
        <v>23</v>
      </c>
      <c r="B24" s="129" t="s">
        <v>217</v>
      </c>
      <c r="C24" s="119"/>
      <c r="D24" s="130">
        <v>16999.95</v>
      </c>
      <c r="E24" s="52" t="s">
        <v>85</v>
      </c>
    </row>
    <row r="25" spans="1:5" s="29" customFormat="1" ht="15.05">
      <c r="A25" s="128">
        <v>24</v>
      </c>
      <c r="B25" s="129" t="s">
        <v>165</v>
      </c>
      <c r="C25" s="119"/>
      <c r="D25" s="130">
        <v>7148</v>
      </c>
      <c r="E25" s="52" t="s">
        <v>198</v>
      </c>
    </row>
    <row r="26" spans="1:5" s="29" customFormat="1" ht="15.05">
      <c r="A26" s="128">
        <v>25</v>
      </c>
      <c r="B26" s="129" t="s">
        <v>165</v>
      </c>
      <c r="C26" s="119"/>
      <c r="D26" s="130">
        <v>5460</v>
      </c>
      <c r="E26" s="52" t="s">
        <v>85</v>
      </c>
    </row>
    <row r="27" spans="1:5" s="29" customFormat="1" ht="15.05">
      <c r="A27" s="128">
        <v>26</v>
      </c>
      <c r="B27" s="129" t="s">
        <v>165</v>
      </c>
      <c r="C27" s="119"/>
      <c r="D27" s="130">
        <v>3450</v>
      </c>
      <c r="E27" s="52" t="s">
        <v>108</v>
      </c>
    </row>
    <row r="28" spans="1:5" s="29" customFormat="1" ht="15.05">
      <c r="A28" s="128">
        <v>27</v>
      </c>
      <c r="B28" s="129" t="s">
        <v>218</v>
      </c>
      <c r="C28" s="119"/>
      <c r="D28" s="130">
        <v>2100</v>
      </c>
      <c r="E28" s="52" t="s">
        <v>194</v>
      </c>
    </row>
    <row r="29" spans="1:5" s="29" customFormat="1" ht="15.05">
      <c r="A29" s="128">
        <v>28</v>
      </c>
      <c r="B29" s="129" t="s">
        <v>218</v>
      </c>
      <c r="C29" s="119"/>
      <c r="D29" s="130">
        <v>2400</v>
      </c>
      <c r="E29" s="52" t="s">
        <v>198</v>
      </c>
    </row>
    <row r="30" spans="1:5" s="29" customFormat="1" ht="15.05">
      <c r="A30" s="128">
        <v>29</v>
      </c>
      <c r="B30" s="129" t="s">
        <v>219</v>
      </c>
      <c r="C30" s="119"/>
      <c r="D30" s="130">
        <v>67102.8</v>
      </c>
      <c r="E30" s="52" t="s">
        <v>198</v>
      </c>
    </row>
    <row r="31" spans="1:5" s="29" customFormat="1" ht="15.05">
      <c r="A31" s="128">
        <v>30</v>
      </c>
      <c r="B31" s="129" t="s">
        <v>220</v>
      </c>
      <c r="C31" s="119"/>
      <c r="D31" s="130">
        <v>1900</v>
      </c>
      <c r="E31" s="52" t="s">
        <v>85</v>
      </c>
    </row>
    <row r="32" spans="1:5" s="29" customFormat="1" ht="15.05">
      <c r="A32" s="128">
        <v>31</v>
      </c>
      <c r="B32" s="129" t="s">
        <v>221</v>
      </c>
      <c r="C32" s="119"/>
      <c r="D32" s="130">
        <v>2600</v>
      </c>
      <c r="E32" s="52" t="s">
        <v>197</v>
      </c>
    </row>
    <row r="33" spans="1:7" s="29" customFormat="1" ht="15.05">
      <c r="A33" s="128">
        <v>32</v>
      </c>
      <c r="B33" s="129" t="s">
        <v>221</v>
      </c>
      <c r="C33" s="119"/>
      <c r="D33" s="130">
        <v>3952</v>
      </c>
      <c r="E33" s="52" t="s">
        <v>108</v>
      </c>
    </row>
    <row r="34" spans="1:7" s="29" customFormat="1" ht="15.05">
      <c r="A34" s="128">
        <v>33</v>
      </c>
      <c r="B34" s="129" t="s">
        <v>222</v>
      </c>
      <c r="C34" s="119"/>
      <c r="D34" s="130">
        <v>5771</v>
      </c>
      <c r="E34" s="52" t="s">
        <v>203</v>
      </c>
    </row>
    <row r="35" spans="1:7" s="29" customFormat="1" ht="30.05">
      <c r="A35" s="128">
        <v>34</v>
      </c>
      <c r="B35" s="129" t="s">
        <v>223</v>
      </c>
      <c r="C35" s="119"/>
      <c r="D35" s="130">
        <v>7995</v>
      </c>
      <c r="E35" s="52" t="s">
        <v>112</v>
      </c>
    </row>
    <row r="36" spans="1:7" s="29" customFormat="1" ht="20.2" customHeight="1">
      <c r="A36" s="128">
        <v>35</v>
      </c>
      <c r="B36" s="102" t="s">
        <v>283</v>
      </c>
      <c r="C36" s="69"/>
      <c r="D36" s="72">
        <v>10760</v>
      </c>
      <c r="E36" s="90" t="s">
        <v>342</v>
      </c>
    </row>
    <row r="37" spans="1:7" s="29" customFormat="1" ht="13.15">
      <c r="A37" s="41"/>
      <c r="B37" s="41"/>
      <c r="C37" s="41"/>
      <c r="D37" s="106"/>
      <c r="E37" s="131"/>
      <c r="G37" s="31"/>
    </row>
    <row r="38" spans="1:7" s="29" customFormat="1" ht="11.3">
      <c r="C38" s="33"/>
      <c r="E38" s="132"/>
    </row>
    <row r="39" spans="1:7" s="29" customFormat="1" ht="11.3">
      <c r="E39" s="132"/>
    </row>
  </sheetData>
  <pageMargins left="0.7" right="0.7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U21"/>
  <sheetViews>
    <sheetView topLeftCell="L16" workbookViewId="0">
      <selection activeCell="P16" sqref="P16"/>
    </sheetView>
  </sheetViews>
  <sheetFormatPr defaultRowHeight="15.05"/>
  <cols>
    <col min="1" max="1" width="16.6640625" customWidth="1"/>
    <col min="2" max="2" width="33.44140625" customWidth="1"/>
    <col min="3" max="3" width="30.33203125" customWidth="1"/>
    <col min="4" max="4" width="9" bestFit="1" customWidth="1"/>
    <col min="5" max="5" width="18.88671875" customWidth="1"/>
    <col min="6" max="6" width="14.88671875" bestFit="1" customWidth="1"/>
    <col min="8" max="8" width="13.44140625" customWidth="1"/>
    <col min="9" max="9" width="13.5546875" customWidth="1"/>
    <col min="10" max="10" width="10.6640625" customWidth="1"/>
    <col min="11" max="11" width="13.44140625" customWidth="1"/>
    <col min="12" max="12" width="11.5546875" customWidth="1"/>
    <col min="13" max="13" width="14.6640625" customWidth="1"/>
    <col min="14" max="14" width="21.109375" customWidth="1"/>
    <col min="15" max="15" width="16.109375" style="149" customWidth="1"/>
    <col min="16" max="16" width="19.109375" customWidth="1"/>
    <col min="17" max="17" width="21.44140625" customWidth="1"/>
    <col min="18" max="18" width="19.109375" customWidth="1"/>
    <col min="19" max="19" width="17.33203125" customWidth="1"/>
    <col min="20" max="20" width="30.5546875" customWidth="1"/>
    <col min="21" max="21" width="47.6640625" style="53" customWidth="1"/>
  </cols>
  <sheetData>
    <row r="1" spans="1:21" s="24" customFormat="1" ht="12.7" customHeight="1">
      <c r="A1" s="193" t="s">
        <v>12</v>
      </c>
      <c r="B1" s="195" t="s">
        <v>25</v>
      </c>
      <c r="C1" s="196"/>
      <c r="D1" s="201" t="s">
        <v>26</v>
      </c>
      <c r="E1" s="201" t="s">
        <v>119</v>
      </c>
      <c r="F1" s="203" t="s">
        <v>148</v>
      </c>
      <c r="G1" s="204"/>
      <c r="H1" s="201" t="s">
        <v>122</v>
      </c>
      <c r="I1" s="213" t="s">
        <v>123</v>
      </c>
      <c r="J1" s="213"/>
      <c r="K1" s="213"/>
      <c r="L1" s="213"/>
      <c r="M1" s="214" t="s">
        <v>135</v>
      </c>
      <c r="N1" s="214" t="s">
        <v>140</v>
      </c>
      <c r="O1" s="213" t="s">
        <v>141</v>
      </c>
      <c r="P1" s="213" t="s">
        <v>142</v>
      </c>
      <c r="Q1" s="214" t="s">
        <v>143</v>
      </c>
      <c r="R1" s="214" t="s">
        <v>144</v>
      </c>
      <c r="S1" s="211" t="s">
        <v>145</v>
      </c>
      <c r="T1" s="211" t="s">
        <v>1</v>
      </c>
      <c r="U1" s="211" t="s">
        <v>313</v>
      </c>
    </row>
    <row r="2" spans="1:21" s="24" customFormat="1" ht="49" customHeight="1">
      <c r="A2" s="194"/>
      <c r="B2" s="197"/>
      <c r="C2" s="198"/>
      <c r="D2" s="202"/>
      <c r="E2" s="202"/>
      <c r="F2" s="197"/>
      <c r="G2" s="205"/>
      <c r="H2" s="202"/>
      <c r="I2" s="115" t="s">
        <v>124</v>
      </c>
      <c r="J2" s="115" t="s">
        <v>125</v>
      </c>
      <c r="K2" s="115" t="s">
        <v>126</v>
      </c>
      <c r="L2" s="115" t="s">
        <v>127</v>
      </c>
      <c r="M2" s="215"/>
      <c r="N2" s="215"/>
      <c r="O2" s="213"/>
      <c r="P2" s="213"/>
      <c r="Q2" s="215"/>
      <c r="R2" s="215"/>
      <c r="S2" s="212"/>
      <c r="T2" s="212"/>
      <c r="U2" s="212"/>
    </row>
    <row r="3" spans="1:21" s="24" customFormat="1" ht="33.85" customHeight="1">
      <c r="A3" s="206" t="str">
        <f>'1 - Wykaz jednostek'!B2</f>
        <v>Urząd Gminy w Konecku</v>
      </c>
      <c r="B3" s="134" t="s">
        <v>104</v>
      </c>
      <c r="C3" s="166" t="s">
        <v>343</v>
      </c>
      <c r="D3" s="135">
        <v>2010</v>
      </c>
      <c r="E3" s="135" t="s">
        <v>120</v>
      </c>
      <c r="F3" s="199">
        <v>839282.6</v>
      </c>
      <c r="G3" s="200"/>
      <c r="H3" s="136">
        <v>316</v>
      </c>
      <c r="I3" s="137" t="s">
        <v>31</v>
      </c>
      <c r="J3" s="137" t="s">
        <v>57</v>
      </c>
      <c r="K3" s="137" t="s">
        <v>101</v>
      </c>
      <c r="L3" s="137" t="s">
        <v>30</v>
      </c>
      <c r="M3" s="137" t="s">
        <v>136</v>
      </c>
      <c r="N3" s="135" t="s">
        <v>121</v>
      </c>
      <c r="O3" s="138" t="s">
        <v>146</v>
      </c>
      <c r="P3" s="138" t="s">
        <v>120</v>
      </c>
      <c r="Q3" s="135" t="s">
        <v>120</v>
      </c>
      <c r="R3" s="135" t="s">
        <v>121</v>
      </c>
      <c r="S3" s="139" t="s">
        <v>120</v>
      </c>
      <c r="T3" s="140">
        <v>948000</v>
      </c>
      <c r="U3" s="69"/>
    </row>
    <row r="4" spans="1:21" s="24" customFormat="1" ht="30.05">
      <c r="A4" s="207"/>
      <c r="B4" s="134" t="s">
        <v>103</v>
      </c>
      <c r="C4" s="134" t="s">
        <v>329</v>
      </c>
      <c r="D4" s="135">
        <v>1935</v>
      </c>
      <c r="E4" s="135" t="s">
        <v>120</v>
      </c>
      <c r="F4" s="199">
        <v>210884.96</v>
      </c>
      <c r="G4" s="200"/>
      <c r="H4" s="136">
        <v>270</v>
      </c>
      <c r="I4" s="137" t="s">
        <v>28</v>
      </c>
      <c r="J4" s="137" t="s">
        <v>128</v>
      </c>
      <c r="K4" s="137" t="s">
        <v>71</v>
      </c>
      <c r="L4" s="137" t="s">
        <v>30</v>
      </c>
      <c r="M4" s="137" t="s">
        <v>136</v>
      </c>
      <c r="N4" s="135" t="s">
        <v>121</v>
      </c>
      <c r="O4" s="138" t="s">
        <v>146</v>
      </c>
      <c r="P4" s="138" t="s">
        <v>120</v>
      </c>
      <c r="Q4" s="135" t="s">
        <v>120</v>
      </c>
      <c r="R4" s="135" t="s">
        <v>121</v>
      </c>
      <c r="S4" s="139" t="s">
        <v>120</v>
      </c>
      <c r="T4" s="140">
        <v>1620000</v>
      </c>
      <c r="U4" s="69"/>
    </row>
    <row r="5" spans="1:21" s="24" customFormat="1" ht="63.7" customHeight="1">
      <c r="A5" s="207"/>
      <c r="B5" s="134" t="s">
        <v>105</v>
      </c>
      <c r="C5" s="134" t="s">
        <v>330</v>
      </c>
      <c r="D5" s="135">
        <v>2018</v>
      </c>
      <c r="E5" s="135" t="s">
        <v>120</v>
      </c>
      <c r="F5" s="199">
        <v>219900</v>
      </c>
      <c r="G5" s="200"/>
      <c r="H5" s="136">
        <v>110</v>
      </c>
      <c r="I5" s="137" t="s">
        <v>102</v>
      </c>
      <c r="J5" s="137" t="s">
        <v>57</v>
      </c>
      <c r="K5" s="137" t="s">
        <v>72</v>
      </c>
      <c r="L5" s="137" t="s">
        <v>29</v>
      </c>
      <c r="M5" s="137" t="s">
        <v>136</v>
      </c>
      <c r="N5" s="135" t="s">
        <v>121</v>
      </c>
      <c r="O5" s="138" t="s">
        <v>146</v>
      </c>
      <c r="P5" s="138" t="s">
        <v>120</v>
      </c>
      <c r="Q5" s="135" t="s">
        <v>147</v>
      </c>
      <c r="R5" s="135" t="s">
        <v>121</v>
      </c>
      <c r="S5" s="139" t="s">
        <v>120</v>
      </c>
      <c r="T5" s="140">
        <v>550000</v>
      </c>
      <c r="U5" s="69"/>
    </row>
    <row r="6" spans="1:21" s="24" customFormat="1" ht="90.2">
      <c r="A6" s="207"/>
      <c r="B6" s="52" t="s">
        <v>315</v>
      </c>
      <c r="C6" s="141" t="s">
        <v>331</v>
      </c>
      <c r="D6" s="142">
        <v>1960</v>
      </c>
      <c r="E6" s="142" t="s">
        <v>120</v>
      </c>
      <c r="F6" s="209">
        <v>281684.05</v>
      </c>
      <c r="G6" s="210"/>
      <c r="H6" s="143">
        <v>330</v>
      </c>
      <c r="I6" s="144" t="s">
        <v>31</v>
      </c>
      <c r="J6" s="144" t="s">
        <v>57</v>
      </c>
      <c r="K6" s="144" t="s">
        <v>72</v>
      </c>
      <c r="L6" s="144" t="s">
        <v>29</v>
      </c>
      <c r="M6" s="144" t="s">
        <v>139</v>
      </c>
      <c r="N6" s="142" t="s">
        <v>121</v>
      </c>
      <c r="O6" s="145"/>
      <c r="P6" s="145" t="s">
        <v>120</v>
      </c>
      <c r="Q6" s="142" t="s">
        <v>120</v>
      </c>
      <c r="R6" s="142" t="s">
        <v>121</v>
      </c>
      <c r="S6" s="146" t="s">
        <v>120</v>
      </c>
      <c r="T6" s="140">
        <v>1650000</v>
      </c>
      <c r="U6" s="163" t="s">
        <v>314</v>
      </c>
    </row>
    <row r="7" spans="1:21" s="24" customFormat="1" ht="76.55" customHeight="1">
      <c r="A7" s="207"/>
      <c r="B7" s="134" t="s">
        <v>106</v>
      </c>
      <c r="C7" s="134" t="s">
        <v>330</v>
      </c>
      <c r="D7" s="135" t="s">
        <v>118</v>
      </c>
      <c r="E7" s="135" t="s">
        <v>120</v>
      </c>
      <c r="F7" s="199">
        <v>3593520.53</v>
      </c>
      <c r="G7" s="200"/>
      <c r="H7" s="136">
        <v>2844.42</v>
      </c>
      <c r="I7" s="137" t="s">
        <v>102</v>
      </c>
      <c r="J7" s="137" t="s">
        <v>129</v>
      </c>
      <c r="K7" s="137" t="s">
        <v>130</v>
      </c>
      <c r="L7" s="137" t="s">
        <v>131</v>
      </c>
      <c r="M7" s="137" t="s">
        <v>137</v>
      </c>
      <c r="N7" s="135" t="s">
        <v>121</v>
      </c>
      <c r="O7" s="138" t="s">
        <v>146</v>
      </c>
      <c r="P7" s="138" t="s">
        <v>120</v>
      </c>
      <c r="Q7" s="135" t="s">
        <v>120</v>
      </c>
      <c r="R7" s="135" t="s">
        <v>121</v>
      </c>
      <c r="S7" s="139" t="s">
        <v>120</v>
      </c>
      <c r="T7" s="140">
        <v>14222100</v>
      </c>
      <c r="U7" s="69"/>
    </row>
    <row r="8" spans="1:21" s="24" customFormat="1" ht="76.55" customHeight="1">
      <c r="A8" s="207"/>
      <c r="B8" s="134" t="s">
        <v>107</v>
      </c>
      <c r="C8" s="134" t="s">
        <v>333</v>
      </c>
      <c r="D8" s="135">
        <v>1920</v>
      </c>
      <c r="E8" s="135" t="s">
        <v>120</v>
      </c>
      <c r="F8" s="199">
        <v>317374.94</v>
      </c>
      <c r="G8" s="200"/>
      <c r="H8" s="136">
        <v>855.58</v>
      </c>
      <c r="I8" s="137" t="s">
        <v>133</v>
      </c>
      <c r="J8" s="137" t="s">
        <v>57</v>
      </c>
      <c r="K8" s="137" t="s">
        <v>132</v>
      </c>
      <c r="L8" s="137" t="s">
        <v>134</v>
      </c>
      <c r="M8" s="137" t="s">
        <v>138</v>
      </c>
      <c r="N8" s="135" t="s">
        <v>121</v>
      </c>
      <c r="O8" s="138" t="s">
        <v>146</v>
      </c>
      <c r="P8" s="138" t="s">
        <v>120</v>
      </c>
      <c r="Q8" s="135" t="s">
        <v>120</v>
      </c>
      <c r="R8" s="135" t="s">
        <v>121</v>
      </c>
      <c r="S8" s="139" t="s">
        <v>120</v>
      </c>
      <c r="T8" s="140">
        <v>4277900</v>
      </c>
      <c r="U8" s="69"/>
    </row>
    <row r="9" spans="1:21" s="24" customFormat="1" ht="76.55" customHeight="1">
      <c r="A9" s="207"/>
      <c r="B9" s="134" t="s">
        <v>109</v>
      </c>
      <c r="C9" s="134" t="s">
        <v>332</v>
      </c>
      <c r="D9" s="135">
        <v>1940</v>
      </c>
      <c r="E9" s="135" t="s">
        <v>120</v>
      </c>
      <c r="F9" s="199">
        <v>219189.57</v>
      </c>
      <c r="G9" s="200"/>
      <c r="H9" s="136">
        <v>457</v>
      </c>
      <c r="I9" s="137" t="s">
        <v>133</v>
      </c>
      <c r="J9" s="137" t="s">
        <v>57</v>
      </c>
      <c r="K9" s="137" t="s">
        <v>72</v>
      </c>
      <c r="L9" s="137" t="s">
        <v>29</v>
      </c>
      <c r="M9" s="137" t="s">
        <v>138</v>
      </c>
      <c r="N9" s="135" t="s">
        <v>121</v>
      </c>
      <c r="O9" s="138" t="s">
        <v>146</v>
      </c>
      <c r="P9" s="138" t="s">
        <v>120</v>
      </c>
      <c r="Q9" s="135" t="s">
        <v>120</v>
      </c>
      <c r="R9" s="135" t="s">
        <v>121</v>
      </c>
      <c r="S9" s="139" t="s">
        <v>120</v>
      </c>
      <c r="T9" s="140">
        <v>2285000</v>
      </c>
      <c r="U9" s="69"/>
    </row>
    <row r="10" spans="1:21" s="24" customFormat="1" ht="93" customHeight="1">
      <c r="A10" s="207"/>
      <c r="B10" s="141" t="s">
        <v>316</v>
      </c>
      <c r="C10" s="141" t="s">
        <v>341</v>
      </c>
      <c r="D10" s="142">
        <v>1970</v>
      </c>
      <c r="E10" s="142" t="s">
        <v>120</v>
      </c>
      <c r="F10" s="209">
        <v>230742.51</v>
      </c>
      <c r="G10" s="210"/>
      <c r="H10" s="143">
        <v>210</v>
      </c>
      <c r="I10" s="144" t="s">
        <v>31</v>
      </c>
      <c r="J10" s="144" t="s">
        <v>57</v>
      </c>
      <c r="K10" s="144" t="s">
        <v>72</v>
      </c>
      <c r="L10" s="144" t="s">
        <v>29</v>
      </c>
      <c r="M10" s="144" t="s">
        <v>136</v>
      </c>
      <c r="N10" s="142" t="s">
        <v>121</v>
      </c>
      <c r="O10" s="145" t="s">
        <v>146</v>
      </c>
      <c r="P10" s="145" t="s">
        <v>120</v>
      </c>
      <c r="Q10" s="142" t="s">
        <v>120</v>
      </c>
      <c r="R10" s="142" t="s">
        <v>121</v>
      </c>
      <c r="S10" s="139" t="s">
        <v>121</v>
      </c>
      <c r="T10" s="140">
        <v>840000</v>
      </c>
      <c r="U10" s="163" t="s">
        <v>314</v>
      </c>
    </row>
    <row r="11" spans="1:21" s="24" customFormat="1" ht="25.55" customHeight="1">
      <c r="A11" s="207"/>
      <c r="B11" s="134" t="s">
        <v>111</v>
      </c>
      <c r="C11" s="134" t="s">
        <v>344</v>
      </c>
      <c r="D11" s="135">
        <v>1970</v>
      </c>
      <c r="E11" s="135" t="s">
        <v>120</v>
      </c>
      <c r="F11" s="199">
        <v>133554.34</v>
      </c>
      <c r="G11" s="200"/>
      <c r="H11" s="136">
        <v>130</v>
      </c>
      <c r="I11" s="137" t="s">
        <v>31</v>
      </c>
      <c r="J11" s="137" t="s">
        <v>57</v>
      </c>
      <c r="K11" s="137" t="s">
        <v>72</v>
      </c>
      <c r="L11" s="137" t="s">
        <v>29</v>
      </c>
      <c r="M11" s="137" t="s">
        <v>136</v>
      </c>
      <c r="N11" s="135" t="s">
        <v>121</v>
      </c>
      <c r="O11" s="138" t="s">
        <v>146</v>
      </c>
      <c r="P11" s="138" t="s">
        <v>120</v>
      </c>
      <c r="Q11" s="135" t="s">
        <v>120</v>
      </c>
      <c r="R11" s="135" t="s">
        <v>121</v>
      </c>
      <c r="S11" s="139" t="s">
        <v>121</v>
      </c>
      <c r="T11" s="140">
        <v>520000</v>
      </c>
      <c r="U11" s="69"/>
    </row>
    <row r="12" spans="1:21" s="24" customFormat="1" ht="51.05" customHeight="1">
      <c r="A12" s="207"/>
      <c r="B12" s="134" t="s">
        <v>114</v>
      </c>
      <c r="C12" s="134" t="s">
        <v>335</v>
      </c>
      <c r="D12" s="135">
        <v>1945</v>
      </c>
      <c r="E12" s="135" t="s">
        <v>120</v>
      </c>
      <c r="F12" s="199">
        <v>85943.65</v>
      </c>
      <c r="G12" s="200"/>
      <c r="H12" s="136">
        <v>184</v>
      </c>
      <c r="I12" s="137" t="s">
        <v>31</v>
      </c>
      <c r="J12" s="137" t="s">
        <v>57</v>
      </c>
      <c r="K12" s="137" t="s">
        <v>72</v>
      </c>
      <c r="L12" s="137" t="s">
        <v>29</v>
      </c>
      <c r="M12" s="137" t="s">
        <v>136</v>
      </c>
      <c r="N12" s="135" t="s">
        <v>121</v>
      </c>
      <c r="O12" s="138" t="s">
        <v>146</v>
      </c>
      <c r="P12" s="138" t="s">
        <v>120</v>
      </c>
      <c r="Q12" s="135" t="s">
        <v>120</v>
      </c>
      <c r="R12" s="135" t="s">
        <v>121</v>
      </c>
      <c r="S12" s="139" t="s">
        <v>121</v>
      </c>
      <c r="T12" s="140">
        <v>736000</v>
      </c>
      <c r="U12" s="69"/>
    </row>
    <row r="13" spans="1:21" s="24" customFormat="1" ht="51.05" customHeight="1">
      <c r="A13" s="207"/>
      <c r="B13" s="134" t="s">
        <v>114</v>
      </c>
      <c r="C13" s="134" t="s">
        <v>334</v>
      </c>
      <c r="D13" s="135">
        <v>1982</v>
      </c>
      <c r="E13" s="135" t="s">
        <v>120</v>
      </c>
      <c r="F13" s="199">
        <v>130909.35</v>
      </c>
      <c r="G13" s="200"/>
      <c r="H13" s="136">
        <v>393</v>
      </c>
      <c r="I13" s="137" t="s">
        <v>31</v>
      </c>
      <c r="J13" s="137" t="s">
        <v>57</v>
      </c>
      <c r="K13" s="137" t="s">
        <v>72</v>
      </c>
      <c r="L13" s="137" t="s">
        <v>29</v>
      </c>
      <c r="M13" s="137" t="s">
        <v>136</v>
      </c>
      <c r="N13" s="135" t="s">
        <v>121</v>
      </c>
      <c r="O13" s="138" t="s">
        <v>146</v>
      </c>
      <c r="P13" s="138" t="s">
        <v>120</v>
      </c>
      <c r="Q13" s="135" t="s">
        <v>120</v>
      </c>
      <c r="R13" s="135" t="s">
        <v>121</v>
      </c>
      <c r="S13" s="139" t="s">
        <v>121</v>
      </c>
      <c r="T13" s="140">
        <v>1572000</v>
      </c>
      <c r="U13" s="69"/>
    </row>
    <row r="14" spans="1:21" s="24" customFormat="1" ht="51.05" customHeight="1">
      <c r="A14" s="207"/>
      <c r="B14" s="134" t="s">
        <v>114</v>
      </c>
      <c r="C14" s="134" t="s">
        <v>336</v>
      </c>
      <c r="D14" s="135">
        <v>1980</v>
      </c>
      <c r="E14" s="135" t="s">
        <v>120</v>
      </c>
      <c r="F14" s="199">
        <v>31941.01</v>
      </c>
      <c r="G14" s="200"/>
      <c r="H14" s="136">
        <v>108</v>
      </c>
      <c r="I14" s="137" t="s">
        <v>31</v>
      </c>
      <c r="J14" s="137" t="s">
        <v>57</v>
      </c>
      <c r="K14" s="137" t="s">
        <v>72</v>
      </c>
      <c r="L14" s="137" t="s">
        <v>29</v>
      </c>
      <c r="M14" s="137" t="s">
        <v>136</v>
      </c>
      <c r="N14" s="135" t="s">
        <v>121</v>
      </c>
      <c r="O14" s="138" t="s">
        <v>146</v>
      </c>
      <c r="P14" s="138" t="s">
        <v>120</v>
      </c>
      <c r="Q14" s="135" t="s">
        <v>120</v>
      </c>
      <c r="R14" s="135" t="s">
        <v>121</v>
      </c>
      <c r="S14" s="139" t="s">
        <v>121</v>
      </c>
      <c r="T14" s="140">
        <v>432000</v>
      </c>
      <c r="U14" s="69"/>
    </row>
    <row r="15" spans="1:21" s="24" customFormat="1" ht="51.05" customHeight="1">
      <c r="A15" s="207"/>
      <c r="B15" s="134" t="s">
        <v>117</v>
      </c>
      <c r="C15" s="134" t="s">
        <v>337</v>
      </c>
      <c r="D15" s="135">
        <v>1978</v>
      </c>
      <c r="E15" s="135" t="s">
        <v>120</v>
      </c>
      <c r="F15" s="199">
        <v>54645</v>
      </c>
      <c r="G15" s="200"/>
      <c r="H15" s="136">
        <v>88.89</v>
      </c>
      <c r="I15" s="137" t="s">
        <v>31</v>
      </c>
      <c r="J15" s="137" t="s">
        <v>57</v>
      </c>
      <c r="K15" s="137" t="s">
        <v>72</v>
      </c>
      <c r="L15" s="137" t="s">
        <v>29</v>
      </c>
      <c r="M15" s="137" t="s">
        <v>136</v>
      </c>
      <c r="N15" s="135" t="s">
        <v>121</v>
      </c>
      <c r="O15" s="138" t="s">
        <v>146</v>
      </c>
      <c r="P15" s="138" t="s">
        <v>120</v>
      </c>
      <c r="Q15" s="135" t="s">
        <v>120</v>
      </c>
      <c r="R15" s="135" t="s">
        <v>121</v>
      </c>
      <c r="S15" s="139" t="s">
        <v>121</v>
      </c>
      <c r="T15" s="140">
        <v>444450</v>
      </c>
      <c r="U15" s="69"/>
    </row>
    <row r="16" spans="1:21" s="24" customFormat="1" ht="51.05" customHeight="1">
      <c r="A16" s="208"/>
      <c r="B16" s="134" t="s">
        <v>116</v>
      </c>
      <c r="C16" s="134" t="s">
        <v>340</v>
      </c>
      <c r="D16" s="135">
        <v>1972</v>
      </c>
      <c r="E16" s="135" t="s">
        <v>121</v>
      </c>
      <c r="F16" s="199">
        <v>175033.14</v>
      </c>
      <c r="G16" s="200"/>
      <c r="H16" s="136">
        <v>176</v>
      </c>
      <c r="I16" s="137" t="s">
        <v>31</v>
      </c>
      <c r="J16" s="137" t="s">
        <v>57</v>
      </c>
      <c r="K16" s="137" t="s">
        <v>72</v>
      </c>
      <c r="L16" s="137" t="s">
        <v>29</v>
      </c>
      <c r="M16" s="137" t="s">
        <v>136</v>
      </c>
      <c r="N16" s="135" t="s">
        <v>121</v>
      </c>
      <c r="O16" s="138" t="s">
        <v>146</v>
      </c>
      <c r="P16" s="138" t="s">
        <v>120</v>
      </c>
      <c r="Q16" s="135" t="s">
        <v>120</v>
      </c>
      <c r="R16" s="135" t="s">
        <v>121</v>
      </c>
      <c r="S16" s="139" t="s">
        <v>120</v>
      </c>
      <c r="T16" s="140">
        <v>880000</v>
      </c>
      <c r="U16" s="69"/>
    </row>
    <row r="17" spans="1:21" s="24" customFormat="1" ht="25.55" customHeight="1">
      <c r="A17" s="6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47"/>
      <c r="P17" s="53"/>
      <c r="Q17" s="53"/>
      <c r="R17" s="53"/>
      <c r="S17" s="53"/>
      <c r="T17" s="93"/>
      <c r="U17" s="53"/>
    </row>
    <row r="18" spans="1:21" s="24" customFormat="1" ht="25.55" customHeight="1">
      <c r="A18" s="6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148"/>
      <c r="P18" s="32"/>
      <c r="Q18" s="32"/>
      <c r="R18" s="32"/>
      <c r="S18" s="32"/>
      <c r="U18" s="53"/>
    </row>
    <row r="19" spans="1:21" ht="38.200000000000003" customHeight="1">
      <c r="A19" s="62"/>
      <c r="F19" s="39"/>
    </row>
    <row r="20" spans="1:21" ht="38.200000000000003" customHeight="1">
      <c r="A20" s="62"/>
      <c r="E20" s="39"/>
      <c r="P20" s="39"/>
      <c r="T20" s="39"/>
    </row>
    <row r="21" spans="1:21" ht="38.200000000000003" customHeight="1">
      <c r="A21" s="62"/>
    </row>
  </sheetData>
  <mergeCells count="31">
    <mergeCell ref="U1:U2"/>
    <mergeCell ref="H1:H2"/>
    <mergeCell ref="F10:G10"/>
    <mergeCell ref="F11:G11"/>
    <mergeCell ref="F12:G12"/>
    <mergeCell ref="F5:G5"/>
    <mergeCell ref="T1:T2"/>
    <mergeCell ref="I1:L1"/>
    <mergeCell ref="M1:M2"/>
    <mergeCell ref="Q1:Q2"/>
    <mergeCell ref="O1:O2"/>
    <mergeCell ref="S1:S2"/>
    <mergeCell ref="R1:R2"/>
    <mergeCell ref="N1:N2"/>
    <mergeCell ref="P1:P2"/>
    <mergeCell ref="A1:A2"/>
    <mergeCell ref="B1:C2"/>
    <mergeCell ref="F7:G7"/>
    <mergeCell ref="F8:G8"/>
    <mergeCell ref="F9:G9"/>
    <mergeCell ref="D1:D2"/>
    <mergeCell ref="E1:E2"/>
    <mergeCell ref="F1:G2"/>
    <mergeCell ref="F4:G4"/>
    <mergeCell ref="F3:G3"/>
    <mergeCell ref="A3:A16"/>
    <mergeCell ref="F16:G16"/>
    <mergeCell ref="F15:G15"/>
    <mergeCell ref="F6:G6"/>
    <mergeCell ref="F14:G14"/>
    <mergeCell ref="F13:G13"/>
  </mergeCells>
  <pageMargins left="0.7" right="0.7" top="0.75" bottom="0.75" header="0.3" footer="0.3"/>
  <pageSetup paperSize="9" scale="2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X81"/>
  <sheetViews>
    <sheetView topLeftCell="L1" zoomScaleNormal="100" workbookViewId="0">
      <selection activeCell="P2" sqref="P2"/>
    </sheetView>
  </sheetViews>
  <sheetFormatPr defaultRowHeight="12.55"/>
  <cols>
    <col min="2" max="2" width="23" customWidth="1"/>
    <col min="3" max="3" width="12.5546875" customWidth="1"/>
    <col min="4" max="4" width="20.5546875" customWidth="1"/>
    <col min="5" max="5" width="23.5546875" customWidth="1"/>
    <col min="6" max="6" width="18.44140625" customWidth="1"/>
    <col min="7" max="7" width="17" customWidth="1"/>
    <col min="8" max="8" width="20.109375" customWidth="1"/>
    <col min="9" max="9" width="14.6640625" customWidth="1"/>
    <col min="10" max="10" width="21.33203125" customWidth="1"/>
    <col min="11" max="11" width="22.88671875" customWidth="1"/>
    <col min="12" max="12" width="15.5546875" customWidth="1"/>
    <col min="13" max="13" width="16.109375" customWidth="1"/>
    <col min="14" max="14" width="26.5546875" customWidth="1"/>
    <col min="15" max="15" width="20.33203125" customWidth="1"/>
    <col min="16" max="16" width="11.6640625" customWidth="1"/>
    <col min="17" max="17" width="15.5546875" customWidth="1"/>
    <col min="18" max="18" width="13.44140625" customWidth="1"/>
    <col min="19" max="19" width="16" customWidth="1"/>
    <col min="20" max="20" width="18.88671875" customWidth="1"/>
    <col min="21" max="21" width="14.33203125" customWidth="1"/>
    <col min="22" max="22" width="13.109375" customWidth="1"/>
    <col min="23" max="23" width="31.109375" customWidth="1"/>
    <col min="24" max="24" width="25.33203125" customWidth="1"/>
  </cols>
  <sheetData>
    <row r="1" spans="1:24" ht="15.05">
      <c r="A1" s="214" t="s">
        <v>5</v>
      </c>
      <c r="B1" s="214" t="s">
        <v>261</v>
      </c>
      <c r="C1" s="214" t="s">
        <v>163</v>
      </c>
      <c r="D1" s="216" t="s">
        <v>27</v>
      </c>
      <c r="E1" s="217"/>
      <c r="F1" s="217"/>
      <c r="G1" s="217"/>
      <c r="H1" s="217"/>
      <c r="I1" s="217"/>
      <c r="J1" s="217"/>
      <c r="K1" s="217"/>
      <c r="L1" s="217"/>
      <c r="M1" s="217"/>
      <c r="N1" s="216" t="s">
        <v>149</v>
      </c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4" ht="120.25">
      <c r="A2" s="215"/>
      <c r="B2" s="215"/>
      <c r="C2" s="215"/>
      <c r="D2" s="115" t="s">
        <v>150</v>
      </c>
      <c r="E2" s="115" t="s">
        <v>262</v>
      </c>
      <c r="F2" s="115" t="s">
        <v>287</v>
      </c>
      <c r="G2" s="115" t="s">
        <v>288</v>
      </c>
      <c r="H2" s="115" t="s">
        <v>289</v>
      </c>
      <c r="I2" s="115" t="s">
        <v>151</v>
      </c>
      <c r="J2" s="115" t="s">
        <v>152</v>
      </c>
      <c r="K2" s="115" t="s">
        <v>153</v>
      </c>
      <c r="L2" s="115" t="s">
        <v>263</v>
      </c>
      <c r="M2" s="115" t="s">
        <v>154</v>
      </c>
      <c r="N2" s="115" t="s">
        <v>155</v>
      </c>
      <c r="O2" s="115" t="s">
        <v>156</v>
      </c>
      <c r="P2" s="115" t="s">
        <v>290</v>
      </c>
      <c r="Q2" s="115" t="s">
        <v>291</v>
      </c>
      <c r="R2" s="115" t="s">
        <v>292</v>
      </c>
      <c r="S2" s="115" t="s">
        <v>293</v>
      </c>
      <c r="T2" s="115" t="s">
        <v>264</v>
      </c>
      <c r="U2" s="115" t="s">
        <v>265</v>
      </c>
      <c r="V2" s="115" t="s">
        <v>266</v>
      </c>
      <c r="W2" s="115" t="s">
        <v>157</v>
      </c>
      <c r="X2" s="115" t="s">
        <v>294</v>
      </c>
    </row>
    <row r="3" spans="1:24" ht="30.05">
      <c r="A3" s="116">
        <v>1</v>
      </c>
      <c r="B3" s="117" t="s">
        <v>267</v>
      </c>
      <c r="C3" s="117" t="s">
        <v>85</v>
      </c>
      <c r="D3" s="118" t="s">
        <v>120</v>
      </c>
      <c r="E3" s="118" t="s">
        <v>120</v>
      </c>
      <c r="F3" s="117" t="s">
        <v>121</v>
      </c>
      <c r="G3" s="117" t="s">
        <v>136</v>
      </c>
      <c r="H3" s="117" t="s">
        <v>136</v>
      </c>
      <c r="I3" s="118" t="s">
        <v>120</v>
      </c>
      <c r="J3" s="118" t="s">
        <v>121</v>
      </c>
      <c r="K3" s="118" t="s">
        <v>158</v>
      </c>
      <c r="L3" s="118" t="s">
        <v>120</v>
      </c>
      <c r="M3" s="118" t="s">
        <v>121</v>
      </c>
      <c r="N3" s="118" t="s">
        <v>120</v>
      </c>
      <c r="O3" s="118" t="s">
        <v>120</v>
      </c>
      <c r="P3" s="117" t="s">
        <v>77</v>
      </c>
      <c r="Q3" s="117" t="s">
        <v>159</v>
      </c>
      <c r="R3" s="117" t="s">
        <v>159</v>
      </c>
      <c r="S3" s="117" t="s">
        <v>76</v>
      </c>
      <c r="T3" s="118" t="s">
        <v>121</v>
      </c>
      <c r="U3" s="118" t="s">
        <v>121</v>
      </c>
      <c r="V3" s="118" t="s">
        <v>121</v>
      </c>
      <c r="W3" s="118" t="s">
        <v>120</v>
      </c>
      <c r="X3" s="119" t="s">
        <v>121</v>
      </c>
    </row>
    <row r="4" spans="1:24" ht="30.05">
      <c r="A4" s="116">
        <v>2</v>
      </c>
      <c r="B4" s="117" t="s">
        <v>269</v>
      </c>
      <c r="C4" s="117" t="s">
        <v>85</v>
      </c>
      <c r="D4" s="118" t="s">
        <v>120</v>
      </c>
      <c r="E4" s="118" t="s">
        <v>120</v>
      </c>
      <c r="F4" s="117" t="s">
        <v>270</v>
      </c>
      <c r="G4" s="117" t="s">
        <v>136</v>
      </c>
      <c r="H4" s="117" t="s">
        <v>136</v>
      </c>
      <c r="I4" s="118" t="s">
        <v>120</v>
      </c>
      <c r="J4" s="118" t="s">
        <v>121</v>
      </c>
      <c r="K4" s="118" t="s">
        <v>158</v>
      </c>
      <c r="L4" s="118" t="s">
        <v>120</v>
      </c>
      <c r="M4" s="118" t="s">
        <v>121</v>
      </c>
      <c r="N4" s="118" t="s">
        <v>120</v>
      </c>
      <c r="O4" s="118" t="s">
        <v>120</v>
      </c>
      <c r="P4" s="117" t="s">
        <v>78</v>
      </c>
      <c r="Q4" s="117" t="s">
        <v>136</v>
      </c>
      <c r="R4" s="117" t="s">
        <v>136</v>
      </c>
      <c r="S4" s="117" t="s">
        <v>76</v>
      </c>
      <c r="T4" s="118" t="s">
        <v>121</v>
      </c>
      <c r="U4" s="118" t="s">
        <v>121</v>
      </c>
      <c r="V4" s="118" t="s">
        <v>121</v>
      </c>
      <c r="W4" s="118" t="s">
        <v>120</v>
      </c>
      <c r="X4" s="119" t="s">
        <v>121</v>
      </c>
    </row>
    <row r="5" spans="1:24" ht="45.1">
      <c r="A5" s="116">
        <v>3</v>
      </c>
      <c r="B5" s="52" t="s">
        <v>271</v>
      </c>
      <c r="C5" s="117" t="s">
        <v>85</v>
      </c>
      <c r="D5" s="118" t="s">
        <v>120</v>
      </c>
      <c r="E5" s="118" t="s">
        <v>120</v>
      </c>
      <c r="F5" s="117" t="s">
        <v>121</v>
      </c>
      <c r="G5" s="117" t="s">
        <v>136</v>
      </c>
      <c r="H5" s="117" t="s">
        <v>136</v>
      </c>
      <c r="I5" s="118" t="s">
        <v>120</v>
      </c>
      <c r="J5" s="118" t="s">
        <v>121</v>
      </c>
      <c r="K5" s="118" t="s">
        <v>160</v>
      </c>
      <c r="L5" s="118" t="s">
        <v>120</v>
      </c>
      <c r="M5" s="118" t="s">
        <v>121</v>
      </c>
      <c r="N5" s="118" t="s">
        <v>120</v>
      </c>
      <c r="O5" s="118" t="s">
        <v>120</v>
      </c>
      <c r="P5" s="117" t="s">
        <v>77</v>
      </c>
      <c r="Q5" s="117" t="s">
        <v>159</v>
      </c>
      <c r="R5" s="117" t="s">
        <v>159</v>
      </c>
      <c r="S5" s="117" t="s">
        <v>76</v>
      </c>
      <c r="T5" s="118" t="s">
        <v>161</v>
      </c>
      <c r="U5" s="118" t="s">
        <v>161</v>
      </c>
      <c r="V5" s="118" t="s">
        <v>161</v>
      </c>
      <c r="W5" s="118" t="s">
        <v>120</v>
      </c>
      <c r="X5" s="119" t="s">
        <v>121</v>
      </c>
    </row>
    <row r="6" spans="1:24" ht="75.150000000000006">
      <c r="A6" s="116">
        <v>4</v>
      </c>
      <c r="B6" s="117" t="s">
        <v>309</v>
      </c>
      <c r="C6" s="117" t="s">
        <v>85</v>
      </c>
      <c r="D6" s="118" t="s">
        <v>120</v>
      </c>
      <c r="E6" s="118" t="s">
        <v>120</v>
      </c>
      <c r="F6" s="117" t="s">
        <v>121</v>
      </c>
      <c r="G6" s="117" t="s">
        <v>136</v>
      </c>
      <c r="H6" s="117" t="s">
        <v>136</v>
      </c>
      <c r="I6" s="118" t="s">
        <v>121</v>
      </c>
      <c r="J6" s="118" t="s">
        <v>121</v>
      </c>
      <c r="K6" s="118" t="s">
        <v>121</v>
      </c>
      <c r="L6" s="118" t="s">
        <v>121</v>
      </c>
      <c r="M6" s="118" t="s">
        <v>121</v>
      </c>
      <c r="N6" s="118" t="s">
        <v>120</v>
      </c>
      <c r="O6" s="118" t="s">
        <v>120</v>
      </c>
      <c r="P6" s="117" t="s">
        <v>76</v>
      </c>
      <c r="Q6" s="117" t="s">
        <v>159</v>
      </c>
      <c r="R6" s="117" t="s">
        <v>159</v>
      </c>
      <c r="S6" s="117" t="s">
        <v>272</v>
      </c>
      <c r="T6" s="118" t="s">
        <v>121</v>
      </c>
      <c r="U6" s="118" t="s">
        <v>121</v>
      </c>
      <c r="V6" s="118" t="s">
        <v>121</v>
      </c>
      <c r="W6" s="118" t="s">
        <v>121</v>
      </c>
      <c r="X6" s="119" t="s">
        <v>121</v>
      </c>
    </row>
    <row r="7" spans="1:24" ht="45.1">
      <c r="A7" s="116">
        <v>5</v>
      </c>
      <c r="B7" s="117" t="s">
        <v>273</v>
      </c>
      <c r="C7" s="117" t="s">
        <v>85</v>
      </c>
      <c r="D7" s="118" t="s">
        <v>120</v>
      </c>
      <c r="E7" s="118" t="s">
        <v>120</v>
      </c>
      <c r="F7" s="117" t="s">
        <v>121</v>
      </c>
      <c r="G7" s="117" t="s">
        <v>136</v>
      </c>
      <c r="H7" s="117" t="s">
        <v>136</v>
      </c>
      <c r="I7" s="118" t="s">
        <v>120</v>
      </c>
      <c r="J7" s="118" t="s">
        <v>121</v>
      </c>
      <c r="K7" s="118" t="s">
        <v>160</v>
      </c>
      <c r="L7" s="118" t="s">
        <v>120</v>
      </c>
      <c r="M7" s="118" t="s">
        <v>121</v>
      </c>
      <c r="N7" s="118" t="s">
        <v>120</v>
      </c>
      <c r="O7" s="118" t="s">
        <v>120</v>
      </c>
      <c r="P7" s="117" t="s">
        <v>77</v>
      </c>
      <c r="Q7" s="117" t="s">
        <v>159</v>
      </c>
      <c r="R7" s="117" t="s">
        <v>159</v>
      </c>
      <c r="S7" s="117" t="s">
        <v>76</v>
      </c>
      <c r="T7" s="118" t="s">
        <v>161</v>
      </c>
      <c r="U7" s="118" t="s">
        <v>161</v>
      </c>
      <c r="V7" s="118" t="s">
        <v>161</v>
      </c>
      <c r="W7" s="118" t="s">
        <v>120</v>
      </c>
      <c r="X7" s="119" t="s">
        <v>121</v>
      </c>
    </row>
    <row r="8" spans="1:24" ht="30.05">
      <c r="A8" s="116">
        <v>6</v>
      </c>
      <c r="B8" s="117" t="s">
        <v>274</v>
      </c>
      <c r="C8" s="117" t="s">
        <v>108</v>
      </c>
      <c r="D8" s="118" t="s">
        <v>120</v>
      </c>
      <c r="E8" s="118" t="s">
        <v>120</v>
      </c>
      <c r="F8" s="117" t="s">
        <v>121</v>
      </c>
      <c r="G8" s="117" t="s">
        <v>136</v>
      </c>
      <c r="H8" s="117" t="s">
        <v>136</v>
      </c>
      <c r="I8" s="118" t="s">
        <v>121</v>
      </c>
      <c r="J8" s="118" t="s">
        <v>121</v>
      </c>
      <c r="K8" s="118" t="s">
        <v>121</v>
      </c>
      <c r="L8" s="118" t="s">
        <v>120</v>
      </c>
      <c r="M8" s="118" t="s">
        <v>121</v>
      </c>
      <c r="N8" s="118" t="s">
        <v>120</v>
      </c>
      <c r="O8" s="118" t="s">
        <v>120</v>
      </c>
      <c r="P8" s="117" t="s">
        <v>78</v>
      </c>
      <c r="Q8" s="117" t="s">
        <v>159</v>
      </c>
      <c r="R8" s="117" t="s">
        <v>159</v>
      </c>
      <c r="S8" s="117" t="s">
        <v>76</v>
      </c>
      <c r="T8" s="118" t="s">
        <v>121</v>
      </c>
      <c r="U8" s="118" t="s">
        <v>121</v>
      </c>
      <c r="V8" s="118" t="s">
        <v>121</v>
      </c>
      <c r="W8" s="118" t="s">
        <v>120</v>
      </c>
      <c r="X8" s="119" t="s">
        <v>121</v>
      </c>
    </row>
    <row r="9" spans="1:24" ht="60.1">
      <c r="A9" s="116">
        <v>7</v>
      </c>
      <c r="B9" s="117" t="s">
        <v>275</v>
      </c>
      <c r="C9" s="117" t="s">
        <v>110</v>
      </c>
      <c r="D9" s="118" t="s">
        <v>120</v>
      </c>
      <c r="E9" s="118" t="s">
        <v>120</v>
      </c>
      <c r="F9" s="117" t="s">
        <v>121</v>
      </c>
      <c r="G9" s="117" t="s">
        <v>268</v>
      </c>
      <c r="H9" s="117" t="s">
        <v>136</v>
      </c>
      <c r="I9" s="118" t="s">
        <v>121</v>
      </c>
      <c r="J9" s="118" t="s">
        <v>121</v>
      </c>
      <c r="K9" s="118" t="s">
        <v>121</v>
      </c>
      <c r="L9" s="118" t="s">
        <v>120</v>
      </c>
      <c r="M9" s="118" t="s">
        <v>121</v>
      </c>
      <c r="N9" s="118" t="s">
        <v>120</v>
      </c>
      <c r="O9" s="118" t="s">
        <v>120</v>
      </c>
      <c r="P9" s="117" t="s">
        <v>77</v>
      </c>
      <c r="Q9" s="117" t="s">
        <v>159</v>
      </c>
      <c r="R9" s="117" t="s">
        <v>159</v>
      </c>
      <c r="S9" s="117" t="s">
        <v>76</v>
      </c>
      <c r="T9" s="118" t="s">
        <v>121</v>
      </c>
      <c r="U9" s="118" t="s">
        <v>121</v>
      </c>
      <c r="V9" s="118" t="s">
        <v>121</v>
      </c>
      <c r="W9" s="118" t="s">
        <v>120</v>
      </c>
      <c r="X9" s="119" t="s">
        <v>121</v>
      </c>
    </row>
    <row r="10" spans="1:24" ht="75.150000000000006">
      <c r="A10" s="116">
        <v>8</v>
      </c>
      <c r="B10" s="117" t="s">
        <v>308</v>
      </c>
      <c r="C10" s="117" t="s">
        <v>276</v>
      </c>
      <c r="D10" s="118" t="s">
        <v>121</v>
      </c>
      <c r="E10" s="118" t="s">
        <v>121</v>
      </c>
      <c r="F10" s="117" t="s">
        <v>121</v>
      </c>
      <c r="G10" s="117" t="s">
        <v>136</v>
      </c>
      <c r="H10" s="117" t="s">
        <v>136</v>
      </c>
      <c r="I10" s="118" t="s">
        <v>121</v>
      </c>
      <c r="J10" s="118" t="s">
        <v>121</v>
      </c>
      <c r="K10" s="118" t="s">
        <v>121</v>
      </c>
      <c r="L10" s="118" t="s">
        <v>121</v>
      </c>
      <c r="M10" s="118" t="s">
        <v>121</v>
      </c>
      <c r="N10" s="118" t="s">
        <v>120</v>
      </c>
      <c r="O10" s="118" t="s">
        <v>120</v>
      </c>
      <c r="P10" s="117" t="s">
        <v>272</v>
      </c>
      <c r="Q10" s="117" t="s">
        <v>159</v>
      </c>
      <c r="R10" s="117" t="s">
        <v>159</v>
      </c>
      <c r="S10" s="117" t="s">
        <v>272</v>
      </c>
      <c r="T10" s="118" t="s">
        <v>121</v>
      </c>
      <c r="U10" s="118" t="s">
        <v>121</v>
      </c>
      <c r="V10" s="118" t="s">
        <v>121</v>
      </c>
      <c r="W10" s="118" t="s">
        <v>121</v>
      </c>
      <c r="X10" s="119" t="s">
        <v>121</v>
      </c>
    </row>
    <row r="11" spans="1:24" ht="30.05">
      <c r="A11" s="116">
        <v>9</v>
      </c>
      <c r="B11" s="117" t="s">
        <v>277</v>
      </c>
      <c r="C11" s="117" t="s">
        <v>113</v>
      </c>
      <c r="D11" s="118" t="s">
        <v>121</v>
      </c>
      <c r="E11" s="118" t="s">
        <v>121</v>
      </c>
      <c r="F11" s="117" t="s">
        <v>121</v>
      </c>
      <c r="G11" s="117" t="s">
        <v>136</v>
      </c>
      <c r="H11" s="117" t="s">
        <v>136</v>
      </c>
      <c r="I11" s="118" t="s">
        <v>121</v>
      </c>
      <c r="J11" s="118" t="s">
        <v>121</v>
      </c>
      <c r="K11" s="118" t="s">
        <v>121</v>
      </c>
      <c r="L11" s="118" t="s">
        <v>120</v>
      </c>
      <c r="M11" s="118" t="s">
        <v>121</v>
      </c>
      <c r="N11" s="118" t="s">
        <v>120</v>
      </c>
      <c r="O11" s="118" t="s">
        <v>120</v>
      </c>
      <c r="P11" s="117" t="s">
        <v>76</v>
      </c>
      <c r="Q11" s="117" t="s">
        <v>159</v>
      </c>
      <c r="R11" s="117" t="s">
        <v>159</v>
      </c>
      <c r="S11" s="117" t="s">
        <v>272</v>
      </c>
      <c r="T11" s="118" t="s">
        <v>121</v>
      </c>
      <c r="U11" s="118" t="s">
        <v>121</v>
      </c>
      <c r="V11" s="118" t="s">
        <v>121</v>
      </c>
      <c r="W11" s="118" t="s">
        <v>121</v>
      </c>
      <c r="X11" s="119" t="s">
        <v>121</v>
      </c>
    </row>
    <row r="12" spans="1:24" ht="30.05">
      <c r="A12" s="116">
        <v>10</v>
      </c>
      <c r="B12" s="117" t="s">
        <v>278</v>
      </c>
      <c r="C12" s="117" t="s">
        <v>115</v>
      </c>
      <c r="D12" s="118" t="s">
        <v>121</v>
      </c>
      <c r="E12" s="118" t="s">
        <v>121</v>
      </c>
      <c r="F12" s="117" t="s">
        <v>121</v>
      </c>
      <c r="G12" s="117" t="s">
        <v>136</v>
      </c>
      <c r="H12" s="117" t="s">
        <v>136</v>
      </c>
      <c r="I12" s="118" t="s">
        <v>121</v>
      </c>
      <c r="J12" s="118" t="s">
        <v>121</v>
      </c>
      <c r="K12" s="118" t="s">
        <v>121</v>
      </c>
      <c r="L12" s="118" t="s">
        <v>121</v>
      </c>
      <c r="M12" s="118" t="s">
        <v>121</v>
      </c>
      <c r="N12" s="118" t="s">
        <v>120</v>
      </c>
      <c r="O12" s="118" t="s">
        <v>120</v>
      </c>
      <c r="P12" s="117" t="s">
        <v>76</v>
      </c>
      <c r="Q12" s="117" t="s">
        <v>159</v>
      </c>
      <c r="R12" s="117" t="s">
        <v>159</v>
      </c>
      <c r="S12" s="117" t="s">
        <v>76</v>
      </c>
      <c r="T12" s="118" t="s">
        <v>121</v>
      </c>
      <c r="U12" s="118" t="s">
        <v>121</v>
      </c>
      <c r="V12" s="118" t="s">
        <v>121</v>
      </c>
      <c r="W12" s="118" t="s">
        <v>121</v>
      </c>
      <c r="X12" s="119" t="s">
        <v>121</v>
      </c>
    </row>
    <row r="13" spans="1:24" ht="15.05">
      <c r="A13" s="116">
        <v>11</v>
      </c>
      <c r="B13" s="117" t="s">
        <v>279</v>
      </c>
      <c r="C13" s="117" t="s">
        <v>108</v>
      </c>
      <c r="D13" s="118" t="s">
        <v>121</v>
      </c>
      <c r="E13" s="118" t="s">
        <v>121</v>
      </c>
      <c r="F13" s="117" t="s">
        <v>121</v>
      </c>
      <c r="G13" s="117" t="s">
        <v>136</v>
      </c>
      <c r="H13" s="117" t="s">
        <v>136</v>
      </c>
      <c r="I13" s="118" t="s">
        <v>121</v>
      </c>
      <c r="J13" s="118" t="s">
        <v>121</v>
      </c>
      <c r="K13" s="118" t="s">
        <v>121</v>
      </c>
      <c r="L13" s="118" t="s">
        <v>121</v>
      </c>
      <c r="M13" s="118" t="s">
        <v>121</v>
      </c>
      <c r="N13" s="118" t="s">
        <v>120</v>
      </c>
      <c r="O13" s="118" t="s">
        <v>120</v>
      </c>
      <c r="P13" s="117" t="s">
        <v>76</v>
      </c>
      <c r="Q13" s="117" t="s">
        <v>159</v>
      </c>
      <c r="R13" s="117" t="s">
        <v>159</v>
      </c>
      <c r="S13" s="117" t="s">
        <v>76</v>
      </c>
      <c r="T13" s="118" t="s">
        <v>121</v>
      </c>
      <c r="U13" s="118" t="s">
        <v>121</v>
      </c>
      <c r="V13" s="118" t="s">
        <v>121</v>
      </c>
      <c r="W13" s="118" t="s">
        <v>121</v>
      </c>
      <c r="X13" s="119" t="s">
        <v>121</v>
      </c>
    </row>
    <row r="14" spans="1:24" ht="30.05">
      <c r="A14" s="116">
        <v>12</v>
      </c>
      <c r="B14" s="117" t="s">
        <v>280</v>
      </c>
      <c r="C14" s="117" t="s">
        <v>194</v>
      </c>
      <c r="D14" s="118" t="s">
        <v>121</v>
      </c>
      <c r="E14" s="118" t="s">
        <v>121</v>
      </c>
      <c r="F14" s="117" t="s">
        <v>121</v>
      </c>
      <c r="G14" s="117" t="s">
        <v>136</v>
      </c>
      <c r="H14" s="117" t="s">
        <v>136</v>
      </c>
      <c r="I14" s="118" t="s">
        <v>121</v>
      </c>
      <c r="J14" s="118" t="s">
        <v>121</v>
      </c>
      <c r="K14" s="118" t="s">
        <v>121</v>
      </c>
      <c r="L14" s="118" t="s">
        <v>121</v>
      </c>
      <c r="M14" s="118" t="s">
        <v>121</v>
      </c>
      <c r="N14" s="118" t="s">
        <v>120</v>
      </c>
      <c r="O14" s="118" t="s">
        <v>120</v>
      </c>
      <c r="P14" s="117" t="s">
        <v>76</v>
      </c>
      <c r="Q14" s="117" t="s">
        <v>159</v>
      </c>
      <c r="R14" s="117" t="s">
        <v>159</v>
      </c>
      <c r="S14" s="117" t="s">
        <v>76</v>
      </c>
      <c r="T14" s="118" t="s">
        <v>121</v>
      </c>
      <c r="U14" s="118" t="s">
        <v>121</v>
      </c>
      <c r="V14" s="118" t="s">
        <v>121</v>
      </c>
      <c r="W14" s="118" t="s">
        <v>121</v>
      </c>
      <c r="X14" s="119" t="s">
        <v>121</v>
      </c>
    </row>
    <row r="15" spans="1:24" ht="18.8" customHeight="1">
      <c r="A15" s="116">
        <v>13</v>
      </c>
      <c r="B15" s="117" t="s">
        <v>281</v>
      </c>
      <c r="C15" s="117" t="s">
        <v>85</v>
      </c>
      <c r="D15" s="118" t="s">
        <v>121</v>
      </c>
      <c r="E15" s="118" t="s">
        <v>121</v>
      </c>
      <c r="F15" s="117" t="s">
        <v>121</v>
      </c>
      <c r="G15" s="117" t="s">
        <v>136</v>
      </c>
      <c r="H15" s="117" t="s">
        <v>136</v>
      </c>
      <c r="I15" s="118" t="s">
        <v>121</v>
      </c>
      <c r="J15" s="118" t="s">
        <v>121</v>
      </c>
      <c r="K15" s="118" t="s">
        <v>121</v>
      </c>
      <c r="L15" s="118" t="s">
        <v>121</v>
      </c>
      <c r="M15" s="118" t="s">
        <v>121</v>
      </c>
      <c r="N15" s="118" t="s">
        <v>120</v>
      </c>
      <c r="O15" s="118" t="s">
        <v>120</v>
      </c>
      <c r="P15" s="117" t="s">
        <v>76</v>
      </c>
      <c r="Q15" s="117" t="s">
        <v>159</v>
      </c>
      <c r="R15" s="117" t="s">
        <v>159</v>
      </c>
      <c r="S15" s="117" t="s">
        <v>272</v>
      </c>
      <c r="T15" s="118" t="s">
        <v>121</v>
      </c>
      <c r="U15" s="118" t="s">
        <v>121</v>
      </c>
      <c r="V15" s="118" t="s">
        <v>121</v>
      </c>
      <c r="W15" s="118" t="s">
        <v>121</v>
      </c>
      <c r="X15" s="119" t="s">
        <v>121</v>
      </c>
    </row>
    <row r="16" spans="1:24" ht="22.55" customHeight="1">
      <c r="A16" s="116">
        <v>14</v>
      </c>
      <c r="B16" s="117" t="s">
        <v>282</v>
      </c>
      <c r="C16" s="117" t="s">
        <v>85</v>
      </c>
      <c r="D16" s="118" t="s">
        <v>121</v>
      </c>
      <c r="E16" s="118" t="s">
        <v>121</v>
      </c>
      <c r="F16" s="117" t="s">
        <v>121</v>
      </c>
      <c r="G16" s="117" t="s">
        <v>136</v>
      </c>
      <c r="H16" s="117" t="s">
        <v>136</v>
      </c>
      <c r="I16" s="118" t="s">
        <v>121</v>
      </c>
      <c r="J16" s="118" t="s">
        <v>121</v>
      </c>
      <c r="K16" s="118" t="s">
        <v>121</v>
      </c>
      <c r="L16" s="118" t="s">
        <v>120</v>
      </c>
      <c r="M16" s="118" t="s">
        <v>121</v>
      </c>
      <c r="N16" s="118" t="s">
        <v>121</v>
      </c>
      <c r="O16" s="118" t="s">
        <v>121</v>
      </c>
      <c r="P16" s="117" t="s">
        <v>272</v>
      </c>
      <c r="Q16" s="117" t="s">
        <v>159</v>
      </c>
      <c r="R16" s="117" t="s">
        <v>159</v>
      </c>
      <c r="S16" s="117" t="s">
        <v>272</v>
      </c>
      <c r="T16" s="118" t="s">
        <v>121</v>
      </c>
      <c r="U16" s="118" t="s">
        <v>121</v>
      </c>
      <c r="V16" s="118" t="s">
        <v>121</v>
      </c>
      <c r="W16" s="118" t="s">
        <v>121</v>
      </c>
      <c r="X16" s="119" t="s">
        <v>121</v>
      </c>
    </row>
    <row r="17" spans="1:24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</row>
    <row r="18" spans="1:24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</row>
    <row r="20" spans="1:24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1:24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1:24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1:24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4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1:24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</row>
    <row r="30" spans="1:24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4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</row>
    <row r="40" spans="1:24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24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1:24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1:24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24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</row>
    <row r="51" spans="1:24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</row>
    <row r="52" spans="1:24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</row>
    <row r="57" spans="1:24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</row>
    <row r="58" spans="1:24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</row>
    <row r="60" spans="1:24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1:24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</row>
    <row r="64" spans="1:24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</row>
    <row r="65" spans="1:24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</row>
    <row r="66" spans="1:24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</row>
    <row r="71" spans="1:24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24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1:24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</row>
    <row r="81" spans="1:24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</row>
  </sheetData>
  <mergeCells count="5">
    <mergeCell ref="C1:C2"/>
    <mergeCell ref="N1:X1"/>
    <mergeCell ref="D1:M1"/>
    <mergeCell ref="A1:A2"/>
    <mergeCell ref="B1:B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</sheetPr>
  <dimension ref="A1:R11"/>
  <sheetViews>
    <sheetView topLeftCell="F1" zoomScaleNormal="100" workbookViewId="0">
      <selection activeCell="K10" sqref="K10"/>
    </sheetView>
  </sheetViews>
  <sheetFormatPr defaultRowHeight="12.55"/>
  <cols>
    <col min="1" max="1" width="3.33203125" style="18" customWidth="1"/>
    <col min="2" max="2" width="9.109375" style="18" customWidth="1"/>
    <col min="3" max="3" width="14.109375" style="18" customWidth="1"/>
    <col min="4" max="4" width="9.109375" style="18" customWidth="1"/>
    <col min="5" max="6" width="23" style="18" customWidth="1"/>
    <col min="7" max="8" width="17.5546875" style="18" customWidth="1"/>
    <col min="9" max="9" width="9.109375" style="18" customWidth="1"/>
    <col min="10" max="11" width="11.33203125" style="18" customWidth="1"/>
    <col min="12" max="12" width="11.33203125" style="125" customWidth="1"/>
    <col min="13" max="13" width="11.44140625" style="18" customWidth="1"/>
    <col min="14" max="14" width="27" style="18" customWidth="1"/>
    <col min="15" max="15" width="24.109375" customWidth="1"/>
    <col min="16" max="16" width="22.6640625" customWidth="1"/>
    <col min="17" max="17" width="21.5546875" customWidth="1"/>
  </cols>
  <sheetData>
    <row r="1" spans="1:18" ht="15.05">
      <c r="A1" s="218" t="s">
        <v>32</v>
      </c>
      <c r="B1" s="218" t="s">
        <v>33</v>
      </c>
      <c r="C1" s="218" t="s">
        <v>34</v>
      </c>
      <c r="D1" s="218" t="s">
        <v>35</v>
      </c>
      <c r="E1" s="220" t="s">
        <v>36</v>
      </c>
      <c r="F1" s="218" t="s">
        <v>317</v>
      </c>
      <c r="G1" s="220" t="s">
        <v>188</v>
      </c>
      <c r="H1" s="220" t="s">
        <v>246</v>
      </c>
      <c r="I1" s="220" t="s">
        <v>37</v>
      </c>
      <c r="J1" s="221" t="s">
        <v>38</v>
      </c>
      <c r="K1" s="221" t="s">
        <v>243</v>
      </c>
      <c r="L1" s="221" t="s">
        <v>244</v>
      </c>
      <c r="M1" s="222" t="s">
        <v>39</v>
      </c>
      <c r="N1" s="220" t="s">
        <v>40</v>
      </c>
      <c r="O1" s="178" t="s">
        <v>296</v>
      </c>
      <c r="P1" s="178"/>
      <c r="Q1" s="178"/>
      <c r="R1" s="41"/>
    </row>
    <row r="2" spans="1:18" s="28" customFormat="1" ht="34" customHeight="1">
      <c r="A2" s="219"/>
      <c r="B2" s="219"/>
      <c r="C2" s="219"/>
      <c r="D2" s="219"/>
      <c r="E2" s="220"/>
      <c r="F2" s="219"/>
      <c r="G2" s="220"/>
      <c r="H2" s="220"/>
      <c r="I2" s="220"/>
      <c r="J2" s="221"/>
      <c r="K2" s="221"/>
      <c r="L2" s="221"/>
      <c r="M2" s="222"/>
      <c r="N2" s="220"/>
      <c r="O2" s="150" t="s">
        <v>297</v>
      </c>
      <c r="P2" s="150" t="s">
        <v>298</v>
      </c>
      <c r="Q2" s="150" t="s">
        <v>299</v>
      </c>
      <c r="R2" s="121"/>
    </row>
    <row r="3" spans="1:18" s="25" customFormat="1" ht="20.2" customHeight="1">
      <c r="A3" s="151">
        <v>1</v>
      </c>
      <c r="B3" s="47" t="s">
        <v>45</v>
      </c>
      <c r="C3" s="46" t="s">
        <v>46</v>
      </c>
      <c r="D3" s="46" t="s">
        <v>47</v>
      </c>
      <c r="E3" s="151" t="s">
        <v>41</v>
      </c>
      <c r="F3" s="151" t="s">
        <v>318</v>
      </c>
      <c r="G3" s="47" t="s">
        <v>58</v>
      </c>
      <c r="H3" s="47">
        <v>75</v>
      </c>
      <c r="I3" s="46">
        <v>2008</v>
      </c>
      <c r="J3" s="46">
        <v>9</v>
      </c>
      <c r="K3" s="152">
        <v>39553</v>
      </c>
      <c r="L3" s="153">
        <v>2800</v>
      </c>
      <c r="M3" s="154">
        <v>39400</v>
      </c>
      <c r="N3" s="46" t="s">
        <v>44</v>
      </c>
      <c r="O3" s="46" t="s">
        <v>302</v>
      </c>
      <c r="P3" s="46" t="s">
        <v>302</v>
      </c>
      <c r="Q3" s="46" t="s">
        <v>302</v>
      </c>
      <c r="R3" s="122"/>
    </row>
    <row r="4" spans="1:18" s="25" customFormat="1" ht="15.05">
      <c r="A4" s="151">
        <v>2</v>
      </c>
      <c r="B4" s="46" t="s">
        <v>48</v>
      </c>
      <c r="C4" s="46" t="s">
        <v>49</v>
      </c>
      <c r="D4" s="51" t="s">
        <v>61</v>
      </c>
      <c r="E4" s="151" t="s">
        <v>64</v>
      </c>
      <c r="F4" s="151" t="s">
        <v>319</v>
      </c>
      <c r="G4" s="46" t="s">
        <v>247</v>
      </c>
      <c r="H4" s="46" t="s">
        <v>230</v>
      </c>
      <c r="I4" s="46">
        <v>1980</v>
      </c>
      <c r="J4" s="46">
        <v>4</v>
      </c>
      <c r="K4" s="152">
        <v>29244</v>
      </c>
      <c r="L4" s="153">
        <v>15690</v>
      </c>
      <c r="M4" s="154" t="s">
        <v>245</v>
      </c>
      <c r="N4" s="46" t="s">
        <v>44</v>
      </c>
      <c r="O4" s="155" t="s">
        <v>300</v>
      </c>
      <c r="P4" s="155"/>
      <c r="Q4" s="155" t="s">
        <v>300</v>
      </c>
      <c r="R4" s="122"/>
    </row>
    <row r="5" spans="1:18" s="26" customFormat="1" ht="15.05">
      <c r="A5" s="151">
        <v>3</v>
      </c>
      <c r="B5" s="47" t="s">
        <v>50</v>
      </c>
      <c r="C5" s="46" t="s">
        <v>51</v>
      </c>
      <c r="D5" s="46" t="s">
        <v>52</v>
      </c>
      <c r="E5" s="151" t="s">
        <v>64</v>
      </c>
      <c r="F5" s="151" t="s">
        <v>320</v>
      </c>
      <c r="G5" s="47" t="s">
        <v>59</v>
      </c>
      <c r="H5" s="47">
        <v>132</v>
      </c>
      <c r="I5" s="46">
        <v>2004</v>
      </c>
      <c r="J5" s="46">
        <v>6</v>
      </c>
      <c r="K5" s="152">
        <v>38369</v>
      </c>
      <c r="L5" s="153">
        <v>12000</v>
      </c>
      <c r="M5" s="154"/>
      <c r="N5" s="46" t="s">
        <v>44</v>
      </c>
      <c r="O5" s="155" t="s">
        <v>303</v>
      </c>
      <c r="P5" s="156"/>
      <c r="Q5" s="155" t="s">
        <v>303</v>
      </c>
      <c r="R5" s="123"/>
    </row>
    <row r="6" spans="1:18" s="27" customFormat="1" ht="15.05">
      <c r="A6" s="74">
        <v>4</v>
      </c>
      <c r="B6" s="46" t="s">
        <v>170</v>
      </c>
      <c r="C6" s="46" t="s">
        <v>171</v>
      </c>
      <c r="D6" s="46" t="s">
        <v>172</v>
      </c>
      <c r="E6" s="151" t="s">
        <v>64</v>
      </c>
      <c r="F6" s="151" t="s">
        <v>321</v>
      </c>
      <c r="G6" s="46" t="s">
        <v>173</v>
      </c>
      <c r="H6" s="46">
        <v>110</v>
      </c>
      <c r="I6" s="46">
        <v>1987</v>
      </c>
      <c r="J6" s="46">
        <v>2</v>
      </c>
      <c r="K6" s="157">
        <v>32030</v>
      </c>
      <c r="L6" s="153">
        <v>10800</v>
      </c>
      <c r="M6" s="74"/>
      <c r="N6" s="46" t="s">
        <v>44</v>
      </c>
      <c r="O6" s="46" t="s">
        <v>339</v>
      </c>
      <c r="P6" s="74"/>
      <c r="Q6" s="46" t="s">
        <v>339</v>
      </c>
      <c r="R6" s="122"/>
    </row>
    <row r="7" spans="1:18" s="25" customFormat="1" ht="15.05">
      <c r="A7" s="151">
        <v>5</v>
      </c>
      <c r="B7" s="46" t="s">
        <v>166</v>
      </c>
      <c r="C7" s="46" t="s">
        <v>167</v>
      </c>
      <c r="D7" s="103"/>
      <c r="E7" s="151" t="s">
        <v>64</v>
      </c>
      <c r="F7" s="151" t="s">
        <v>326</v>
      </c>
      <c r="G7" s="103">
        <v>6871</v>
      </c>
      <c r="H7" s="46">
        <v>251</v>
      </c>
      <c r="I7" s="46">
        <v>2017</v>
      </c>
      <c r="J7" s="46">
        <v>6</v>
      </c>
      <c r="K7" s="152">
        <v>42934</v>
      </c>
      <c r="L7" s="153">
        <v>18000</v>
      </c>
      <c r="M7" s="103"/>
      <c r="N7" s="46" t="s">
        <v>44</v>
      </c>
      <c r="O7" s="46" t="s">
        <v>306</v>
      </c>
      <c r="P7" s="74"/>
      <c r="Q7" s="46" t="s">
        <v>306</v>
      </c>
      <c r="R7" s="122"/>
    </row>
    <row r="8" spans="1:18" s="26" customFormat="1" ht="15.05">
      <c r="A8" s="151">
        <v>6</v>
      </c>
      <c r="B8" s="46" t="s">
        <v>54</v>
      </c>
      <c r="C8" s="46" t="s">
        <v>42</v>
      </c>
      <c r="D8" s="46">
        <v>3302</v>
      </c>
      <c r="E8" s="151" t="s">
        <v>64</v>
      </c>
      <c r="F8" s="151" t="s">
        <v>323</v>
      </c>
      <c r="G8" s="46" t="s">
        <v>248</v>
      </c>
      <c r="H8" s="46">
        <v>52</v>
      </c>
      <c r="I8" s="46">
        <v>1997</v>
      </c>
      <c r="J8" s="46">
        <v>3</v>
      </c>
      <c r="K8" s="152">
        <v>35759</v>
      </c>
      <c r="L8" s="153">
        <v>2900</v>
      </c>
      <c r="M8" s="154"/>
      <c r="N8" s="46" t="s">
        <v>44</v>
      </c>
      <c r="O8" s="46" t="s">
        <v>301</v>
      </c>
      <c r="P8" s="158"/>
      <c r="Q8" s="46" t="s">
        <v>301</v>
      </c>
      <c r="R8" s="123"/>
    </row>
    <row r="9" spans="1:18" s="26" customFormat="1" ht="15.05">
      <c r="A9" s="151">
        <v>7</v>
      </c>
      <c r="B9" s="46" t="s">
        <v>89</v>
      </c>
      <c r="C9" s="46" t="s">
        <v>51</v>
      </c>
      <c r="D9" s="46" t="s">
        <v>53</v>
      </c>
      <c r="E9" s="151" t="s">
        <v>64</v>
      </c>
      <c r="F9" s="151" t="s">
        <v>322</v>
      </c>
      <c r="G9" s="46" t="s">
        <v>249</v>
      </c>
      <c r="H9" s="46">
        <v>110</v>
      </c>
      <c r="I9" s="46">
        <v>1991</v>
      </c>
      <c r="J9" s="46">
        <v>6</v>
      </c>
      <c r="K9" s="152">
        <v>33337</v>
      </c>
      <c r="L9" s="153">
        <v>10750</v>
      </c>
      <c r="M9" s="154"/>
      <c r="N9" s="46" t="s">
        <v>44</v>
      </c>
      <c r="O9" s="46" t="s">
        <v>303</v>
      </c>
      <c r="P9" s="46"/>
      <c r="Q9" s="46" t="s">
        <v>303</v>
      </c>
      <c r="R9" s="123"/>
    </row>
    <row r="10" spans="1:18" s="25" customFormat="1" ht="15.05">
      <c r="A10" s="151">
        <v>8</v>
      </c>
      <c r="B10" s="46" t="s">
        <v>168</v>
      </c>
      <c r="C10" s="46" t="s">
        <v>187</v>
      </c>
      <c r="D10" s="46" t="s">
        <v>169</v>
      </c>
      <c r="E10" s="151" t="s">
        <v>64</v>
      </c>
      <c r="F10" s="151" t="s">
        <v>324</v>
      </c>
      <c r="G10" s="46">
        <v>2464</v>
      </c>
      <c r="H10" s="46">
        <v>74</v>
      </c>
      <c r="I10" s="46">
        <v>2008</v>
      </c>
      <c r="J10" s="159">
        <v>9</v>
      </c>
      <c r="K10" s="152">
        <v>39540</v>
      </c>
      <c r="L10" s="153">
        <v>3300</v>
      </c>
      <c r="M10" s="160"/>
      <c r="N10" s="46" t="s">
        <v>44</v>
      </c>
      <c r="O10" s="46" t="s">
        <v>305</v>
      </c>
      <c r="P10" s="46"/>
      <c r="Q10" s="46" t="s">
        <v>305</v>
      </c>
      <c r="R10" s="122"/>
    </row>
    <row r="11" spans="1:18" s="120" customFormat="1" ht="26.3" customHeight="1">
      <c r="A11" s="151">
        <v>9</v>
      </c>
      <c r="B11" s="46" t="s">
        <v>295</v>
      </c>
      <c r="C11" s="46" t="s">
        <v>55</v>
      </c>
      <c r="D11" s="46" t="s">
        <v>56</v>
      </c>
      <c r="E11" s="151" t="s">
        <v>43</v>
      </c>
      <c r="F11" s="151" t="s">
        <v>325</v>
      </c>
      <c r="G11" s="47" t="s">
        <v>60</v>
      </c>
      <c r="H11" s="47" t="s">
        <v>245</v>
      </c>
      <c r="I11" s="47">
        <v>2010</v>
      </c>
      <c r="J11" s="161">
        <v>0</v>
      </c>
      <c r="K11" s="161"/>
      <c r="L11" s="162" t="s">
        <v>230</v>
      </c>
      <c r="M11" s="154">
        <v>47000</v>
      </c>
      <c r="N11" s="46" t="s">
        <v>338</v>
      </c>
      <c r="O11" s="46" t="s">
        <v>304</v>
      </c>
      <c r="P11" s="46" t="s">
        <v>304</v>
      </c>
      <c r="Q11" s="46"/>
      <c r="R11" s="124"/>
    </row>
  </sheetData>
  <mergeCells count="15">
    <mergeCell ref="A1:A2"/>
    <mergeCell ref="B1:B2"/>
    <mergeCell ref="C1:C2"/>
    <mergeCell ref="D1:D2"/>
    <mergeCell ref="O1:Q1"/>
    <mergeCell ref="E1:E2"/>
    <mergeCell ref="G1:G2"/>
    <mergeCell ref="H1:H2"/>
    <mergeCell ref="I1:I2"/>
    <mergeCell ref="J1:J2"/>
    <mergeCell ref="K1:K2"/>
    <mergeCell ref="L1:L2"/>
    <mergeCell ref="M1:M2"/>
    <mergeCell ref="N1:N2"/>
    <mergeCell ref="F1:F2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O30"/>
  <sheetViews>
    <sheetView topLeftCell="A10" zoomScaleNormal="100" workbookViewId="0">
      <selection activeCell="L18" sqref="L18"/>
    </sheetView>
  </sheetViews>
  <sheetFormatPr defaultColWidth="9.109375" defaultRowHeight="15.05"/>
  <cols>
    <col min="1" max="1" width="12.109375" style="53" customWidth="1"/>
    <col min="2" max="3" width="11.6640625" style="53" customWidth="1"/>
    <col min="4" max="4" width="11.88671875" style="53" customWidth="1"/>
    <col min="5" max="5" width="9.33203125" style="53" bestFit="1" customWidth="1"/>
    <col min="6" max="6" width="13.109375" style="53" customWidth="1"/>
    <col min="7" max="7" width="12" style="53" customWidth="1"/>
    <col min="8" max="8" width="16.44140625" style="53" customWidth="1"/>
    <col min="9" max="9" width="20.109375" style="53" customWidth="1"/>
    <col min="10" max="10" width="9.33203125" style="53" bestFit="1" customWidth="1"/>
    <col min="11" max="11" width="13.44140625" style="53" bestFit="1" customWidth="1"/>
    <col min="12" max="12" width="12.88671875" style="53" customWidth="1"/>
    <col min="13" max="13" width="13" style="53" customWidth="1"/>
    <col min="14" max="14" width="13.5546875" style="53" customWidth="1"/>
    <col min="15" max="15" width="9.33203125" style="53" bestFit="1" customWidth="1"/>
    <col min="16" max="16384" width="9.109375" style="53"/>
  </cols>
  <sheetData>
    <row r="1" spans="1:15" s="224" customFormat="1" ht="15.65" thickBot="1">
      <c r="A1" s="341" t="s">
        <v>307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2" spans="1:15" s="224" customFormat="1" ht="15.65" thickBot="1">
      <c r="A2" s="294"/>
      <c r="B2" s="295"/>
      <c r="C2" s="295"/>
      <c r="D2" s="295"/>
      <c r="E2" s="295"/>
      <c r="F2" s="295"/>
      <c r="G2" s="295"/>
      <c r="H2" s="295"/>
      <c r="I2" s="295"/>
    </row>
    <row r="3" spans="1:15" s="224" customFormat="1" ht="20.2" customHeight="1">
      <c r="A3" s="296" t="s">
        <v>75</v>
      </c>
      <c r="B3" s="297"/>
      <c r="C3" s="297"/>
      <c r="D3" s="297"/>
      <c r="E3" s="298"/>
      <c r="F3" s="299" t="s">
        <v>62</v>
      </c>
      <c r="G3" s="300"/>
      <c r="H3" s="300"/>
      <c r="I3" s="300"/>
      <c r="J3" s="301"/>
      <c r="K3" s="299" t="s">
        <v>94</v>
      </c>
      <c r="L3" s="300"/>
      <c r="M3" s="300"/>
      <c r="N3" s="300"/>
      <c r="O3" s="301"/>
    </row>
    <row r="4" spans="1:15" s="224" customFormat="1" ht="30.05">
      <c r="A4" s="302" t="s">
        <v>95</v>
      </c>
      <c r="B4" s="303" t="s">
        <v>96</v>
      </c>
      <c r="C4" s="303" t="s">
        <v>97</v>
      </c>
      <c r="D4" s="304" t="s">
        <v>98</v>
      </c>
      <c r="E4" s="305" t="s">
        <v>99</v>
      </c>
      <c r="F4" s="302" t="s">
        <v>95</v>
      </c>
      <c r="G4" s="303" t="s">
        <v>96</v>
      </c>
      <c r="H4" s="303" t="s">
        <v>97</v>
      </c>
      <c r="I4" s="304" t="s">
        <v>98</v>
      </c>
      <c r="J4" s="305" t="s">
        <v>99</v>
      </c>
      <c r="K4" s="302" t="s">
        <v>95</v>
      </c>
      <c r="L4" s="303" t="s">
        <v>96</v>
      </c>
      <c r="M4" s="303" t="s">
        <v>97</v>
      </c>
      <c r="N4" s="303" t="s">
        <v>98</v>
      </c>
      <c r="O4" s="305" t="s">
        <v>99</v>
      </c>
    </row>
    <row r="5" spans="1:15" s="224" customFormat="1">
      <c r="A5" s="306">
        <v>2019</v>
      </c>
      <c r="B5" s="307">
        <f>2400</f>
        <v>2400</v>
      </c>
      <c r="C5" s="308">
        <v>1</v>
      </c>
      <c r="D5" s="307">
        <v>0</v>
      </c>
      <c r="E5" s="309">
        <v>0</v>
      </c>
      <c r="F5" s="306">
        <v>2019</v>
      </c>
      <c r="G5" s="307">
        <v>0</v>
      </c>
      <c r="H5" s="308">
        <v>0</v>
      </c>
      <c r="I5" s="307">
        <v>0</v>
      </c>
      <c r="J5" s="309">
        <v>0</v>
      </c>
      <c r="K5" s="310">
        <v>2019</v>
      </c>
      <c r="L5" s="311">
        <f>459+463.83+1390.52+3636.2+180+4810.62</f>
        <v>10940.169999999998</v>
      </c>
      <c r="M5" s="308">
        <v>6</v>
      </c>
      <c r="N5" s="307">
        <v>0</v>
      </c>
      <c r="O5" s="309">
        <v>0</v>
      </c>
    </row>
    <row r="6" spans="1:15" s="224" customFormat="1">
      <c r="A6" s="306">
        <v>2020</v>
      </c>
      <c r="B6" s="307">
        <f>974.16+7047.5</f>
        <v>8021.66</v>
      </c>
      <c r="C6" s="308">
        <v>2</v>
      </c>
      <c r="D6" s="307">
        <v>0</v>
      </c>
      <c r="E6" s="309">
        <v>0</v>
      </c>
      <c r="F6" s="306">
        <v>2020</v>
      </c>
      <c r="G6" s="307">
        <v>0</v>
      </c>
      <c r="H6" s="308">
        <v>0</v>
      </c>
      <c r="I6" s="307">
        <v>0</v>
      </c>
      <c r="J6" s="309">
        <v>0</v>
      </c>
      <c r="K6" s="310">
        <v>2020</v>
      </c>
      <c r="L6" s="311">
        <f>1791.54+144.89</f>
        <v>1936.4299999999998</v>
      </c>
      <c r="M6" s="308">
        <v>2</v>
      </c>
      <c r="N6" s="307">
        <v>0</v>
      </c>
      <c r="O6" s="309">
        <v>0</v>
      </c>
    </row>
    <row r="7" spans="1:15" s="224" customFormat="1">
      <c r="A7" s="306">
        <v>2021</v>
      </c>
      <c r="B7" s="307">
        <v>0</v>
      </c>
      <c r="C7" s="308">
        <v>0</v>
      </c>
      <c r="D7" s="307">
        <v>0</v>
      </c>
      <c r="E7" s="309">
        <v>0</v>
      </c>
      <c r="F7" s="306">
        <v>2021</v>
      </c>
      <c r="G7" s="307">
        <v>3712</v>
      </c>
      <c r="H7" s="308">
        <v>1</v>
      </c>
      <c r="I7" s="307">
        <v>0</v>
      </c>
      <c r="J7" s="309">
        <v>0</v>
      </c>
      <c r="K7" s="310">
        <v>2021</v>
      </c>
      <c r="L7" s="311">
        <f>350</f>
        <v>350</v>
      </c>
      <c r="M7" s="308">
        <v>1</v>
      </c>
      <c r="N7" s="307">
        <v>0</v>
      </c>
      <c r="O7" s="309">
        <v>0</v>
      </c>
    </row>
    <row r="8" spans="1:15" s="224" customFormat="1">
      <c r="A8" s="306">
        <v>2022</v>
      </c>
      <c r="B8" s="307">
        <f>2152.5</f>
        <v>2152.5</v>
      </c>
      <c r="C8" s="308">
        <v>1</v>
      </c>
      <c r="D8" s="307">
        <v>0</v>
      </c>
      <c r="E8" s="309">
        <v>0</v>
      </c>
      <c r="F8" s="306">
        <v>2022</v>
      </c>
      <c r="G8" s="307">
        <v>0</v>
      </c>
      <c r="H8" s="308">
        <v>0</v>
      </c>
      <c r="I8" s="307">
        <v>0</v>
      </c>
      <c r="J8" s="309">
        <v>0</v>
      </c>
      <c r="K8" s="310">
        <v>2022</v>
      </c>
      <c r="L8" s="307">
        <v>0</v>
      </c>
      <c r="M8" s="308">
        <v>0</v>
      </c>
      <c r="N8" s="307">
        <v>0</v>
      </c>
      <c r="O8" s="309">
        <v>0</v>
      </c>
    </row>
    <row r="9" spans="1:15" s="224" customFormat="1" ht="15.65" thickBot="1">
      <c r="A9" s="312">
        <v>2023</v>
      </c>
      <c r="B9" s="313">
        <v>0</v>
      </c>
      <c r="C9" s="314">
        <v>0</v>
      </c>
      <c r="D9" s="313">
        <v>0</v>
      </c>
      <c r="E9" s="315">
        <v>0</v>
      </c>
      <c r="F9" s="312">
        <v>2023</v>
      </c>
      <c r="G9" s="313">
        <v>0</v>
      </c>
      <c r="H9" s="314">
        <v>0</v>
      </c>
      <c r="I9" s="313">
        <v>0</v>
      </c>
      <c r="J9" s="315">
        <v>0</v>
      </c>
      <c r="K9" s="316">
        <v>2023</v>
      </c>
      <c r="L9" s="313">
        <v>0</v>
      </c>
      <c r="M9" s="314">
        <v>0</v>
      </c>
      <c r="N9" s="313">
        <v>0</v>
      </c>
      <c r="O9" s="315">
        <v>0</v>
      </c>
    </row>
    <row r="10" spans="1:15" s="224" customFormat="1">
      <c r="A10" s="295"/>
      <c r="B10" s="295"/>
      <c r="C10" s="295"/>
      <c r="D10" s="295"/>
      <c r="E10" s="295"/>
      <c r="F10" s="295"/>
      <c r="G10" s="295"/>
      <c r="H10" s="295"/>
      <c r="I10" s="295"/>
    </row>
    <row r="11" spans="1:15" s="224" customFormat="1" ht="15.65" thickBot="1">
      <c r="A11" s="295"/>
      <c r="B11" s="295"/>
      <c r="C11" s="295"/>
      <c r="D11" s="295"/>
      <c r="E11" s="295"/>
      <c r="F11" s="295"/>
      <c r="G11" s="317"/>
      <c r="H11" s="317"/>
      <c r="I11" s="317"/>
      <c r="J11" s="267"/>
      <c r="K11" s="267"/>
      <c r="L11" s="267"/>
    </row>
    <row r="12" spans="1:15" s="224" customFormat="1">
      <c r="A12" s="299" t="s">
        <v>100</v>
      </c>
      <c r="B12" s="300"/>
      <c r="C12" s="300"/>
      <c r="D12" s="300"/>
      <c r="E12" s="301"/>
      <c r="F12" s="295"/>
      <c r="G12" s="318"/>
      <c r="H12" s="318"/>
      <c r="I12" s="318"/>
      <c r="J12" s="318"/>
      <c r="K12" s="318"/>
      <c r="L12" s="267"/>
    </row>
    <row r="13" spans="1:15" s="224" customFormat="1" ht="42.75" customHeight="1">
      <c r="A13" s="302" t="s">
        <v>95</v>
      </c>
      <c r="B13" s="303" t="s">
        <v>96</v>
      </c>
      <c r="C13" s="303" t="s">
        <v>97</v>
      </c>
      <c r="D13" s="304" t="s">
        <v>98</v>
      </c>
      <c r="E13" s="305" t="s">
        <v>99</v>
      </c>
      <c r="F13" s="295"/>
      <c r="G13" s="319"/>
      <c r="H13" s="320"/>
      <c r="I13" s="320"/>
      <c r="J13" s="318"/>
      <c r="K13" s="318"/>
      <c r="L13" s="321"/>
    </row>
    <row r="14" spans="1:15" s="224" customFormat="1">
      <c r="A14" s="306">
        <v>2019</v>
      </c>
      <c r="B14" s="307">
        <v>0</v>
      </c>
      <c r="C14" s="308">
        <v>0</v>
      </c>
      <c r="D14" s="307">
        <v>0</v>
      </c>
      <c r="E14" s="309">
        <v>0</v>
      </c>
      <c r="F14" s="295"/>
      <c r="G14" s="319"/>
      <c r="H14" s="322"/>
      <c r="I14" s="322"/>
      <c r="J14" s="323"/>
      <c r="K14" s="323"/>
      <c r="L14" s="324"/>
    </row>
    <row r="15" spans="1:15" s="224" customFormat="1">
      <c r="A15" s="306">
        <v>2020</v>
      </c>
      <c r="B15" s="307">
        <v>0</v>
      </c>
      <c r="C15" s="308">
        <v>0</v>
      </c>
      <c r="D15" s="307">
        <v>0</v>
      </c>
      <c r="E15" s="309">
        <v>0</v>
      </c>
      <c r="F15" s="295"/>
      <c r="G15" s="319"/>
      <c r="H15" s="322"/>
      <c r="I15" s="322"/>
      <c r="J15" s="323"/>
      <c r="K15" s="323"/>
      <c r="L15" s="324"/>
    </row>
    <row r="16" spans="1:15" s="224" customFormat="1">
      <c r="A16" s="306">
        <v>2021</v>
      </c>
      <c r="B16" s="307">
        <v>0</v>
      </c>
      <c r="C16" s="308">
        <v>0</v>
      </c>
      <c r="D16" s="307">
        <v>0</v>
      </c>
      <c r="E16" s="309">
        <v>0</v>
      </c>
      <c r="F16" s="295"/>
      <c r="G16" s="319"/>
      <c r="H16" s="322"/>
      <c r="I16" s="322"/>
      <c r="J16" s="323"/>
      <c r="K16" s="323"/>
      <c r="L16" s="324"/>
    </row>
    <row r="17" spans="1:15" s="224" customFormat="1">
      <c r="A17" s="306">
        <v>2022</v>
      </c>
      <c r="B17" s="307">
        <v>0</v>
      </c>
      <c r="C17" s="308">
        <v>0</v>
      </c>
      <c r="D17" s="307">
        <v>0</v>
      </c>
      <c r="E17" s="309">
        <v>0</v>
      </c>
      <c r="F17" s="295"/>
      <c r="G17" s="319"/>
      <c r="H17" s="322"/>
      <c r="I17" s="322"/>
      <c r="J17" s="323"/>
      <c r="K17" s="323"/>
      <c r="L17" s="324"/>
    </row>
    <row r="18" spans="1:15" s="224" customFormat="1" ht="15.65" thickBot="1">
      <c r="A18" s="312">
        <v>2023</v>
      </c>
      <c r="B18" s="313">
        <v>0</v>
      </c>
      <c r="C18" s="314">
        <v>0</v>
      </c>
      <c r="D18" s="313">
        <v>0</v>
      </c>
      <c r="E18" s="315">
        <v>0</v>
      </c>
      <c r="F18" s="295"/>
      <c r="G18" s="319"/>
      <c r="H18" s="322"/>
      <c r="I18" s="322"/>
      <c r="J18" s="323"/>
      <c r="K18" s="323"/>
      <c r="L18" s="324"/>
    </row>
    <row r="19" spans="1:15" s="224" customFormat="1">
      <c r="A19" s="294"/>
      <c r="B19" s="295"/>
      <c r="C19" s="295"/>
      <c r="D19" s="295"/>
      <c r="E19" s="295"/>
      <c r="F19" s="325"/>
      <c r="G19" s="325"/>
      <c r="H19" s="325"/>
      <c r="I19" s="325"/>
      <c r="M19" s="295"/>
      <c r="N19" s="295"/>
      <c r="O19" s="295"/>
    </row>
    <row r="20" spans="1:15" s="224" customFormat="1">
      <c r="A20" s="294"/>
      <c r="B20" s="295"/>
      <c r="C20" s="295"/>
      <c r="D20" s="295"/>
      <c r="E20" s="295"/>
      <c r="F20" s="325"/>
      <c r="G20" s="325"/>
      <c r="H20" s="325"/>
      <c r="I20" s="325"/>
      <c r="M20" s="295"/>
      <c r="N20" s="295"/>
      <c r="O20" s="295"/>
    </row>
    <row r="21" spans="1:15" s="224" customFormat="1" ht="16.3" thickBot="1">
      <c r="A21" s="344" t="s">
        <v>63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</row>
    <row r="22" spans="1:15" s="224" customFormat="1">
      <c r="A22" s="299" t="s">
        <v>345</v>
      </c>
      <c r="B22" s="300"/>
      <c r="C22" s="300"/>
      <c r="D22" s="300"/>
      <c r="E22" s="301"/>
      <c r="F22" s="299" t="s">
        <v>346</v>
      </c>
      <c r="G22" s="300"/>
      <c r="H22" s="300"/>
      <c r="I22" s="301"/>
      <c r="J22" s="326" t="s">
        <v>299</v>
      </c>
      <c r="K22" s="327"/>
      <c r="L22" s="327"/>
      <c r="M22" s="328"/>
    </row>
    <row r="23" spans="1:15" s="224" customFormat="1" ht="30.05">
      <c r="A23" s="302" t="s">
        <v>95</v>
      </c>
      <c r="B23" s="303" t="s">
        <v>96</v>
      </c>
      <c r="C23" s="303" t="s">
        <v>97</v>
      </c>
      <c r="D23" s="304" t="s">
        <v>98</v>
      </c>
      <c r="E23" s="305" t="s">
        <v>99</v>
      </c>
      <c r="F23" s="302" t="s">
        <v>96</v>
      </c>
      <c r="G23" s="303" t="s">
        <v>97</v>
      </c>
      <c r="H23" s="304" t="s">
        <v>98</v>
      </c>
      <c r="I23" s="305" t="s">
        <v>99</v>
      </c>
      <c r="J23" s="329" t="s">
        <v>96</v>
      </c>
      <c r="K23" s="330" t="s">
        <v>97</v>
      </c>
      <c r="L23" s="330" t="s">
        <v>98</v>
      </c>
      <c r="M23" s="331" t="s">
        <v>99</v>
      </c>
    </row>
    <row r="24" spans="1:15" s="224" customFormat="1">
      <c r="A24" s="306">
        <v>2019</v>
      </c>
      <c r="B24" s="332">
        <v>0</v>
      </c>
      <c r="C24" s="333">
        <v>0</v>
      </c>
      <c r="D24" s="332">
        <v>0</v>
      </c>
      <c r="E24" s="334">
        <v>0</v>
      </c>
      <c r="F24" s="335">
        <v>0</v>
      </c>
      <c r="G24" s="333">
        <v>0</v>
      </c>
      <c r="H24" s="332">
        <v>0</v>
      </c>
      <c r="I24" s="334">
        <v>0</v>
      </c>
      <c r="J24" s="335">
        <v>0</v>
      </c>
      <c r="K24" s="333">
        <v>0</v>
      </c>
      <c r="L24" s="332">
        <v>0</v>
      </c>
      <c r="M24" s="334">
        <v>0</v>
      </c>
      <c r="N24" s="336"/>
    </row>
    <row r="25" spans="1:15" s="224" customFormat="1">
      <c r="A25" s="306">
        <v>2020</v>
      </c>
      <c r="B25" s="332">
        <v>0</v>
      </c>
      <c r="C25" s="333">
        <v>0</v>
      </c>
      <c r="D25" s="332">
        <v>0</v>
      </c>
      <c r="E25" s="334">
        <v>0</v>
      </c>
      <c r="F25" s="335">
        <v>0</v>
      </c>
      <c r="G25" s="333">
        <v>0</v>
      </c>
      <c r="H25" s="332">
        <v>0</v>
      </c>
      <c r="I25" s="334">
        <v>0</v>
      </c>
      <c r="J25" s="335">
        <v>0</v>
      </c>
      <c r="K25" s="333">
        <v>0</v>
      </c>
      <c r="L25" s="332">
        <v>0</v>
      </c>
      <c r="M25" s="334">
        <v>0</v>
      </c>
      <c r="N25" s="336"/>
    </row>
    <row r="26" spans="1:15" s="224" customFormat="1">
      <c r="A26" s="306">
        <v>2021</v>
      </c>
      <c r="B26" s="332">
        <v>0</v>
      </c>
      <c r="C26" s="333">
        <v>0</v>
      </c>
      <c r="D26" s="332">
        <v>0</v>
      </c>
      <c r="E26" s="334">
        <v>0</v>
      </c>
      <c r="F26" s="335">
        <v>0</v>
      </c>
      <c r="G26" s="333">
        <v>0</v>
      </c>
      <c r="H26" s="332">
        <v>0</v>
      </c>
      <c r="I26" s="334">
        <v>0</v>
      </c>
      <c r="J26" s="335">
        <v>0</v>
      </c>
      <c r="K26" s="333">
        <v>0</v>
      </c>
      <c r="L26" s="332">
        <v>0</v>
      </c>
      <c r="M26" s="334">
        <v>0</v>
      </c>
      <c r="N26" s="336"/>
    </row>
    <row r="27" spans="1:15" s="224" customFormat="1">
      <c r="A27" s="306">
        <v>2022</v>
      </c>
      <c r="B27" s="332">
        <v>0</v>
      </c>
      <c r="C27" s="333">
        <v>0</v>
      </c>
      <c r="D27" s="332">
        <v>0</v>
      </c>
      <c r="E27" s="334">
        <v>0</v>
      </c>
      <c r="F27" s="335">
        <v>0</v>
      </c>
      <c r="G27" s="333">
        <v>0</v>
      </c>
      <c r="H27" s="332">
        <v>0</v>
      </c>
      <c r="I27" s="334">
        <v>0</v>
      </c>
      <c r="J27" s="335">
        <v>0</v>
      </c>
      <c r="K27" s="333">
        <v>0</v>
      </c>
      <c r="L27" s="332">
        <v>0</v>
      </c>
      <c r="M27" s="334">
        <v>0</v>
      </c>
      <c r="N27" s="336"/>
    </row>
    <row r="28" spans="1:15" s="224" customFormat="1" ht="15.65" thickBot="1">
      <c r="A28" s="312">
        <v>2023</v>
      </c>
      <c r="B28" s="337">
        <v>0</v>
      </c>
      <c r="C28" s="338">
        <v>0</v>
      </c>
      <c r="D28" s="337">
        <v>0</v>
      </c>
      <c r="E28" s="339">
        <v>0</v>
      </c>
      <c r="F28" s="340">
        <v>0</v>
      </c>
      <c r="G28" s="338">
        <v>0</v>
      </c>
      <c r="H28" s="337">
        <v>0</v>
      </c>
      <c r="I28" s="339">
        <v>0</v>
      </c>
      <c r="J28" s="340">
        <v>0</v>
      </c>
      <c r="K28" s="338">
        <v>0</v>
      </c>
      <c r="L28" s="337">
        <v>0</v>
      </c>
      <c r="M28" s="339">
        <v>0</v>
      </c>
      <c r="N28" s="336"/>
    </row>
    <row r="29" spans="1:15" s="224" customFormat="1"/>
    <row r="30" spans="1:15" s="224" customFormat="1"/>
  </sheetData>
  <mergeCells count="16">
    <mergeCell ref="A22:E22"/>
    <mergeCell ref="F22:I22"/>
    <mergeCell ref="J22:M22"/>
    <mergeCell ref="A21:M21"/>
    <mergeCell ref="G12:K12"/>
    <mergeCell ref="J17:K17"/>
    <mergeCell ref="J18:K18"/>
    <mergeCell ref="A12:E12"/>
    <mergeCell ref="A1:M1"/>
    <mergeCell ref="J13:K13"/>
    <mergeCell ref="J14:K14"/>
    <mergeCell ref="J15:K15"/>
    <mergeCell ref="J16:K16"/>
    <mergeCell ref="A3:E3"/>
    <mergeCell ref="F3:J3"/>
    <mergeCell ref="K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1 - Wykaz jednostek</vt:lpstr>
      <vt:lpstr>2 - Mienie AR</vt:lpstr>
      <vt:lpstr>3 - Elektronika</vt:lpstr>
      <vt:lpstr>6 - Budowle</vt:lpstr>
      <vt:lpstr>4 - Budynki</vt:lpstr>
      <vt:lpstr>5- Zabezpieczenia budynków</vt:lpstr>
      <vt:lpstr>7 - Wykaz pojazdów</vt:lpstr>
      <vt:lpstr>8 - Szkodowość </vt:lpstr>
      <vt:lpstr>'1 - Wykaz jednostek'!Obszar_wydruku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Miłosz Makowski</cp:lastModifiedBy>
  <cp:lastPrinted>2023-01-20T08:29:37Z</cp:lastPrinted>
  <dcterms:created xsi:type="dcterms:W3CDTF">2007-01-30T13:01:46Z</dcterms:created>
  <dcterms:modified xsi:type="dcterms:W3CDTF">2023-02-08T11:40:20Z</dcterms:modified>
</cp:coreProperties>
</file>