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2E594D65-4CE5-4052-8A2B-9A750D56383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22" i="1" l="1"/>
  <c r="B22" i="1"/>
  <c r="D20" i="1" l="1"/>
  <c r="D22" i="1"/>
  <c r="C114" i="1" l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14" i="1" l="1"/>
  <c r="C101" i="1"/>
  <c r="D100" i="1"/>
  <c r="D99" i="1"/>
  <c r="D98" i="1"/>
  <c r="D97" i="1"/>
  <c r="D96" i="1"/>
  <c r="D95" i="1"/>
  <c r="D94" i="1"/>
  <c r="D93" i="1"/>
  <c r="D92" i="1"/>
  <c r="D91" i="1"/>
  <c r="D90" i="1"/>
  <c r="D89" i="1"/>
  <c r="D101" i="1" l="1"/>
  <c r="C88" i="1"/>
  <c r="D87" i="1"/>
  <c r="D86" i="1"/>
  <c r="D85" i="1"/>
  <c r="D84" i="1"/>
  <c r="D83" i="1"/>
  <c r="D82" i="1"/>
  <c r="D81" i="1"/>
  <c r="D80" i="1"/>
  <c r="D79" i="1"/>
  <c r="D78" i="1"/>
  <c r="D77" i="1"/>
  <c r="D76" i="1"/>
  <c r="C75" i="1"/>
  <c r="D74" i="1"/>
  <c r="D73" i="1"/>
  <c r="D72" i="1"/>
  <c r="D71" i="1"/>
  <c r="D70" i="1"/>
  <c r="D69" i="1"/>
  <c r="D68" i="1"/>
  <c r="D67" i="1"/>
  <c r="D66" i="1"/>
  <c r="D64" i="1"/>
  <c r="D63" i="1"/>
  <c r="C62" i="1"/>
  <c r="D61" i="1"/>
  <c r="D60" i="1"/>
  <c r="D59" i="1"/>
  <c r="D58" i="1"/>
  <c r="D57" i="1"/>
  <c r="D56" i="1"/>
  <c r="D55" i="1"/>
  <c r="D54" i="1"/>
  <c r="D53" i="1"/>
  <c r="D52" i="1"/>
  <c r="D51" i="1"/>
  <c r="D50" i="1"/>
  <c r="C49" i="1"/>
  <c r="D48" i="1"/>
  <c r="D47" i="1"/>
  <c r="D46" i="1"/>
  <c r="D45" i="1"/>
  <c r="D44" i="1"/>
  <c r="D43" i="1"/>
  <c r="D42" i="1"/>
  <c r="D41" i="1"/>
  <c r="D40" i="1"/>
  <c r="D39" i="1"/>
  <c r="D38" i="1"/>
  <c r="D37" i="1"/>
  <c r="C36" i="1"/>
  <c r="D35" i="1"/>
  <c r="D34" i="1"/>
  <c r="D33" i="1"/>
  <c r="D32" i="1"/>
  <c r="D31" i="1"/>
  <c r="D30" i="1"/>
  <c r="D29" i="1"/>
  <c r="D28" i="1"/>
  <c r="D27" i="1"/>
  <c r="D26" i="1"/>
  <c r="D25" i="1"/>
  <c r="D24" i="1"/>
  <c r="C23" i="1"/>
  <c r="K15" i="1"/>
  <c r="A120" i="1" s="1"/>
  <c r="K14" i="1"/>
  <c r="D36" i="1" l="1"/>
  <c r="D88" i="1"/>
  <c r="D62" i="1"/>
  <c r="D49" i="1"/>
  <c r="D23" i="1"/>
  <c r="D75" i="1"/>
  <c r="B20" i="1" l="1"/>
  <c r="E22" i="1" s="1"/>
  <c r="E20" i="1" l="1"/>
  <c r="F20" i="1" s="1"/>
  <c r="F22" i="1"/>
  <c r="B23" i="1" l="1"/>
  <c r="B24" i="1"/>
  <c r="B25" i="1" l="1"/>
  <c r="E24" i="1"/>
  <c r="F23" i="1"/>
  <c r="E23" i="1"/>
  <c r="E25" i="1" l="1"/>
  <c r="F25" i="1" s="1"/>
  <c r="B26" i="1"/>
  <c r="F24" i="1"/>
  <c r="B27" i="1" l="1"/>
  <c r="E26" i="1"/>
  <c r="F26" i="1" l="1"/>
  <c r="B28" i="1"/>
  <c r="E27" i="1"/>
  <c r="F27" i="1" s="1"/>
  <c r="B29" i="1" l="1"/>
  <c r="E28" i="1"/>
  <c r="F28" i="1" s="1"/>
  <c r="E29" i="1" l="1"/>
  <c r="B30" i="1"/>
  <c r="F29" i="1" l="1"/>
  <c r="B31" i="1"/>
  <c r="E30" i="1"/>
  <c r="F30" i="1" s="1"/>
  <c r="B32" i="1" l="1"/>
  <c r="B33" i="1" s="1"/>
  <c r="E31" i="1"/>
  <c r="F31" i="1" s="1"/>
  <c r="E32" i="1" l="1"/>
  <c r="F32" i="1" s="1"/>
  <c r="E33" i="1" l="1"/>
  <c r="F33" i="1" s="1"/>
  <c r="B34" i="1"/>
  <c r="B35" i="1" l="1"/>
  <c r="E34" i="1"/>
  <c r="F34" i="1" s="1"/>
  <c r="B37" i="1" l="1"/>
  <c r="B36" i="1"/>
  <c r="E35" i="1"/>
  <c r="F35" i="1" l="1"/>
  <c r="F36" i="1" s="1"/>
  <c r="E36" i="1"/>
  <c r="B38" i="1"/>
  <c r="E37" i="1"/>
  <c r="F37" i="1" l="1"/>
  <c r="B39" i="1"/>
  <c r="E38" i="1"/>
  <c r="F38" i="1" s="1"/>
  <c r="B40" i="1" l="1"/>
  <c r="E39" i="1"/>
  <c r="F39" i="1" l="1"/>
  <c r="B41" i="1"/>
  <c r="E40" i="1"/>
  <c r="F40" i="1" s="1"/>
  <c r="B42" i="1" l="1"/>
  <c r="E41" i="1"/>
  <c r="F41" i="1" s="1"/>
  <c r="B43" i="1" l="1"/>
  <c r="E42" i="1"/>
  <c r="B44" i="1" l="1"/>
  <c r="E43" i="1"/>
  <c r="F43" i="1" s="1"/>
  <c r="F42" i="1"/>
  <c r="B45" i="1" l="1"/>
  <c r="E44" i="1"/>
  <c r="F44" i="1" l="1"/>
  <c r="B46" i="1"/>
  <c r="E45" i="1"/>
  <c r="F45" i="1" s="1"/>
  <c r="B47" i="1" l="1"/>
  <c r="E46" i="1"/>
  <c r="F46" i="1" s="1"/>
  <c r="B48" i="1" l="1"/>
  <c r="E47" i="1"/>
  <c r="F47" i="1" s="1"/>
  <c r="B49" i="1" l="1"/>
  <c r="B50" i="1"/>
  <c r="E48" i="1"/>
  <c r="F48" i="1" l="1"/>
  <c r="F49" i="1" s="1"/>
  <c r="E49" i="1"/>
  <c r="E50" i="1"/>
  <c r="B51" i="1"/>
  <c r="E51" i="1" l="1"/>
  <c r="F51" i="1" s="1"/>
  <c r="B52" i="1"/>
  <c r="F50" i="1"/>
  <c r="B53" i="1" l="1"/>
  <c r="E52" i="1"/>
  <c r="F52" i="1" l="1"/>
  <c r="E53" i="1"/>
  <c r="F53" i="1" s="1"/>
  <c r="B54" i="1"/>
  <c r="B55" i="1" l="1"/>
  <c r="E54" i="1"/>
  <c r="F54" i="1" s="1"/>
  <c r="E55" i="1" l="1"/>
  <c r="B56" i="1"/>
  <c r="F55" i="1" l="1"/>
  <c r="B57" i="1"/>
  <c r="E56" i="1"/>
  <c r="F56" i="1" s="1"/>
  <c r="B58" i="1" l="1"/>
  <c r="E57" i="1"/>
  <c r="F57" i="1" s="1"/>
  <c r="E58" i="1" l="1"/>
  <c r="F58" i="1" s="1"/>
  <c r="B59" i="1"/>
  <c r="E59" i="1" l="1"/>
  <c r="F59" i="1" s="1"/>
  <c r="B60" i="1"/>
  <c r="B61" i="1" l="1"/>
  <c r="E60" i="1"/>
  <c r="F60" i="1" s="1"/>
  <c r="E61" i="1" l="1"/>
  <c r="B62" i="1"/>
  <c r="B63" i="1"/>
  <c r="E63" i="1" l="1"/>
  <c r="B64" i="1"/>
  <c r="F61" i="1"/>
  <c r="F62" i="1" s="1"/>
  <c r="E62" i="1"/>
  <c r="F63" i="1" l="1"/>
  <c r="E64" i="1"/>
  <c r="F64" i="1" s="1"/>
  <c r="B65" i="1"/>
  <c r="E65" i="1" l="1"/>
  <c r="F65" i="1" s="1"/>
  <c r="B66" i="1"/>
  <c r="E66" i="1" l="1"/>
  <c r="B67" i="1"/>
  <c r="E67" i="1" l="1"/>
  <c r="F67" i="1" s="1"/>
  <c r="B68" i="1"/>
  <c r="F66" i="1"/>
  <c r="E68" i="1" l="1"/>
  <c r="F68" i="1" s="1"/>
  <c r="B69" i="1"/>
  <c r="E69" i="1" l="1"/>
  <c r="F69" i="1" s="1"/>
  <c r="B70" i="1"/>
  <c r="E70" i="1" l="1"/>
  <c r="F70" i="1" s="1"/>
  <c r="B71" i="1"/>
  <c r="E71" i="1" l="1"/>
  <c r="F71" i="1" s="1"/>
  <c r="B72" i="1"/>
  <c r="E72" i="1" l="1"/>
  <c r="F72" i="1" s="1"/>
  <c r="B73" i="1"/>
  <c r="E73" i="1" l="1"/>
  <c r="F73" i="1" s="1"/>
  <c r="B74" i="1"/>
  <c r="E74" i="1" l="1"/>
  <c r="B76" i="1"/>
  <c r="B75" i="1"/>
  <c r="E76" i="1" l="1"/>
  <c r="B77" i="1"/>
  <c r="F74" i="1"/>
  <c r="F75" i="1" s="1"/>
  <c r="E75" i="1"/>
  <c r="F76" i="1" l="1"/>
  <c r="E77" i="1"/>
  <c r="F77" i="1" s="1"/>
  <c r="B78" i="1"/>
  <c r="E78" i="1" l="1"/>
  <c r="F78" i="1" s="1"/>
  <c r="B79" i="1"/>
  <c r="E79" i="1" l="1"/>
  <c r="F79" i="1" s="1"/>
  <c r="B80" i="1"/>
  <c r="E80" i="1" l="1"/>
  <c r="F80" i="1" s="1"/>
  <c r="B81" i="1"/>
  <c r="B82" i="1" l="1"/>
  <c r="E81" i="1"/>
  <c r="F81" i="1" s="1"/>
  <c r="B83" i="1" l="1"/>
  <c r="E82" i="1"/>
  <c r="F82" i="1" s="1"/>
  <c r="B84" i="1" l="1"/>
  <c r="E83" i="1"/>
  <c r="F83" i="1" s="1"/>
  <c r="B85" i="1" l="1"/>
  <c r="E84" i="1"/>
  <c r="F84" i="1" s="1"/>
  <c r="B86" i="1" l="1"/>
  <c r="E85" i="1"/>
  <c r="F85" i="1" s="1"/>
  <c r="B87" i="1" l="1"/>
  <c r="B89" i="1" s="1"/>
  <c r="E86" i="1"/>
  <c r="F86" i="1" s="1"/>
  <c r="E89" i="1" l="1"/>
  <c r="F89" i="1" s="1"/>
  <c r="B90" i="1"/>
  <c r="B88" i="1"/>
  <c r="E87" i="1"/>
  <c r="E90" i="1" l="1"/>
  <c r="B91" i="1"/>
  <c r="F87" i="1"/>
  <c r="F88" i="1" s="1"/>
  <c r="E88" i="1"/>
  <c r="F90" i="1" l="1"/>
  <c r="E91" i="1"/>
  <c r="F91" i="1" s="1"/>
  <c r="B92" i="1"/>
  <c r="E92" i="1" l="1"/>
  <c r="F92" i="1" s="1"/>
  <c r="B93" i="1"/>
  <c r="E93" i="1" l="1"/>
  <c r="F93" i="1" s="1"/>
  <c r="B94" i="1"/>
  <c r="E94" i="1" l="1"/>
  <c r="F94" i="1" s="1"/>
  <c r="B95" i="1"/>
  <c r="E95" i="1" l="1"/>
  <c r="F95" i="1" s="1"/>
  <c r="B96" i="1"/>
  <c r="E96" i="1" l="1"/>
  <c r="F96" i="1" s="1"/>
  <c r="B97" i="1"/>
  <c r="B98" i="1" l="1"/>
  <c r="E97" i="1"/>
  <c r="F97" i="1" s="1"/>
  <c r="B99" i="1" l="1"/>
  <c r="E98" i="1"/>
  <c r="F98" i="1" s="1"/>
  <c r="B100" i="1" l="1"/>
  <c r="B102" i="1" s="1"/>
  <c r="E99" i="1"/>
  <c r="F99" i="1" s="1"/>
  <c r="B103" i="1" l="1"/>
  <c r="E102" i="1"/>
  <c r="E100" i="1"/>
  <c r="F100" i="1" s="1"/>
  <c r="F101" i="1" s="1"/>
  <c r="B101" i="1"/>
  <c r="F102" i="1" l="1"/>
  <c r="B104" i="1"/>
  <c r="E103" i="1"/>
  <c r="F103" i="1" s="1"/>
  <c r="E101" i="1"/>
  <c r="B105" i="1" l="1"/>
  <c r="E104" i="1"/>
  <c r="F104" i="1" l="1"/>
  <c r="B106" i="1"/>
  <c r="E105" i="1"/>
  <c r="F105" i="1" s="1"/>
  <c r="B107" i="1" l="1"/>
  <c r="E106" i="1"/>
  <c r="F106" i="1" s="1"/>
  <c r="B108" i="1" l="1"/>
  <c r="E107" i="1"/>
  <c r="F107" i="1" s="1"/>
  <c r="B109" i="1" l="1"/>
  <c r="E108" i="1"/>
  <c r="F108" i="1" l="1"/>
  <c r="B110" i="1"/>
  <c r="E109" i="1"/>
  <c r="F109" i="1" s="1"/>
  <c r="B111" i="1" l="1"/>
  <c r="E110" i="1"/>
  <c r="F110" i="1" s="1"/>
  <c r="B112" i="1" l="1"/>
  <c r="E111" i="1"/>
  <c r="F111" i="1" s="1"/>
  <c r="B113" i="1" l="1"/>
  <c r="E112" i="1"/>
  <c r="F112" i="1" s="1"/>
  <c r="B114" i="1" l="1"/>
  <c r="E113" i="1"/>
  <c r="F113" i="1" l="1"/>
  <c r="F114" i="1" s="1"/>
  <c r="F117" i="1" s="1"/>
  <c r="E114" i="1"/>
  <c r="E117" i="1" s="1"/>
</calcChain>
</file>

<file path=xl/sharedStrings.xml><?xml version="1.0" encoding="utf-8"?>
<sst xmlns="http://schemas.openxmlformats.org/spreadsheetml/2006/main" count="41" uniqueCount="33">
  <si>
    <t xml:space="preserve">FORMULARZ CENOWY </t>
  </si>
  <si>
    <t>marża banku</t>
  </si>
  <si>
    <t>Data</t>
  </si>
  <si>
    <t>Saldo</t>
  </si>
  <si>
    <t>Rata</t>
  </si>
  <si>
    <t>Prognozowane odsetki</t>
  </si>
  <si>
    <t xml:space="preserve">Suma </t>
  </si>
  <si>
    <t xml:space="preserve">kredytu </t>
  </si>
  <si>
    <t>kapitałowa</t>
  </si>
  <si>
    <t>płatności kapitału</t>
  </si>
  <si>
    <t>(w zł)</t>
  </si>
  <si>
    <t>za dni</t>
  </si>
  <si>
    <t>kwota PLN</t>
  </si>
  <si>
    <t>i odsetek (zł)</t>
  </si>
  <si>
    <t>x</t>
  </si>
  <si>
    <t>Ogółem kwota odsetek</t>
  </si>
  <si>
    <t>Wykonawca wypełnia tylko wysokość marży banku - w polu nr 2 (oznaczonym kolorem żółtym) - do 2 miejsca po przecinku. Przed wypełnieniem prosimy przeczytać informację  Rozdział XII w SIWZ</t>
  </si>
  <si>
    <t>(UWAGA !!! procent wstawi się automatycznie po uzupełnieniu wiersza % -"marża banku")</t>
  </si>
  <si>
    <t>Data:…………</t>
  </si>
  <si>
    <t>podpis osoby/osób/ uprawnionej</t>
  </si>
  <si>
    <t>do reprezentowania Wykonawcvy</t>
  </si>
  <si>
    <t>…………………………………</t>
  </si>
  <si>
    <r>
      <t xml:space="preserve">Uwaga!
</t>
    </r>
    <r>
      <rPr>
        <b/>
        <sz val="12"/>
        <color rgb="FF0070C0"/>
        <rFont val="Arial"/>
        <family val="2"/>
        <charset val="238"/>
      </rPr>
      <t>Formularz tylko dla potrzeb opracowania i porównywalności OFERT</t>
    </r>
  </si>
  <si>
    <t>ZAŁĄCZNIK NR 1 b do SIWZ</t>
  </si>
  <si>
    <t>Stopa bazowa WIBOR 3 M</t>
  </si>
  <si>
    <t>Razem rok 2023</t>
  </si>
  <si>
    <t>Razem rok 2024</t>
  </si>
  <si>
    <t>Razem rok 2025</t>
  </si>
  <si>
    <t>Razem rok 2026</t>
  </si>
  <si>
    <t>Razem rok 2027</t>
  </si>
  <si>
    <t>Razem rok 2028</t>
  </si>
  <si>
    <t>Razem rok 2029</t>
  </si>
  <si>
    <t>Razem rok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</si>
</sst>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&quot;zł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11"/>
      <name val="Arial CE"/>
      <charset val="238"/>
    </font>
    <font>
      <b/>
      <sz val="9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Times New Roman"/>
      <family val="1"/>
      <charset val="238"/>
    </font>
    <font>
      <b/>
      <i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u/>
      <sz val="12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10" fontId="0" fillId="0" borderId="0" xfId="0" applyNumberFormat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164" fontId="6" fillId="0" borderId="9" xfId="1" applyNumberFormat="1" applyFont="1" applyFill="1" applyBorder="1" applyAlignment="1" applyProtection="1">
      <alignment horizontal="center" vertical="center" wrapText="1"/>
    </xf>
    <xf numFmtId="164" fontId="6" fillId="0" borderId="9" xfId="1" applyNumberFormat="1" applyFont="1" applyBorder="1" applyAlignment="1" applyProtection="1">
      <alignment horizontal="center" vertical="center" wrapText="1"/>
    </xf>
    <xf numFmtId="2" fontId="0" fillId="0" borderId="0" xfId="0" applyNumberFormat="1" applyAlignment="1">
      <alignment vertical="center"/>
    </xf>
    <xf numFmtId="10" fontId="6" fillId="0" borderId="9" xfId="1" applyNumberFormat="1" applyFont="1" applyBorder="1" applyAlignment="1" applyProtection="1">
      <alignment horizontal="center" vertical="center" wrapText="1"/>
    </xf>
    <xf numFmtId="164" fontId="6" fillId="0" borderId="9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Border="1" applyAlignment="1" applyProtection="1">
      <alignment horizontal="center" vertical="center"/>
    </xf>
    <xf numFmtId="1" fontId="7" fillId="0" borderId="9" xfId="0" applyNumberFormat="1" applyFont="1" applyBorder="1" applyAlignment="1" applyProtection="1">
      <alignment horizontal="center" vertical="center" wrapText="1"/>
    </xf>
    <xf numFmtId="1" fontId="7" fillId="0" borderId="9" xfId="0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10" fillId="0" borderId="9" xfId="1" applyNumberFormat="1" applyFont="1" applyBorder="1" applyAlignment="1" applyProtection="1">
      <alignment vertical="center"/>
    </xf>
    <xf numFmtId="164" fontId="8" fillId="0" borderId="9" xfId="1" applyNumberFormat="1" applyFont="1" applyFill="1" applyBorder="1" applyAlignment="1" applyProtection="1">
      <alignment horizontal="right" vertical="center" wrapText="1"/>
    </xf>
    <xf numFmtId="41" fontId="10" fillId="0" borderId="9" xfId="1" applyNumberFormat="1" applyFont="1" applyBorder="1" applyAlignment="1" applyProtection="1">
      <alignment vertical="center"/>
    </xf>
    <xf numFmtId="164" fontId="10" fillId="0" borderId="9" xfId="1" applyNumberFormat="1" applyFont="1" applyFill="1" applyBorder="1" applyAlignment="1" applyProtection="1">
      <alignment vertical="center"/>
    </xf>
    <xf numFmtId="14" fontId="9" fillId="5" borderId="9" xfId="0" applyNumberFormat="1" applyFont="1" applyFill="1" applyBorder="1" applyAlignment="1" applyProtection="1">
      <alignment horizontal="center" vertical="center" wrapText="1"/>
    </xf>
    <xf numFmtId="164" fontId="9" fillId="5" borderId="9" xfId="1" applyNumberFormat="1" applyFont="1" applyFill="1" applyBorder="1" applyAlignment="1" applyProtection="1">
      <alignment horizontal="right" vertical="center" wrapText="1"/>
    </xf>
    <xf numFmtId="41" fontId="10" fillId="5" borderId="9" xfId="1" applyNumberFormat="1" applyFont="1" applyFill="1" applyBorder="1" applyAlignment="1" applyProtection="1">
      <alignment vertical="center"/>
    </xf>
    <xf numFmtId="164" fontId="11" fillId="5" borderId="9" xfId="1" applyNumberFormat="1" applyFont="1" applyFill="1" applyBorder="1" applyAlignment="1" applyProtection="1">
      <alignment vertical="center"/>
    </xf>
    <xf numFmtId="14" fontId="8" fillId="6" borderId="9" xfId="0" applyNumberFormat="1" applyFont="1" applyFill="1" applyBorder="1" applyAlignment="1" applyProtection="1">
      <alignment horizontal="center" vertical="center" wrapText="1"/>
    </xf>
    <xf numFmtId="14" fontId="12" fillId="6" borderId="9" xfId="0" applyNumberFormat="1" applyFont="1" applyFill="1" applyBorder="1" applyAlignment="1" applyProtection="1">
      <alignment horizontal="center" vertical="center" wrapText="1"/>
    </xf>
    <xf numFmtId="14" fontId="8" fillId="7" borderId="9" xfId="0" applyNumberFormat="1" applyFont="1" applyFill="1" applyBorder="1" applyAlignment="1" applyProtection="1">
      <alignment horizontal="center" vertical="center" wrapText="1"/>
    </xf>
    <xf numFmtId="164" fontId="13" fillId="5" borderId="9" xfId="1" applyNumberFormat="1" applyFont="1" applyFill="1" applyBorder="1" applyAlignment="1" applyProtection="1">
      <alignment horizontal="right" vertical="center" wrapText="1"/>
    </xf>
    <xf numFmtId="164" fontId="11" fillId="6" borderId="9" xfId="0" applyNumberFormat="1" applyFont="1" applyFill="1" applyBorder="1" applyAlignment="1" applyProtection="1">
      <alignment horizontal="center" vertical="center"/>
    </xf>
    <xf numFmtId="164" fontId="11" fillId="6" borderId="9" xfId="1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vertical="center"/>
    </xf>
    <xf numFmtId="10" fontId="5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Fill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164" fontId="19" fillId="0" borderId="0" xfId="1" applyNumberFormat="1" applyFont="1" applyFill="1" applyAlignment="1" applyProtection="1">
      <alignment vertical="center"/>
    </xf>
    <xf numFmtId="164" fontId="19" fillId="0" borderId="0" xfId="1" applyNumberFormat="1" applyFont="1" applyAlignment="1" applyProtection="1">
      <alignment vertical="center"/>
    </xf>
    <xf numFmtId="10" fontId="19" fillId="0" borderId="0" xfId="1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17" fillId="0" borderId="0" xfId="0" applyNumberFormat="1" applyFont="1" applyFill="1" applyAlignment="1" applyProtection="1">
      <alignment vertical="center"/>
    </xf>
    <xf numFmtId="0" fontId="21" fillId="0" borderId="0" xfId="0" applyFont="1" applyBorder="1" applyAlignment="1" applyProtection="1">
      <alignment horizontal="centerContinuous" vertical="center"/>
    </xf>
    <xf numFmtId="164" fontId="22" fillId="0" borderId="0" xfId="0" applyNumberFormat="1" applyFont="1" applyFill="1" applyBorder="1" applyAlignment="1" applyProtection="1">
      <alignment horizontal="centerContinuous" vertical="center"/>
    </xf>
    <xf numFmtId="164" fontId="22" fillId="0" borderId="0" xfId="0" applyNumberFormat="1" applyFont="1" applyBorder="1" applyAlignment="1" applyProtection="1">
      <alignment horizontal="centerContinuous" vertical="center"/>
    </xf>
    <xf numFmtId="10" fontId="22" fillId="0" borderId="0" xfId="0" applyNumberFormat="1" applyFont="1" applyBorder="1" applyAlignment="1" applyProtection="1">
      <alignment horizontal="centerContinuous" vertical="center"/>
    </xf>
    <xf numFmtId="0" fontId="17" fillId="2" borderId="2" xfId="0" applyFont="1" applyFill="1" applyBorder="1"/>
    <xf numFmtId="0" fontId="17" fillId="2" borderId="0" xfId="0" applyFont="1" applyFill="1" applyBorder="1"/>
    <xf numFmtId="0" fontId="17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/>
    <xf numFmtId="3" fontId="15" fillId="2" borderId="6" xfId="0" applyNumberFormat="1" applyFont="1" applyFill="1" applyBorder="1" applyAlignment="1">
      <alignment horizontal="center"/>
    </xf>
    <xf numFmtId="0" fontId="17" fillId="2" borderId="7" xfId="0" applyFont="1" applyFill="1" applyBorder="1"/>
    <xf numFmtId="0" fontId="23" fillId="2" borderId="8" xfId="0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2" fillId="2" borderId="3" xfId="0" applyFont="1" applyFill="1" applyBorder="1" applyAlignment="1">
      <alignment horizontal="center"/>
    </xf>
    <xf numFmtId="0" fontId="17" fillId="0" borderId="4" xfId="0" applyFont="1" applyBorder="1"/>
    <xf numFmtId="10" fontId="2" fillId="3" borderId="3" xfId="0" applyNumberFormat="1" applyFont="1" applyFill="1" applyBorder="1" applyAlignment="1">
      <alignment horizontal="center" vertical="center"/>
    </xf>
    <xf numFmtId="0" fontId="17" fillId="3" borderId="4" xfId="0" applyFont="1" applyFill="1" applyBorder="1"/>
    <xf numFmtId="0" fontId="2" fillId="2" borderId="5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/>
    </xf>
    <xf numFmtId="164" fontId="18" fillId="0" borderId="0" xfId="0" applyNumberFormat="1" applyFont="1" applyFill="1" applyAlignment="1" applyProtection="1">
      <alignment horizontal="left" vertical="center"/>
    </xf>
    <xf numFmtId="10" fontId="0" fillId="0" borderId="0" xfId="0" applyNumberForma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10" fontId="6" fillId="0" borderId="9" xfId="1" applyNumberFormat="1" applyFont="1" applyBorder="1" applyAlignment="1" applyProtection="1">
      <alignment horizontal="center" vertical="center" wrapText="1"/>
    </xf>
    <xf numFmtId="164" fontId="14" fillId="6" borderId="10" xfId="0" applyNumberFormat="1" applyFont="1" applyFill="1" applyBorder="1" applyAlignment="1" applyProtection="1">
      <alignment horizontal="center" vertical="center"/>
    </xf>
    <xf numFmtId="164" fontId="14" fillId="6" borderId="11" xfId="0" applyNumberFormat="1" applyFont="1" applyFill="1" applyBorder="1" applyAlignment="1" applyProtection="1">
      <alignment horizontal="center" vertical="center"/>
    </xf>
    <xf numFmtId="164" fontId="14" fillId="6" borderId="12" xfId="0" applyNumberFormat="1" applyFont="1" applyFill="1" applyBorder="1" applyAlignment="1" applyProtection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5"/>
  <sheetViews>
    <sheetView tabSelected="1" workbookViewId="0">
      <selection activeCell="D125" sqref="A1:F125"/>
    </sheetView>
  </sheetViews>
  <sheetFormatPr defaultRowHeight="15" x14ac:dyDescent="0.25"/>
  <cols>
    <col min="1" max="1" width="13.28515625" style="5" customWidth="1"/>
    <col min="2" max="2" width="13.5703125" style="2" customWidth="1"/>
    <col min="3" max="3" width="13.42578125" style="3" customWidth="1"/>
    <col min="4" max="4" width="14.7109375" style="1" customWidth="1"/>
    <col min="5" max="5" width="14.7109375" style="2" customWidth="1"/>
    <col min="6" max="6" width="14.7109375" style="3" customWidth="1"/>
    <col min="7" max="7" width="13.140625" style="4" bestFit="1" customWidth="1"/>
    <col min="8" max="8" width="37" style="4" bestFit="1" customWidth="1"/>
    <col min="9" max="10" width="9.140625" style="4"/>
    <col min="11" max="11" width="9.140625" style="4" hidden="1" customWidth="1"/>
    <col min="12" max="256" width="9.140625" style="4"/>
    <col min="257" max="257" width="13.85546875" style="4" customWidth="1"/>
    <col min="258" max="262" width="14.7109375" style="4" customWidth="1"/>
    <col min="263" max="263" width="13.140625" style="4" bestFit="1" customWidth="1"/>
    <col min="264" max="264" width="37" style="4" bestFit="1" customWidth="1"/>
    <col min="265" max="266" width="9.140625" style="4"/>
    <col min="267" max="267" width="0" style="4" hidden="1" customWidth="1"/>
    <col min="268" max="512" width="9.140625" style="4"/>
    <col min="513" max="513" width="13.85546875" style="4" customWidth="1"/>
    <col min="514" max="518" width="14.7109375" style="4" customWidth="1"/>
    <col min="519" max="519" width="13.140625" style="4" bestFit="1" customWidth="1"/>
    <col min="520" max="520" width="37" style="4" bestFit="1" customWidth="1"/>
    <col min="521" max="522" width="9.140625" style="4"/>
    <col min="523" max="523" width="0" style="4" hidden="1" customWidth="1"/>
    <col min="524" max="768" width="9.140625" style="4"/>
    <col min="769" max="769" width="13.85546875" style="4" customWidth="1"/>
    <col min="770" max="774" width="14.7109375" style="4" customWidth="1"/>
    <col min="775" max="775" width="13.140625" style="4" bestFit="1" customWidth="1"/>
    <col min="776" max="776" width="37" style="4" bestFit="1" customWidth="1"/>
    <col min="777" max="778" width="9.140625" style="4"/>
    <col min="779" max="779" width="0" style="4" hidden="1" customWidth="1"/>
    <col min="780" max="1024" width="9.140625" style="4"/>
    <col min="1025" max="1025" width="13.85546875" style="4" customWidth="1"/>
    <col min="1026" max="1030" width="14.7109375" style="4" customWidth="1"/>
    <col min="1031" max="1031" width="13.140625" style="4" bestFit="1" customWidth="1"/>
    <col min="1032" max="1032" width="37" style="4" bestFit="1" customWidth="1"/>
    <col min="1033" max="1034" width="9.140625" style="4"/>
    <col min="1035" max="1035" width="0" style="4" hidden="1" customWidth="1"/>
    <col min="1036" max="1280" width="9.140625" style="4"/>
    <col min="1281" max="1281" width="13.85546875" style="4" customWidth="1"/>
    <col min="1282" max="1286" width="14.7109375" style="4" customWidth="1"/>
    <col min="1287" max="1287" width="13.140625" style="4" bestFit="1" customWidth="1"/>
    <col min="1288" max="1288" width="37" style="4" bestFit="1" customWidth="1"/>
    <col min="1289" max="1290" width="9.140625" style="4"/>
    <col min="1291" max="1291" width="0" style="4" hidden="1" customWidth="1"/>
    <col min="1292" max="1536" width="9.140625" style="4"/>
    <col min="1537" max="1537" width="13.85546875" style="4" customWidth="1"/>
    <col min="1538" max="1542" width="14.7109375" style="4" customWidth="1"/>
    <col min="1543" max="1543" width="13.140625" style="4" bestFit="1" customWidth="1"/>
    <col min="1544" max="1544" width="37" style="4" bestFit="1" customWidth="1"/>
    <col min="1545" max="1546" width="9.140625" style="4"/>
    <col min="1547" max="1547" width="0" style="4" hidden="1" customWidth="1"/>
    <col min="1548" max="1792" width="9.140625" style="4"/>
    <col min="1793" max="1793" width="13.85546875" style="4" customWidth="1"/>
    <col min="1794" max="1798" width="14.7109375" style="4" customWidth="1"/>
    <col min="1799" max="1799" width="13.140625" style="4" bestFit="1" customWidth="1"/>
    <col min="1800" max="1800" width="37" style="4" bestFit="1" customWidth="1"/>
    <col min="1801" max="1802" width="9.140625" style="4"/>
    <col min="1803" max="1803" width="0" style="4" hidden="1" customWidth="1"/>
    <col min="1804" max="2048" width="9.140625" style="4"/>
    <col min="2049" max="2049" width="13.85546875" style="4" customWidth="1"/>
    <col min="2050" max="2054" width="14.7109375" style="4" customWidth="1"/>
    <col min="2055" max="2055" width="13.140625" style="4" bestFit="1" customWidth="1"/>
    <col min="2056" max="2056" width="37" style="4" bestFit="1" customWidth="1"/>
    <col min="2057" max="2058" width="9.140625" style="4"/>
    <col min="2059" max="2059" width="0" style="4" hidden="1" customWidth="1"/>
    <col min="2060" max="2304" width="9.140625" style="4"/>
    <col min="2305" max="2305" width="13.85546875" style="4" customWidth="1"/>
    <col min="2306" max="2310" width="14.7109375" style="4" customWidth="1"/>
    <col min="2311" max="2311" width="13.140625" style="4" bestFit="1" customWidth="1"/>
    <col min="2312" max="2312" width="37" style="4" bestFit="1" customWidth="1"/>
    <col min="2313" max="2314" width="9.140625" style="4"/>
    <col min="2315" max="2315" width="0" style="4" hidden="1" customWidth="1"/>
    <col min="2316" max="2560" width="9.140625" style="4"/>
    <col min="2561" max="2561" width="13.85546875" style="4" customWidth="1"/>
    <col min="2562" max="2566" width="14.7109375" style="4" customWidth="1"/>
    <col min="2567" max="2567" width="13.140625" style="4" bestFit="1" customWidth="1"/>
    <col min="2568" max="2568" width="37" style="4" bestFit="1" customWidth="1"/>
    <col min="2569" max="2570" width="9.140625" style="4"/>
    <col min="2571" max="2571" width="0" style="4" hidden="1" customWidth="1"/>
    <col min="2572" max="2816" width="9.140625" style="4"/>
    <col min="2817" max="2817" width="13.85546875" style="4" customWidth="1"/>
    <col min="2818" max="2822" width="14.7109375" style="4" customWidth="1"/>
    <col min="2823" max="2823" width="13.140625" style="4" bestFit="1" customWidth="1"/>
    <col min="2824" max="2824" width="37" style="4" bestFit="1" customWidth="1"/>
    <col min="2825" max="2826" width="9.140625" style="4"/>
    <col min="2827" max="2827" width="0" style="4" hidden="1" customWidth="1"/>
    <col min="2828" max="3072" width="9.140625" style="4"/>
    <col min="3073" max="3073" width="13.85546875" style="4" customWidth="1"/>
    <col min="3074" max="3078" width="14.7109375" style="4" customWidth="1"/>
    <col min="3079" max="3079" width="13.140625" style="4" bestFit="1" customWidth="1"/>
    <col min="3080" max="3080" width="37" style="4" bestFit="1" customWidth="1"/>
    <col min="3081" max="3082" width="9.140625" style="4"/>
    <col min="3083" max="3083" width="0" style="4" hidden="1" customWidth="1"/>
    <col min="3084" max="3328" width="9.140625" style="4"/>
    <col min="3329" max="3329" width="13.85546875" style="4" customWidth="1"/>
    <col min="3330" max="3334" width="14.7109375" style="4" customWidth="1"/>
    <col min="3335" max="3335" width="13.140625" style="4" bestFit="1" customWidth="1"/>
    <col min="3336" max="3336" width="37" style="4" bestFit="1" customWidth="1"/>
    <col min="3337" max="3338" width="9.140625" style="4"/>
    <col min="3339" max="3339" width="0" style="4" hidden="1" customWidth="1"/>
    <col min="3340" max="3584" width="9.140625" style="4"/>
    <col min="3585" max="3585" width="13.85546875" style="4" customWidth="1"/>
    <col min="3586" max="3590" width="14.7109375" style="4" customWidth="1"/>
    <col min="3591" max="3591" width="13.140625" style="4" bestFit="1" customWidth="1"/>
    <col min="3592" max="3592" width="37" style="4" bestFit="1" customWidth="1"/>
    <col min="3593" max="3594" width="9.140625" style="4"/>
    <col min="3595" max="3595" width="0" style="4" hidden="1" customWidth="1"/>
    <col min="3596" max="3840" width="9.140625" style="4"/>
    <col min="3841" max="3841" width="13.85546875" style="4" customWidth="1"/>
    <col min="3842" max="3846" width="14.7109375" style="4" customWidth="1"/>
    <col min="3847" max="3847" width="13.140625" style="4" bestFit="1" customWidth="1"/>
    <col min="3848" max="3848" width="37" style="4" bestFit="1" customWidth="1"/>
    <col min="3849" max="3850" width="9.140625" style="4"/>
    <col min="3851" max="3851" width="0" style="4" hidden="1" customWidth="1"/>
    <col min="3852" max="4096" width="9.140625" style="4"/>
    <col min="4097" max="4097" width="13.85546875" style="4" customWidth="1"/>
    <col min="4098" max="4102" width="14.7109375" style="4" customWidth="1"/>
    <col min="4103" max="4103" width="13.140625" style="4" bestFit="1" customWidth="1"/>
    <col min="4104" max="4104" width="37" style="4" bestFit="1" customWidth="1"/>
    <col min="4105" max="4106" width="9.140625" style="4"/>
    <col min="4107" max="4107" width="0" style="4" hidden="1" customWidth="1"/>
    <col min="4108" max="4352" width="9.140625" style="4"/>
    <col min="4353" max="4353" width="13.85546875" style="4" customWidth="1"/>
    <col min="4354" max="4358" width="14.7109375" style="4" customWidth="1"/>
    <col min="4359" max="4359" width="13.140625" style="4" bestFit="1" customWidth="1"/>
    <col min="4360" max="4360" width="37" style="4" bestFit="1" customWidth="1"/>
    <col min="4361" max="4362" width="9.140625" style="4"/>
    <col min="4363" max="4363" width="0" style="4" hidden="1" customWidth="1"/>
    <col min="4364" max="4608" width="9.140625" style="4"/>
    <col min="4609" max="4609" width="13.85546875" style="4" customWidth="1"/>
    <col min="4610" max="4614" width="14.7109375" style="4" customWidth="1"/>
    <col min="4615" max="4615" width="13.140625" style="4" bestFit="1" customWidth="1"/>
    <col min="4616" max="4616" width="37" style="4" bestFit="1" customWidth="1"/>
    <col min="4617" max="4618" width="9.140625" style="4"/>
    <col min="4619" max="4619" width="0" style="4" hidden="1" customWidth="1"/>
    <col min="4620" max="4864" width="9.140625" style="4"/>
    <col min="4865" max="4865" width="13.85546875" style="4" customWidth="1"/>
    <col min="4866" max="4870" width="14.7109375" style="4" customWidth="1"/>
    <col min="4871" max="4871" width="13.140625" style="4" bestFit="1" customWidth="1"/>
    <col min="4872" max="4872" width="37" style="4" bestFit="1" customWidth="1"/>
    <col min="4873" max="4874" width="9.140625" style="4"/>
    <col min="4875" max="4875" width="0" style="4" hidden="1" customWidth="1"/>
    <col min="4876" max="5120" width="9.140625" style="4"/>
    <col min="5121" max="5121" width="13.85546875" style="4" customWidth="1"/>
    <col min="5122" max="5126" width="14.7109375" style="4" customWidth="1"/>
    <col min="5127" max="5127" width="13.140625" style="4" bestFit="1" customWidth="1"/>
    <col min="5128" max="5128" width="37" style="4" bestFit="1" customWidth="1"/>
    <col min="5129" max="5130" width="9.140625" style="4"/>
    <col min="5131" max="5131" width="0" style="4" hidden="1" customWidth="1"/>
    <col min="5132" max="5376" width="9.140625" style="4"/>
    <col min="5377" max="5377" width="13.85546875" style="4" customWidth="1"/>
    <col min="5378" max="5382" width="14.7109375" style="4" customWidth="1"/>
    <col min="5383" max="5383" width="13.140625" style="4" bestFit="1" customWidth="1"/>
    <col min="5384" max="5384" width="37" style="4" bestFit="1" customWidth="1"/>
    <col min="5385" max="5386" width="9.140625" style="4"/>
    <col min="5387" max="5387" width="0" style="4" hidden="1" customWidth="1"/>
    <col min="5388" max="5632" width="9.140625" style="4"/>
    <col min="5633" max="5633" width="13.85546875" style="4" customWidth="1"/>
    <col min="5634" max="5638" width="14.7109375" style="4" customWidth="1"/>
    <col min="5639" max="5639" width="13.140625" style="4" bestFit="1" customWidth="1"/>
    <col min="5640" max="5640" width="37" style="4" bestFit="1" customWidth="1"/>
    <col min="5641" max="5642" width="9.140625" style="4"/>
    <col min="5643" max="5643" width="0" style="4" hidden="1" customWidth="1"/>
    <col min="5644" max="5888" width="9.140625" style="4"/>
    <col min="5889" max="5889" width="13.85546875" style="4" customWidth="1"/>
    <col min="5890" max="5894" width="14.7109375" style="4" customWidth="1"/>
    <col min="5895" max="5895" width="13.140625" style="4" bestFit="1" customWidth="1"/>
    <col min="5896" max="5896" width="37" style="4" bestFit="1" customWidth="1"/>
    <col min="5897" max="5898" width="9.140625" style="4"/>
    <col min="5899" max="5899" width="0" style="4" hidden="1" customWidth="1"/>
    <col min="5900" max="6144" width="9.140625" style="4"/>
    <col min="6145" max="6145" width="13.85546875" style="4" customWidth="1"/>
    <col min="6146" max="6150" width="14.7109375" style="4" customWidth="1"/>
    <col min="6151" max="6151" width="13.140625" style="4" bestFit="1" customWidth="1"/>
    <col min="6152" max="6152" width="37" style="4" bestFit="1" customWidth="1"/>
    <col min="6153" max="6154" width="9.140625" style="4"/>
    <col min="6155" max="6155" width="0" style="4" hidden="1" customWidth="1"/>
    <col min="6156" max="6400" width="9.140625" style="4"/>
    <col min="6401" max="6401" width="13.85546875" style="4" customWidth="1"/>
    <col min="6402" max="6406" width="14.7109375" style="4" customWidth="1"/>
    <col min="6407" max="6407" width="13.140625" style="4" bestFit="1" customWidth="1"/>
    <col min="6408" max="6408" width="37" style="4" bestFit="1" customWidth="1"/>
    <col min="6409" max="6410" width="9.140625" style="4"/>
    <col min="6411" max="6411" width="0" style="4" hidden="1" customWidth="1"/>
    <col min="6412" max="6656" width="9.140625" style="4"/>
    <col min="6657" max="6657" width="13.85546875" style="4" customWidth="1"/>
    <col min="6658" max="6662" width="14.7109375" style="4" customWidth="1"/>
    <col min="6663" max="6663" width="13.140625" style="4" bestFit="1" customWidth="1"/>
    <col min="6664" max="6664" width="37" style="4" bestFit="1" customWidth="1"/>
    <col min="6665" max="6666" width="9.140625" style="4"/>
    <col min="6667" max="6667" width="0" style="4" hidden="1" customWidth="1"/>
    <col min="6668" max="6912" width="9.140625" style="4"/>
    <col min="6913" max="6913" width="13.85546875" style="4" customWidth="1"/>
    <col min="6914" max="6918" width="14.7109375" style="4" customWidth="1"/>
    <col min="6919" max="6919" width="13.140625" style="4" bestFit="1" customWidth="1"/>
    <col min="6920" max="6920" width="37" style="4" bestFit="1" customWidth="1"/>
    <col min="6921" max="6922" width="9.140625" style="4"/>
    <col min="6923" max="6923" width="0" style="4" hidden="1" customWidth="1"/>
    <col min="6924" max="7168" width="9.140625" style="4"/>
    <col min="7169" max="7169" width="13.85546875" style="4" customWidth="1"/>
    <col min="7170" max="7174" width="14.7109375" style="4" customWidth="1"/>
    <col min="7175" max="7175" width="13.140625" style="4" bestFit="1" customWidth="1"/>
    <col min="7176" max="7176" width="37" style="4" bestFit="1" customWidth="1"/>
    <col min="7177" max="7178" width="9.140625" style="4"/>
    <col min="7179" max="7179" width="0" style="4" hidden="1" customWidth="1"/>
    <col min="7180" max="7424" width="9.140625" style="4"/>
    <col min="7425" max="7425" width="13.85546875" style="4" customWidth="1"/>
    <col min="7426" max="7430" width="14.7109375" style="4" customWidth="1"/>
    <col min="7431" max="7431" width="13.140625" style="4" bestFit="1" customWidth="1"/>
    <col min="7432" max="7432" width="37" style="4" bestFit="1" customWidth="1"/>
    <col min="7433" max="7434" width="9.140625" style="4"/>
    <col min="7435" max="7435" width="0" style="4" hidden="1" customWidth="1"/>
    <col min="7436" max="7680" width="9.140625" style="4"/>
    <col min="7681" max="7681" width="13.85546875" style="4" customWidth="1"/>
    <col min="7682" max="7686" width="14.7109375" style="4" customWidth="1"/>
    <col min="7687" max="7687" width="13.140625" style="4" bestFit="1" customWidth="1"/>
    <col min="7688" max="7688" width="37" style="4" bestFit="1" customWidth="1"/>
    <col min="7689" max="7690" width="9.140625" style="4"/>
    <col min="7691" max="7691" width="0" style="4" hidden="1" customWidth="1"/>
    <col min="7692" max="7936" width="9.140625" style="4"/>
    <col min="7937" max="7937" width="13.85546875" style="4" customWidth="1"/>
    <col min="7938" max="7942" width="14.7109375" style="4" customWidth="1"/>
    <col min="7943" max="7943" width="13.140625" style="4" bestFit="1" customWidth="1"/>
    <col min="7944" max="7944" width="37" style="4" bestFit="1" customWidth="1"/>
    <col min="7945" max="7946" width="9.140625" style="4"/>
    <col min="7947" max="7947" width="0" style="4" hidden="1" customWidth="1"/>
    <col min="7948" max="8192" width="9.140625" style="4"/>
    <col min="8193" max="8193" width="13.85546875" style="4" customWidth="1"/>
    <col min="8194" max="8198" width="14.7109375" style="4" customWidth="1"/>
    <col min="8199" max="8199" width="13.140625" style="4" bestFit="1" customWidth="1"/>
    <col min="8200" max="8200" width="37" style="4" bestFit="1" customWidth="1"/>
    <col min="8201" max="8202" width="9.140625" style="4"/>
    <col min="8203" max="8203" width="0" style="4" hidden="1" customWidth="1"/>
    <col min="8204" max="8448" width="9.140625" style="4"/>
    <col min="8449" max="8449" width="13.85546875" style="4" customWidth="1"/>
    <col min="8450" max="8454" width="14.7109375" style="4" customWidth="1"/>
    <col min="8455" max="8455" width="13.140625" style="4" bestFit="1" customWidth="1"/>
    <col min="8456" max="8456" width="37" style="4" bestFit="1" customWidth="1"/>
    <col min="8457" max="8458" width="9.140625" style="4"/>
    <col min="8459" max="8459" width="0" style="4" hidden="1" customWidth="1"/>
    <col min="8460" max="8704" width="9.140625" style="4"/>
    <col min="8705" max="8705" width="13.85546875" style="4" customWidth="1"/>
    <col min="8706" max="8710" width="14.7109375" style="4" customWidth="1"/>
    <col min="8711" max="8711" width="13.140625" style="4" bestFit="1" customWidth="1"/>
    <col min="8712" max="8712" width="37" style="4" bestFit="1" customWidth="1"/>
    <col min="8713" max="8714" width="9.140625" style="4"/>
    <col min="8715" max="8715" width="0" style="4" hidden="1" customWidth="1"/>
    <col min="8716" max="8960" width="9.140625" style="4"/>
    <col min="8961" max="8961" width="13.85546875" style="4" customWidth="1"/>
    <col min="8962" max="8966" width="14.7109375" style="4" customWidth="1"/>
    <col min="8967" max="8967" width="13.140625" style="4" bestFit="1" customWidth="1"/>
    <col min="8968" max="8968" width="37" style="4" bestFit="1" customWidth="1"/>
    <col min="8969" max="8970" width="9.140625" style="4"/>
    <col min="8971" max="8971" width="0" style="4" hidden="1" customWidth="1"/>
    <col min="8972" max="9216" width="9.140625" style="4"/>
    <col min="9217" max="9217" width="13.85546875" style="4" customWidth="1"/>
    <col min="9218" max="9222" width="14.7109375" style="4" customWidth="1"/>
    <col min="9223" max="9223" width="13.140625" style="4" bestFit="1" customWidth="1"/>
    <col min="9224" max="9224" width="37" style="4" bestFit="1" customWidth="1"/>
    <col min="9225" max="9226" width="9.140625" style="4"/>
    <col min="9227" max="9227" width="0" style="4" hidden="1" customWidth="1"/>
    <col min="9228" max="9472" width="9.140625" style="4"/>
    <col min="9473" max="9473" width="13.85546875" style="4" customWidth="1"/>
    <col min="9474" max="9478" width="14.7109375" style="4" customWidth="1"/>
    <col min="9479" max="9479" width="13.140625" style="4" bestFit="1" customWidth="1"/>
    <col min="9480" max="9480" width="37" style="4" bestFit="1" customWidth="1"/>
    <col min="9481" max="9482" width="9.140625" style="4"/>
    <col min="9483" max="9483" width="0" style="4" hidden="1" customWidth="1"/>
    <col min="9484" max="9728" width="9.140625" style="4"/>
    <col min="9729" max="9729" width="13.85546875" style="4" customWidth="1"/>
    <col min="9730" max="9734" width="14.7109375" style="4" customWidth="1"/>
    <col min="9735" max="9735" width="13.140625" style="4" bestFit="1" customWidth="1"/>
    <col min="9736" max="9736" width="37" style="4" bestFit="1" customWidth="1"/>
    <col min="9737" max="9738" width="9.140625" style="4"/>
    <col min="9739" max="9739" width="0" style="4" hidden="1" customWidth="1"/>
    <col min="9740" max="9984" width="9.140625" style="4"/>
    <col min="9985" max="9985" width="13.85546875" style="4" customWidth="1"/>
    <col min="9986" max="9990" width="14.7109375" style="4" customWidth="1"/>
    <col min="9991" max="9991" width="13.140625" style="4" bestFit="1" customWidth="1"/>
    <col min="9992" max="9992" width="37" style="4" bestFit="1" customWidth="1"/>
    <col min="9993" max="9994" width="9.140625" style="4"/>
    <col min="9995" max="9995" width="0" style="4" hidden="1" customWidth="1"/>
    <col min="9996" max="10240" width="9.140625" style="4"/>
    <col min="10241" max="10241" width="13.85546875" style="4" customWidth="1"/>
    <col min="10242" max="10246" width="14.7109375" style="4" customWidth="1"/>
    <col min="10247" max="10247" width="13.140625" style="4" bestFit="1" customWidth="1"/>
    <col min="10248" max="10248" width="37" style="4" bestFit="1" customWidth="1"/>
    <col min="10249" max="10250" width="9.140625" style="4"/>
    <col min="10251" max="10251" width="0" style="4" hidden="1" customWidth="1"/>
    <col min="10252" max="10496" width="9.140625" style="4"/>
    <col min="10497" max="10497" width="13.85546875" style="4" customWidth="1"/>
    <col min="10498" max="10502" width="14.7109375" style="4" customWidth="1"/>
    <col min="10503" max="10503" width="13.140625" style="4" bestFit="1" customWidth="1"/>
    <col min="10504" max="10504" width="37" style="4" bestFit="1" customWidth="1"/>
    <col min="10505" max="10506" width="9.140625" style="4"/>
    <col min="10507" max="10507" width="0" style="4" hidden="1" customWidth="1"/>
    <col min="10508" max="10752" width="9.140625" style="4"/>
    <col min="10753" max="10753" width="13.85546875" style="4" customWidth="1"/>
    <col min="10754" max="10758" width="14.7109375" style="4" customWidth="1"/>
    <col min="10759" max="10759" width="13.140625" style="4" bestFit="1" customWidth="1"/>
    <col min="10760" max="10760" width="37" style="4" bestFit="1" customWidth="1"/>
    <col min="10761" max="10762" width="9.140625" style="4"/>
    <col min="10763" max="10763" width="0" style="4" hidden="1" customWidth="1"/>
    <col min="10764" max="11008" width="9.140625" style="4"/>
    <col min="11009" max="11009" width="13.85546875" style="4" customWidth="1"/>
    <col min="11010" max="11014" width="14.7109375" style="4" customWidth="1"/>
    <col min="11015" max="11015" width="13.140625" style="4" bestFit="1" customWidth="1"/>
    <col min="11016" max="11016" width="37" style="4" bestFit="1" customWidth="1"/>
    <col min="11017" max="11018" width="9.140625" style="4"/>
    <col min="11019" max="11019" width="0" style="4" hidden="1" customWidth="1"/>
    <col min="11020" max="11264" width="9.140625" style="4"/>
    <col min="11265" max="11265" width="13.85546875" style="4" customWidth="1"/>
    <col min="11266" max="11270" width="14.7109375" style="4" customWidth="1"/>
    <col min="11271" max="11271" width="13.140625" style="4" bestFit="1" customWidth="1"/>
    <col min="11272" max="11272" width="37" style="4" bestFit="1" customWidth="1"/>
    <col min="11273" max="11274" width="9.140625" style="4"/>
    <col min="11275" max="11275" width="0" style="4" hidden="1" customWidth="1"/>
    <col min="11276" max="11520" width="9.140625" style="4"/>
    <col min="11521" max="11521" width="13.85546875" style="4" customWidth="1"/>
    <col min="11522" max="11526" width="14.7109375" style="4" customWidth="1"/>
    <col min="11527" max="11527" width="13.140625" style="4" bestFit="1" customWidth="1"/>
    <col min="11528" max="11528" width="37" style="4" bestFit="1" customWidth="1"/>
    <col min="11529" max="11530" width="9.140625" style="4"/>
    <col min="11531" max="11531" width="0" style="4" hidden="1" customWidth="1"/>
    <col min="11532" max="11776" width="9.140625" style="4"/>
    <col min="11777" max="11777" width="13.85546875" style="4" customWidth="1"/>
    <col min="11778" max="11782" width="14.7109375" style="4" customWidth="1"/>
    <col min="11783" max="11783" width="13.140625" style="4" bestFit="1" customWidth="1"/>
    <col min="11784" max="11784" width="37" style="4" bestFit="1" customWidth="1"/>
    <col min="11785" max="11786" width="9.140625" style="4"/>
    <col min="11787" max="11787" width="0" style="4" hidden="1" customWidth="1"/>
    <col min="11788" max="12032" width="9.140625" style="4"/>
    <col min="12033" max="12033" width="13.85546875" style="4" customWidth="1"/>
    <col min="12034" max="12038" width="14.7109375" style="4" customWidth="1"/>
    <col min="12039" max="12039" width="13.140625" style="4" bestFit="1" customWidth="1"/>
    <col min="12040" max="12040" width="37" style="4" bestFit="1" customWidth="1"/>
    <col min="12041" max="12042" width="9.140625" style="4"/>
    <col min="12043" max="12043" width="0" style="4" hidden="1" customWidth="1"/>
    <col min="12044" max="12288" width="9.140625" style="4"/>
    <col min="12289" max="12289" width="13.85546875" style="4" customWidth="1"/>
    <col min="12290" max="12294" width="14.7109375" style="4" customWidth="1"/>
    <col min="12295" max="12295" width="13.140625" style="4" bestFit="1" customWidth="1"/>
    <col min="12296" max="12296" width="37" style="4" bestFit="1" customWidth="1"/>
    <col min="12297" max="12298" width="9.140625" style="4"/>
    <col min="12299" max="12299" width="0" style="4" hidden="1" customWidth="1"/>
    <col min="12300" max="12544" width="9.140625" style="4"/>
    <col min="12545" max="12545" width="13.85546875" style="4" customWidth="1"/>
    <col min="12546" max="12550" width="14.7109375" style="4" customWidth="1"/>
    <col min="12551" max="12551" width="13.140625" style="4" bestFit="1" customWidth="1"/>
    <col min="12552" max="12552" width="37" style="4" bestFit="1" customWidth="1"/>
    <col min="12553" max="12554" width="9.140625" style="4"/>
    <col min="12555" max="12555" width="0" style="4" hidden="1" customWidth="1"/>
    <col min="12556" max="12800" width="9.140625" style="4"/>
    <col min="12801" max="12801" width="13.85546875" style="4" customWidth="1"/>
    <col min="12802" max="12806" width="14.7109375" style="4" customWidth="1"/>
    <col min="12807" max="12807" width="13.140625" style="4" bestFit="1" customWidth="1"/>
    <col min="12808" max="12808" width="37" style="4" bestFit="1" customWidth="1"/>
    <col min="12809" max="12810" width="9.140625" style="4"/>
    <col min="12811" max="12811" width="0" style="4" hidden="1" customWidth="1"/>
    <col min="12812" max="13056" width="9.140625" style="4"/>
    <col min="13057" max="13057" width="13.85546875" style="4" customWidth="1"/>
    <col min="13058" max="13062" width="14.7109375" style="4" customWidth="1"/>
    <col min="13063" max="13063" width="13.140625" style="4" bestFit="1" customWidth="1"/>
    <col min="13064" max="13064" width="37" style="4" bestFit="1" customWidth="1"/>
    <col min="13065" max="13066" width="9.140625" style="4"/>
    <col min="13067" max="13067" width="0" style="4" hidden="1" customWidth="1"/>
    <col min="13068" max="13312" width="9.140625" style="4"/>
    <col min="13313" max="13313" width="13.85546875" style="4" customWidth="1"/>
    <col min="13314" max="13318" width="14.7109375" style="4" customWidth="1"/>
    <col min="13319" max="13319" width="13.140625" style="4" bestFit="1" customWidth="1"/>
    <col min="13320" max="13320" width="37" style="4" bestFit="1" customWidth="1"/>
    <col min="13321" max="13322" width="9.140625" style="4"/>
    <col min="13323" max="13323" width="0" style="4" hidden="1" customWidth="1"/>
    <col min="13324" max="13568" width="9.140625" style="4"/>
    <col min="13569" max="13569" width="13.85546875" style="4" customWidth="1"/>
    <col min="13570" max="13574" width="14.7109375" style="4" customWidth="1"/>
    <col min="13575" max="13575" width="13.140625" style="4" bestFit="1" customWidth="1"/>
    <col min="13576" max="13576" width="37" style="4" bestFit="1" customWidth="1"/>
    <col min="13577" max="13578" width="9.140625" style="4"/>
    <col min="13579" max="13579" width="0" style="4" hidden="1" customWidth="1"/>
    <col min="13580" max="13824" width="9.140625" style="4"/>
    <col min="13825" max="13825" width="13.85546875" style="4" customWidth="1"/>
    <col min="13826" max="13830" width="14.7109375" style="4" customWidth="1"/>
    <col min="13831" max="13831" width="13.140625" style="4" bestFit="1" customWidth="1"/>
    <col min="13832" max="13832" width="37" style="4" bestFit="1" customWidth="1"/>
    <col min="13833" max="13834" width="9.140625" style="4"/>
    <col min="13835" max="13835" width="0" style="4" hidden="1" customWidth="1"/>
    <col min="13836" max="14080" width="9.140625" style="4"/>
    <col min="14081" max="14081" width="13.85546875" style="4" customWidth="1"/>
    <col min="14082" max="14086" width="14.7109375" style="4" customWidth="1"/>
    <col min="14087" max="14087" width="13.140625" style="4" bestFit="1" customWidth="1"/>
    <col min="14088" max="14088" width="37" style="4" bestFit="1" customWidth="1"/>
    <col min="14089" max="14090" width="9.140625" style="4"/>
    <col min="14091" max="14091" width="0" style="4" hidden="1" customWidth="1"/>
    <col min="14092" max="14336" width="9.140625" style="4"/>
    <col min="14337" max="14337" width="13.85546875" style="4" customWidth="1"/>
    <col min="14338" max="14342" width="14.7109375" style="4" customWidth="1"/>
    <col min="14343" max="14343" width="13.140625" style="4" bestFit="1" customWidth="1"/>
    <col min="14344" max="14344" width="37" style="4" bestFit="1" customWidth="1"/>
    <col min="14345" max="14346" width="9.140625" style="4"/>
    <col min="14347" max="14347" width="0" style="4" hidden="1" customWidth="1"/>
    <col min="14348" max="14592" width="9.140625" style="4"/>
    <col min="14593" max="14593" width="13.85546875" style="4" customWidth="1"/>
    <col min="14594" max="14598" width="14.7109375" style="4" customWidth="1"/>
    <col min="14599" max="14599" width="13.140625" style="4" bestFit="1" customWidth="1"/>
    <col min="14600" max="14600" width="37" style="4" bestFit="1" customWidth="1"/>
    <col min="14601" max="14602" width="9.140625" style="4"/>
    <col min="14603" max="14603" width="0" style="4" hidden="1" customWidth="1"/>
    <col min="14604" max="14848" width="9.140625" style="4"/>
    <col min="14849" max="14849" width="13.85546875" style="4" customWidth="1"/>
    <col min="14850" max="14854" width="14.7109375" style="4" customWidth="1"/>
    <col min="14855" max="14855" width="13.140625" style="4" bestFit="1" customWidth="1"/>
    <col min="14856" max="14856" width="37" style="4" bestFit="1" customWidth="1"/>
    <col min="14857" max="14858" width="9.140625" style="4"/>
    <col min="14859" max="14859" width="0" style="4" hidden="1" customWidth="1"/>
    <col min="14860" max="15104" width="9.140625" style="4"/>
    <col min="15105" max="15105" width="13.85546875" style="4" customWidth="1"/>
    <col min="15106" max="15110" width="14.7109375" style="4" customWidth="1"/>
    <col min="15111" max="15111" width="13.140625" style="4" bestFit="1" customWidth="1"/>
    <col min="15112" max="15112" width="37" style="4" bestFit="1" customWidth="1"/>
    <col min="15113" max="15114" width="9.140625" style="4"/>
    <col min="15115" max="15115" width="0" style="4" hidden="1" customWidth="1"/>
    <col min="15116" max="15360" width="9.140625" style="4"/>
    <col min="15361" max="15361" width="13.85546875" style="4" customWidth="1"/>
    <col min="15362" max="15366" width="14.7109375" style="4" customWidth="1"/>
    <col min="15367" max="15367" width="13.140625" style="4" bestFit="1" customWidth="1"/>
    <col min="15368" max="15368" width="37" style="4" bestFit="1" customWidth="1"/>
    <col min="15369" max="15370" width="9.140625" style="4"/>
    <col min="15371" max="15371" width="0" style="4" hidden="1" customWidth="1"/>
    <col min="15372" max="15616" width="9.140625" style="4"/>
    <col min="15617" max="15617" width="13.85546875" style="4" customWidth="1"/>
    <col min="15618" max="15622" width="14.7109375" style="4" customWidth="1"/>
    <col min="15623" max="15623" width="13.140625" style="4" bestFit="1" customWidth="1"/>
    <col min="15624" max="15624" width="37" style="4" bestFit="1" customWidth="1"/>
    <col min="15625" max="15626" width="9.140625" style="4"/>
    <col min="15627" max="15627" width="0" style="4" hidden="1" customWidth="1"/>
    <col min="15628" max="15872" width="9.140625" style="4"/>
    <col min="15873" max="15873" width="13.85546875" style="4" customWidth="1"/>
    <col min="15874" max="15878" width="14.7109375" style="4" customWidth="1"/>
    <col min="15879" max="15879" width="13.140625" style="4" bestFit="1" customWidth="1"/>
    <col min="15880" max="15880" width="37" style="4" bestFit="1" customWidth="1"/>
    <col min="15881" max="15882" width="9.140625" style="4"/>
    <col min="15883" max="15883" width="0" style="4" hidden="1" customWidth="1"/>
    <col min="15884" max="16128" width="9.140625" style="4"/>
    <col min="16129" max="16129" width="13.85546875" style="4" customWidth="1"/>
    <col min="16130" max="16134" width="14.7109375" style="4" customWidth="1"/>
    <col min="16135" max="16135" width="13.140625" style="4" bestFit="1" customWidth="1"/>
    <col min="16136" max="16136" width="37" style="4" bestFit="1" customWidth="1"/>
    <col min="16137" max="16138" width="9.140625" style="4"/>
    <col min="16139" max="16139" width="0" style="4" hidden="1" customWidth="1"/>
    <col min="16140" max="16384" width="9.140625" style="4"/>
  </cols>
  <sheetData>
    <row r="1" spans="1:11" x14ac:dyDescent="0.25">
      <c r="A1" s="57"/>
      <c r="B1" s="57"/>
      <c r="C1" s="57"/>
    </row>
    <row r="2" spans="1:11" x14ac:dyDescent="0.25">
      <c r="A2" s="42"/>
      <c r="B2" s="43"/>
      <c r="C2" s="66" t="s">
        <v>23</v>
      </c>
      <c r="D2" s="66"/>
      <c r="E2" s="66"/>
      <c r="F2" s="66"/>
    </row>
    <row r="3" spans="1:11" x14ac:dyDescent="0.25">
      <c r="A3" s="42"/>
      <c r="B3" s="43"/>
      <c r="C3" s="37"/>
      <c r="D3" s="37"/>
      <c r="E3" s="37"/>
      <c r="F3" s="37"/>
    </row>
    <row r="4" spans="1:11" ht="47.25" customHeight="1" x14ac:dyDescent="0.25">
      <c r="A4" s="68" t="s">
        <v>22</v>
      </c>
      <c r="B4" s="68"/>
      <c r="C4" s="68"/>
      <c r="D4" s="68"/>
      <c r="E4" s="68"/>
      <c r="F4" s="68"/>
    </row>
    <row r="5" spans="1:11" s="7" customFormat="1" ht="18" x14ac:dyDescent="0.25">
      <c r="A5" s="44" t="s">
        <v>0</v>
      </c>
      <c r="B5" s="45"/>
      <c r="C5" s="46"/>
      <c r="D5" s="47"/>
      <c r="E5" s="45"/>
      <c r="F5" s="46"/>
      <c r="G5" s="6"/>
    </row>
    <row r="6" spans="1:11" ht="55.5" customHeight="1" x14ac:dyDescent="0.25">
      <c r="A6" s="63" t="s">
        <v>16</v>
      </c>
      <c r="B6" s="63"/>
      <c r="C6" s="63"/>
      <c r="D6" s="63"/>
      <c r="E6" s="63"/>
      <c r="F6" s="64"/>
    </row>
    <row r="7" spans="1:11" ht="15.75" thickBot="1" x14ac:dyDescent="0.25">
      <c r="A7" s="42"/>
      <c r="B7" s="43"/>
      <c r="C7" s="48"/>
      <c r="D7" s="49"/>
      <c r="E7" s="49"/>
      <c r="F7" s="50"/>
    </row>
    <row r="8" spans="1:11" ht="15.75" thickBot="1" x14ac:dyDescent="0.25">
      <c r="A8" s="42"/>
      <c r="B8" s="43"/>
      <c r="C8" s="48"/>
      <c r="D8" s="58" t="s">
        <v>24</v>
      </c>
      <c r="E8" s="59"/>
      <c r="F8" s="50"/>
    </row>
    <row r="9" spans="1:11" ht="17.25" customHeight="1" thickBot="1" x14ac:dyDescent="0.25">
      <c r="A9" s="42"/>
      <c r="B9" s="43"/>
      <c r="C9" s="51"/>
      <c r="D9" s="60">
        <v>6.6500000000000004E-2</v>
      </c>
      <c r="E9" s="61"/>
      <c r="F9" s="50"/>
    </row>
    <row r="10" spans="1:11" ht="15.75" thickBot="1" x14ac:dyDescent="0.25">
      <c r="A10" s="42"/>
      <c r="B10" s="43"/>
      <c r="C10" s="52"/>
      <c r="D10" s="62" t="s">
        <v>1</v>
      </c>
      <c r="E10" s="62"/>
      <c r="F10" s="50"/>
    </row>
    <row r="11" spans="1:11" ht="15.75" thickBot="1" x14ac:dyDescent="0.25">
      <c r="A11" s="42"/>
      <c r="B11" s="43"/>
      <c r="C11" s="51"/>
      <c r="D11" s="69">
        <v>0</v>
      </c>
      <c r="E11" s="59"/>
      <c r="F11" s="50"/>
    </row>
    <row r="12" spans="1:11" ht="15.75" thickBot="1" x14ac:dyDescent="0.25">
      <c r="A12" s="42"/>
      <c r="B12" s="43"/>
      <c r="C12" s="53"/>
      <c r="D12" s="54"/>
      <c r="E12" s="54"/>
      <c r="F12" s="55"/>
    </row>
    <row r="13" spans="1:11" x14ac:dyDescent="0.25">
      <c r="A13" s="38"/>
      <c r="B13" s="39"/>
      <c r="C13" s="40"/>
      <c r="D13" s="41"/>
      <c r="E13" s="39"/>
      <c r="F13" s="40"/>
    </row>
    <row r="14" spans="1:11" ht="12.75" customHeight="1" x14ac:dyDescent="0.25">
      <c r="A14" s="70" t="s">
        <v>2</v>
      </c>
      <c r="B14" s="8" t="s">
        <v>3</v>
      </c>
      <c r="C14" s="9" t="s">
        <v>4</v>
      </c>
      <c r="D14" s="71" t="s">
        <v>5</v>
      </c>
      <c r="E14" s="71"/>
      <c r="F14" s="9" t="s">
        <v>6</v>
      </c>
      <c r="K14" s="10">
        <f>D9*100</f>
        <v>6.65</v>
      </c>
    </row>
    <row r="15" spans="1:11" x14ac:dyDescent="0.25">
      <c r="A15" s="70"/>
      <c r="B15" s="8" t="s">
        <v>7</v>
      </c>
      <c r="C15" s="9" t="s">
        <v>8</v>
      </c>
      <c r="D15" s="71"/>
      <c r="E15" s="71"/>
      <c r="F15" s="9" t="s">
        <v>9</v>
      </c>
      <c r="K15" s="10">
        <f>D11*100</f>
        <v>0</v>
      </c>
    </row>
    <row r="16" spans="1:11" x14ac:dyDescent="0.25">
      <c r="A16" s="70"/>
      <c r="B16" s="8" t="s">
        <v>10</v>
      </c>
      <c r="C16" s="9" t="s">
        <v>10</v>
      </c>
      <c r="D16" s="11" t="s">
        <v>11</v>
      </c>
      <c r="E16" s="12" t="s">
        <v>12</v>
      </c>
      <c r="F16" s="13" t="s">
        <v>13</v>
      </c>
    </row>
    <row r="17" spans="1:7" x14ac:dyDescent="0.25">
      <c r="A17" s="14">
        <v>1</v>
      </c>
      <c r="B17" s="15">
        <v>2</v>
      </c>
      <c r="C17" s="14">
        <v>3</v>
      </c>
      <c r="D17" s="15">
        <v>4</v>
      </c>
      <c r="E17" s="14">
        <v>5</v>
      </c>
      <c r="F17" s="14">
        <v>6</v>
      </c>
    </row>
    <row r="18" spans="1:7" ht="15" customHeight="1" x14ac:dyDescent="0.25">
      <c r="A18" s="27">
        <v>45199</v>
      </c>
      <c r="B18" s="18">
        <v>0</v>
      </c>
      <c r="C18" s="16"/>
      <c r="D18" s="19">
        <v>0</v>
      </c>
      <c r="E18" s="20" t="s">
        <v>14</v>
      </c>
      <c r="F18" s="17" t="s">
        <v>14</v>
      </c>
    </row>
    <row r="19" spans="1:7" ht="15" customHeight="1" x14ac:dyDescent="0.25">
      <c r="A19" s="27">
        <v>45230</v>
      </c>
      <c r="B19" s="18">
        <v>4000000</v>
      </c>
      <c r="C19" s="16"/>
      <c r="D19" s="19" t="s">
        <v>14</v>
      </c>
      <c r="E19" s="20" t="s">
        <v>14</v>
      </c>
      <c r="F19" s="17" t="s">
        <v>14</v>
      </c>
    </row>
    <row r="20" spans="1:7" ht="15" customHeight="1" x14ac:dyDescent="0.25">
      <c r="A20" s="27">
        <v>45260</v>
      </c>
      <c r="B20" s="18">
        <f>B19-C19</f>
        <v>4000000</v>
      </c>
      <c r="C20" s="16"/>
      <c r="D20" s="19">
        <f>A20-A19</f>
        <v>30</v>
      </c>
      <c r="E20" s="20">
        <f t="shared" ref="E20" si="0">ROUND(B20*(D$9+D$11)*D20/365,2)</f>
        <v>21863.01</v>
      </c>
      <c r="F20" s="17">
        <f t="shared" ref="F20:F35" si="1">IF(E20&lt;&gt;"x",E20+C20,"")</f>
        <v>21863.01</v>
      </c>
    </row>
    <row r="21" spans="1:7" ht="15" customHeight="1" x14ac:dyDescent="0.25">
      <c r="A21" s="27">
        <v>45275</v>
      </c>
      <c r="B21" s="18">
        <v>7800000</v>
      </c>
      <c r="C21" s="16"/>
      <c r="D21" s="19" t="s">
        <v>14</v>
      </c>
      <c r="E21" s="20" t="s">
        <v>14</v>
      </c>
      <c r="F21" s="17" t="s">
        <v>14</v>
      </c>
    </row>
    <row r="22" spans="1:7" ht="15" customHeight="1" x14ac:dyDescent="0.25">
      <c r="A22" s="27">
        <v>45291</v>
      </c>
      <c r="B22" s="18">
        <f>B21-C21</f>
        <v>7800000</v>
      </c>
      <c r="C22" s="16"/>
      <c r="D22" s="19">
        <f>A22-A20</f>
        <v>31</v>
      </c>
      <c r="E22" s="20">
        <f>ROUND(B20*(D$9+D$11)*D22/365,2)+ROUND((B22-B20)*(D$9+D$11)*G22/365,2)</f>
        <v>33669.040000000001</v>
      </c>
      <c r="F22" s="17">
        <f t="shared" si="1"/>
        <v>33669.040000000001</v>
      </c>
      <c r="G22" s="56">
        <f>A22-A21</f>
        <v>16</v>
      </c>
    </row>
    <row r="23" spans="1:7" ht="15" customHeight="1" x14ac:dyDescent="0.25">
      <c r="A23" s="21" t="s">
        <v>25</v>
      </c>
      <c r="B23" s="22">
        <f>B22-C22</f>
        <v>7800000</v>
      </c>
      <c r="C23" s="28">
        <f>SUM(C18:C22)</f>
        <v>0</v>
      </c>
      <c r="D23" s="23">
        <f>SUM(D18:D22)</f>
        <v>61</v>
      </c>
      <c r="E23" s="24">
        <f>SUM(E18:E22)</f>
        <v>55532.05</v>
      </c>
      <c r="F23" s="24">
        <f>SUM(F18:F22)</f>
        <v>55532.05</v>
      </c>
    </row>
    <row r="24" spans="1:7" ht="15" customHeight="1" x14ac:dyDescent="0.25">
      <c r="A24" s="25">
        <v>45322</v>
      </c>
      <c r="B24" s="18">
        <f>B22-C22</f>
        <v>7800000</v>
      </c>
      <c r="C24" s="16"/>
      <c r="D24" s="19">
        <f>A24-A22</f>
        <v>31</v>
      </c>
      <c r="E24" s="20">
        <f t="shared" ref="E24:E35" si="2">ROUND(B24*(D$9+D$11)*D24/365,2)</f>
        <v>44053.97</v>
      </c>
      <c r="F24" s="17">
        <f t="shared" si="1"/>
        <v>44053.97</v>
      </c>
    </row>
    <row r="25" spans="1:7" ht="15" customHeight="1" x14ac:dyDescent="0.25">
      <c r="A25" s="26">
        <v>45351</v>
      </c>
      <c r="B25" s="18">
        <f t="shared" ref="B25:B36" si="3">B24-C24</f>
        <v>7800000</v>
      </c>
      <c r="C25" s="16"/>
      <c r="D25" s="19">
        <f t="shared" ref="D25:D35" si="4">A25-A24</f>
        <v>29</v>
      </c>
      <c r="E25" s="20">
        <f t="shared" si="2"/>
        <v>41211.78</v>
      </c>
      <c r="F25" s="17">
        <f t="shared" si="1"/>
        <v>41211.78</v>
      </c>
    </row>
    <row r="26" spans="1:7" ht="15" customHeight="1" x14ac:dyDescent="0.25">
      <c r="A26" s="25">
        <v>45382</v>
      </c>
      <c r="B26" s="18">
        <f t="shared" si="3"/>
        <v>7800000</v>
      </c>
      <c r="C26" s="16"/>
      <c r="D26" s="19">
        <f t="shared" si="4"/>
        <v>31</v>
      </c>
      <c r="E26" s="20">
        <f t="shared" si="2"/>
        <v>44053.97</v>
      </c>
      <c r="F26" s="17">
        <f t="shared" si="1"/>
        <v>44053.97</v>
      </c>
    </row>
    <row r="27" spans="1:7" ht="15" customHeight="1" x14ac:dyDescent="0.25">
      <c r="A27" s="25">
        <v>45412</v>
      </c>
      <c r="B27" s="18">
        <f t="shared" si="3"/>
        <v>7800000</v>
      </c>
      <c r="C27" s="16"/>
      <c r="D27" s="19">
        <f t="shared" si="4"/>
        <v>30</v>
      </c>
      <c r="E27" s="20">
        <f t="shared" si="2"/>
        <v>42632.88</v>
      </c>
      <c r="F27" s="17">
        <f t="shared" si="1"/>
        <v>42632.88</v>
      </c>
    </row>
    <row r="28" spans="1:7" ht="15" customHeight="1" x14ac:dyDescent="0.25">
      <c r="A28" s="25">
        <v>45443</v>
      </c>
      <c r="B28" s="18">
        <f t="shared" si="3"/>
        <v>7800000</v>
      </c>
      <c r="C28" s="16"/>
      <c r="D28" s="19">
        <f t="shared" si="4"/>
        <v>31</v>
      </c>
      <c r="E28" s="20">
        <f t="shared" si="2"/>
        <v>44053.97</v>
      </c>
      <c r="F28" s="17">
        <f t="shared" si="1"/>
        <v>44053.97</v>
      </c>
    </row>
    <row r="29" spans="1:7" ht="15" customHeight="1" x14ac:dyDescent="0.25">
      <c r="A29" s="25">
        <v>45473</v>
      </c>
      <c r="B29" s="18">
        <f t="shared" si="3"/>
        <v>7800000</v>
      </c>
      <c r="C29" s="16"/>
      <c r="D29" s="19">
        <f t="shared" si="4"/>
        <v>30</v>
      </c>
      <c r="E29" s="20">
        <f t="shared" si="2"/>
        <v>42632.88</v>
      </c>
      <c r="F29" s="17">
        <f t="shared" si="1"/>
        <v>42632.88</v>
      </c>
    </row>
    <row r="30" spans="1:7" ht="15" customHeight="1" x14ac:dyDescent="0.25">
      <c r="A30" s="25">
        <v>45504</v>
      </c>
      <c r="B30" s="18">
        <f t="shared" si="3"/>
        <v>7800000</v>
      </c>
      <c r="C30" s="16"/>
      <c r="D30" s="19">
        <f t="shared" si="4"/>
        <v>31</v>
      </c>
      <c r="E30" s="20">
        <f t="shared" si="2"/>
        <v>44053.97</v>
      </c>
      <c r="F30" s="17">
        <f t="shared" si="1"/>
        <v>44053.97</v>
      </c>
    </row>
    <row r="31" spans="1:7" ht="15" customHeight="1" x14ac:dyDescent="0.25">
      <c r="A31" s="25">
        <v>45535</v>
      </c>
      <c r="B31" s="18">
        <f t="shared" si="3"/>
        <v>7800000</v>
      </c>
      <c r="C31" s="16"/>
      <c r="D31" s="19">
        <f t="shared" si="4"/>
        <v>31</v>
      </c>
      <c r="E31" s="20">
        <f t="shared" si="2"/>
        <v>44053.97</v>
      </c>
      <c r="F31" s="17">
        <f t="shared" si="1"/>
        <v>44053.97</v>
      </c>
    </row>
    <row r="32" spans="1:7" ht="15" customHeight="1" x14ac:dyDescent="0.25">
      <c r="A32" s="25">
        <v>45565</v>
      </c>
      <c r="B32" s="18">
        <f t="shared" si="3"/>
        <v>7800000</v>
      </c>
      <c r="C32" s="16"/>
      <c r="D32" s="19">
        <f t="shared" si="4"/>
        <v>30</v>
      </c>
      <c r="E32" s="20">
        <f t="shared" si="2"/>
        <v>42632.88</v>
      </c>
      <c r="F32" s="17">
        <f t="shared" si="1"/>
        <v>42632.88</v>
      </c>
    </row>
    <row r="33" spans="1:6" ht="15" customHeight="1" x14ac:dyDescent="0.25">
      <c r="A33" s="25">
        <v>45596</v>
      </c>
      <c r="B33" s="18">
        <f t="shared" si="3"/>
        <v>7800000</v>
      </c>
      <c r="C33" s="16"/>
      <c r="D33" s="19">
        <f t="shared" si="4"/>
        <v>31</v>
      </c>
      <c r="E33" s="20">
        <f t="shared" si="2"/>
        <v>44053.97</v>
      </c>
      <c r="F33" s="17">
        <f t="shared" si="1"/>
        <v>44053.97</v>
      </c>
    </row>
    <row r="34" spans="1:6" ht="15" customHeight="1" x14ac:dyDescent="0.25">
      <c r="A34" s="25">
        <v>45626</v>
      </c>
      <c r="B34" s="18">
        <f t="shared" si="3"/>
        <v>7800000</v>
      </c>
      <c r="C34" s="16"/>
      <c r="D34" s="19">
        <f t="shared" si="4"/>
        <v>30</v>
      </c>
      <c r="E34" s="20">
        <f t="shared" si="2"/>
        <v>42632.88</v>
      </c>
      <c r="F34" s="17">
        <f t="shared" si="1"/>
        <v>42632.88</v>
      </c>
    </row>
    <row r="35" spans="1:6" ht="15" customHeight="1" x14ac:dyDescent="0.25">
      <c r="A35" s="25">
        <v>45657</v>
      </c>
      <c r="B35" s="18">
        <f t="shared" si="3"/>
        <v>7800000</v>
      </c>
      <c r="C35" s="16"/>
      <c r="D35" s="19">
        <f t="shared" si="4"/>
        <v>31</v>
      </c>
      <c r="E35" s="20">
        <f t="shared" si="2"/>
        <v>44053.97</v>
      </c>
      <c r="F35" s="17">
        <f t="shared" si="1"/>
        <v>44053.97</v>
      </c>
    </row>
    <row r="36" spans="1:6" ht="15" customHeight="1" x14ac:dyDescent="0.25">
      <c r="A36" s="21" t="s">
        <v>26</v>
      </c>
      <c r="B36" s="28">
        <f t="shared" si="3"/>
        <v>7800000</v>
      </c>
      <c r="C36" s="28">
        <f>SUM(C24:C35)</f>
        <v>0</v>
      </c>
      <c r="D36" s="23">
        <f>SUM(D24:D35)</f>
        <v>366</v>
      </c>
      <c r="E36" s="24">
        <f>SUM(E24:E35)</f>
        <v>520121.08999999997</v>
      </c>
      <c r="F36" s="24">
        <f>SUM(F24:F35)</f>
        <v>520121.08999999997</v>
      </c>
    </row>
    <row r="37" spans="1:6" ht="15" customHeight="1" x14ac:dyDescent="0.25">
      <c r="A37" s="25">
        <v>45688</v>
      </c>
      <c r="B37" s="18">
        <f>B35-C35</f>
        <v>7800000</v>
      </c>
      <c r="C37" s="16"/>
      <c r="D37" s="19">
        <f>A37-A35</f>
        <v>31</v>
      </c>
      <c r="E37" s="20">
        <f t="shared" ref="E37:E48" si="5">ROUND(B37*(D$9+D$11)*D37/365,2)</f>
        <v>44053.97</v>
      </c>
      <c r="F37" s="17">
        <f>IF(E37&lt;&gt;"x",E37+C37,"")</f>
        <v>44053.97</v>
      </c>
    </row>
    <row r="38" spans="1:6" ht="15" customHeight="1" x14ac:dyDescent="0.25">
      <c r="A38" s="26">
        <v>45716</v>
      </c>
      <c r="B38" s="18">
        <f t="shared" ref="B38:B49" si="6">B37-C37</f>
        <v>7800000</v>
      </c>
      <c r="C38" s="16"/>
      <c r="D38" s="19">
        <f t="shared" ref="D38:D48" si="7">A38-A37</f>
        <v>28</v>
      </c>
      <c r="E38" s="20">
        <f t="shared" si="5"/>
        <v>39790.68</v>
      </c>
      <c r="F38" s="17">
        <f>IF(E38&lt;&gt;"x",E38+C38,"")</f>
        <v>39790.68</v>
      </c>
    </row>
    <row r="39" spans="1:6" ht="15" customHeight="1" x14ac:dyDescent="0.25">
      <c r="A39" s="25">
        <v>45747</v>
      </c>
      <c r="B39" s="18">
        <f t="shared" si="6"/>
        <v>7800000</v>
      </c>
      <c r="C39" s="16">
        <v>325000</v>
      </c>
      <c r="D39" s="19">
        <f t="shared" si="7"/>
        <v>31</v>
      </c>
      <c r="E39" s="20">
        <f t="shared" si="5"/>
        <v>44053.97</v>
      </c>
      <c r="F39" s="17">
        <f t="shared" ref="F39:F48" si="8">IF(E39&lt;&gt;"x",E39+C39,"")</f>
        <v>369053.97</v>
      </c>
    </row>
    <row r="40" spans="1:6" ht="15" customHeight="1" x14ac:dyDescent="0.25">
      <c r="A40" s="25">
        <v>45777</v>
      </c>
      <c r="B40" s="18">
        <f t="shared" si="6"/>
        <v>7475000</v>
      </c>
      <c r="C40" s="16"/>
      <c r="D40" s="19">
        <f t="shared" si="7"/>
        <v>30</v>
      </c>
      <c r="E40" s="20">
        <f t="shared" si="5"/>
        <v>40856.51</v>
      </c>
      <c r="F40" s="17">
        <f t="shared" si="8"/>
        <v>40856.51</v>
      </c>
    </row>
    <row r="41" spans="1:6" ht="15" customHeight="1" x14ac:dyDescent="0.25">
      <c r="A41" s="25">
        <v>45808</v>
      </c>
      <c r="B41" s="18">
        <f t="shared" si="6"/>
        <v>7475000</v>
      </c>
      <c r="C41" s="16"/>
      <c r="D41" s="19">
        <f t="shared" si="7"/>
        <v>31</v>
      </c>
      <c r="E41" s="20">
        <f t="shared" si="5"/>
        <v>42218.39</v>
      </c>
      <c r="F41" s="17">
        <f t="shared" si="8"/>
        <v>42218.39</v>
      </c>
    </row>
    <row r="42" spans="1:6" ht="15" customHeight="1" x14ac:dyDescent="0.25">
      <c r="A42" s="25">
        <v>45838</v>
      </c>
      <c r="B42" s="18">
        <f t="shared" si="6"/>
        <v>7475000</v>
      </c>
      <c r="C42" s="16">
        <v>325000</v>
      </c>
      <c r="D42" s="19">
        <f t="shared" si="7"/>
        <v>30</v>
      </c>
      <c r="E42" s="20">
        <f t="shared" si="5"/>
        <v>40856.51</v>
      </c>
      <c r="F42" s="17">
        <f t="shared" si="8"/>
        <v>365856.51</v>
      </c>
    </row>
    <row r="43" spans="1:6" ht="15" customHeight="1" x14ac:dyDescent="0.25">
      <c r="A43" s="25">
        <v>45869</v>
      </c>
      <c r="B43" s="18">
        <f t="shared" si="6"/>
        <v>7150000</v>
      </c>
      <c r="C43" s="16"/>
      <c r="D43" s="19">
        <f t="shared" si="7"/>
        <v>31</v>
      </c>
      <c r="E43" s="20">
        <f t="shared" si="5"/>
        <v>40382.81</v>
      </c>
      <c r="F43" s="17">
        <f t="shared" si="8"/>
        <v>40382.81</v>
      </c>
    </row>
    <row r="44" spans="1:6" ht="15" customHeight="1" x14ac:dyDescent="0.25">
      <c r="A44" s="25">
        <v>45900</v>
      </c>
      <c r="B44" s="18">
        <f t="shared" si="6"/>
        <v>7150000</v>
      </c>
      <c r="C44" s="16"/>
      <c r="D44" s="19">
        <f t="shared" si="7"/>
        <v>31</v>
      </c>
      <c r="E44" s="20">
        <f t="shared" si="5"/>
        <v>40382.81</v>
      </c>
      <c r="F44" s="17">
        <f t="shared" si="8"/>
        <v>40382.81</v>
      </c>
    </row>
    <row r="45" spans="1:6" ht="15" customHeight="1" x14ac:dyDescent="0.25">
      <c r="A45" s="25">
        <v>45930</v>
      </c>
      <c r="B45" s="18">
        <f t="shared" si="6"/>
        <v>7150000</v>
      </c>
      <c r="C45" s="16">
        <v>325000</v>
      </c>
      <c r="D45" s="19">
        <f t="shared" si="7"/>
        <v>30</v>
      </c>
      <c r="E45" s="20">
        <f t="shared" si="5"/>
        <v>39080.14</v>
      </c>
      <c r="F45" s="17">
        <f t="shared" si="8"/>
        <v>364080.14</v>
      </c>
    </row>
    <row r="46" spans="1:6" ht="15" customHeight="1" x14ac:dyDescent="0.25">
      <c r="A46" s="25">
        <v>45961</v>
      </c>
      <c r="B46" s="18">
        <f t="shared" si="6"/>
        <v>6825000</v>
      </c>
      <c r="C46" s="16"/>
      <c r="D46" s="19">
        <f t="shared" si="7"/>
        <v>31</v>
      </c>
      <c r="E46" s="20">
        <f t="shared" si="5"/>
        <v>38547.230000000003</v>
      </c>
      <c r="F46" s="17">
        <f t="shared" si="8"/>
        <v>38547.230000000003</v>
      </c>
    </row>
    <row r="47" spans="1:6" ht="15" customHeight="1" x14ac:dyDescent="0.25">
      <c r="A47" s="25">
        <v>45991</v>
      </c>
      <c r="B47" s="18">
        <f t="shared" si="6"/>
        <v>6825000</v>
      </c>
      <c r="C47" s="16"/>
      <c r="D47" s="19">
        <f t="shared" si="7"/>
        <v>30</v>
      </c>
      <c r="E47" s="20">
        <f t="shared" si="5"/>
        <v>37303.769999999997</v>
      </c>
      <c r="F47" s="17">
        <f t="shared" si="8"/>
        <v>37303.769999999997</v>
      </c>
    </row>
    <row r="48" spans="1:6" ht="15" customHeight="1" x14ac:dyDescent="0.25">
      <c r="A48" s="25">
        <v>46022</v>
      </c>
      <c r="B48" s="18">
        <f t="shared" si="6"/>
        <v>6825000</v>
      </c>
      <c r="C48" s="16">
        <v>325000</v>
      </c>
      <c r="D48" s="19">
        <f t="shared" si="7"/>
        <v>31</v>
      </c>
      <c r="E48" s="20">
        <f t="shared" si="5"/>
        <v>38547.230000000003</v>
      </c>
      <c r="F48" s="17">
        <f t="shared" si="8"/>
        <v>363547.23</v>
      </c>
    </row>
    <row r="49" spans="1:6" ht="15" customHeight="1" x14ac:dyDescent="0.25">
      <c r="A49" s="21" t="s">
        <v>27</v>
      </c>
      <c r="B49" s="28">
        <f t="shared" si="6"/>
        <v>6500000</v>
      </c>
      <c r="C49" s="28">
        <f>SUM(C37:C48)</f>
        <v>1300000</v>
      </c>
      <c r="D49" s="23">
        <f>SUM(D37:D48)</f>
        <v>365</v>
      </c>
      <c r="E49" s="24">
        <f>SUM(E37:E48)</f>
        <v>486074.02</v>
      </c>
      <c r="F49" s="24">
        <f>SUM(F37:F48)</f>
        <v>1786074.02</v>
      </c>
    </row>
    <row r="50" spans="1:6" ht="15" customHeight="1" x14ac:dyDescent="0.25">
      <c r="A50" s="25">
        <v>46053</v>
      </c>
      <c r="B50" s="18">
        <f>B48-C48</f>
        <v>6500000</v>
      </c>
      <c r="C50" s="16"/>
      <c r="D50" s="19">
        <f>A50-A48</f>
        <v>31</v>
      </c>
      <c r="E50" s="20">
        <f t="shared" ref="E50:E61" si="9">ROUND(B50*(D$9+D$11)*D50/365,2)</f>
        <v>36711.64</v>
      </c>
      <c r="F50" s="17">
        <f>IF(E50&lt;&gt;"x",E50+C50,"")</f>
        <v>36711.64</v>
      </c>
    </row>
    <row r="51" spans="1:6" ht="15" customHeight="1" x14ac:dyDescent="0.25">
      <c r="A51" s="26">
        <v>46081</v>
      </c>
      <c r="B51" s="18">
        <f t="shared" ref="B51:B62" si="10">B50-C50</f>
        <v>6500000</v>
      </c>
      <c r="C51" s="16"/>
      <c r="D51" s="19">
        <f t="shared" ref="D51:D61" si="11">A51-A50</f>
        <v>28</v>
      </c>
      <c r="E51" s="20">
        <f t="shared" si="9"/>
        <v>33158.9</v>
      </c>
      <c r="F51" s="17">
        <f>IF(E51&lt;&gt;"x",E51+C51,"")</f>
        <v>33158.9</v>
      </c>
    </row>
    <row r="52" spans="1:6" ht="15" customHeight="1" x14ac:dyDescent="0.25">
      <c r="A52" s="25">
        <v>46112</v>
      </c>
      <c r="B52" s="18">
        <f t="shared" si="10"/>
        <v>6500000</v>
      </c>
      <c r="C52" s="16">
        <v>325000</v>
      </c>
      <c r="D52" s="19">
        <f t="shared" si="11"/>
        <v>31</v>
      </c>
      <c r="E52" s="20">
        <f t="shared" si="9"/>
        <v>36711.64</v>
      </c>
      <c r="F52" s="17">
        <f t="shared" ref="F52:F61" si="12">IF(E52&lt;&gt;"x",E52+C52,"")</f>
        <v>361711.64</v>
      </c>
    </row>
    <row r="53" spans="1:6" ht="15" customHeight="1" x14ac:dyDescent="0.25">
      <c r="A53" s="25">
        <v>46142</v>
      </c>
      <c r="B53" s="18">
        <f t="shared" si="10"/>
        <v>6175000</v>
      </c>
      <c r="C53" s="16"/>
      <c r="D53" s="19">
        <f t="shared" si="11"/>
        <v>30</v>
      </c>
      <c r="E53" s="20">
        <f t="shared" si="9"/>
        <v>33751.03</v>
      </c>
      <c r="F53" s="17">
        <f t="shared" si="12"/>
        <v>33751.03</v>
      </c>
    </row>
    <row r="54" spans="1:6" ht="15" customHeight="1" x14ac:dyDescent="0.25">
      <c r="A54" s="25">
        <v>46173</v>
      </c>
      <c r="B54" s="18">
        <f t="shared" si="10"/>
        <v>6175000</v>
      </c>
      <c r="C54" s="16"/>
      <c r="D54" s="19">
        <f t="shared" si="11"/>
        <v>31</v>
      </c>
      <c r="E54" s="20">
        <f t="shared" si="9"/>
        <v>34876.06</v>
      </c>
      <c r="F54" s="17">
        <f t="shared" si="12"/>
        <v>34876.06</v>
      </c>
    </row>
    <row r="55" spans="1:6" ht="15" customHeight="1" x14ac:dyDescent="0.25">
      <c r="A55" s="25">
        <v>46203</v>
      </c>
      <c r="B55" s="18">
        <f t="shared" si="10"/>
        <v>6175000</v>
      </c>
      <c r="C55" s="16">
        <v>325000</v>
      </c>
      <c r="D55" s="19">
        <f t="shared" si="11"/>
        <v>30</v>
      </c>
      <c r="E55" s="20">
        <f t="shared" si="9"/>
        <v>33751.03</v>
      </c>
      <c r="F55" s="17">
        <f t="shared" si="12"/>
        <v>358751.03</v>
      </c>
    </row>
    <row r="56" spans="1:6" ht="15" customHeight="1" x14ac:dyDescent="0.25">
      <c r="A56" s="25">
        <v>46234</v>
      </c>
      <c r="B56" s="18">
        <f t="shared" si="10"/>
        <v>5850000</v>
      </c>
      <c r="C56" s="16"/>
      <c r="D56" s="19">
        <f t="shared" si="11"/>
        <v>31</v>
      </c>
      <c r="E56" s="20">
        <f t="shared" si="9"/>
        <v>33040.480000000003</v>
      </c>
      <c r="F56" s="17">
        <f t="shared" si="12"/>
        <v>33040.480000000003</v>
      </c>
    </row>
    <row r="57" spans="1:6" ht="15" customHeight="1" x14ac:dyDescent="0.25">
      <c r="A57" s="25">
        <v>46265</v>
      </c>
      <c r="B57" s="18">
        <f t="shared" si="10"/>
        <v>5850000</v>
      </c>
      <c r="C57" s="16"/>
      <c r="D57" s="19">
        <f t="shared" si="11"/>
        <v>31</v>
      </c>
      <c r="E57" s="20">
        <f t="shared" si="9"/>
        <v>33040.480000000003</v>
      </c>
      <c r="F57" s="17">
        <f t="shared" si="12"/>
        <v>33040.480000000003</v>
      </c>
    </row>
    <row r="58" spans="1:6" ht="15" customHeight="1" x14ac:dyDescent="0.25">
      <c r="A58" s="25">
        <v>46295</v>
      </c>
      <c r="B58" s="18">
        <f t="shared" si="10"/>
        <v>5850000</v>
      </c>
      <c r="C58" s="16">
        <v>325000</v>
      </c>
      <c r="D58" s="19">
        <f t="shared" si="11"/>
        <v>30</v>
      </c>
      <c r="E58" s="20">
        <f t="shared" si="9"/>
        <v>31974.66</v>
      </c>
      <c r="F58" s="17">
        <f t="shared" si="12"/>
        <v>356974.66</v>
      </c>
    </row>
    <row r="59" spans="1:6" ht="15" customHeight="1" x14ac:dyDescent="0.25">
      <c r="A59" s="25">
        <v>46326</v>
      </c>
      <c r="B59" s="18">
        <f t="shared" si="10"/>
        <v>5525000</v>
      </c>
      <c r="C59" s="16"/>
      <c r="D59" s="19">
        <f t="shared" si="11"/>
        <v>31</v>
      </c>
      <c r="E59" s="20">
        <f t="shared" si="9"/>
        <v>31204.9</v>
      </c>
      <c r="F59" s="17">
        <f t="shared" si="12"/>
        <v>31204.9</v>
      </c>
    </row>
    <row r="60" spans="1:6" ht="15" customHeight="1" x14ac:dyDescent="0.25">
      <c r="A60" s="25">
        <v>46356</v>
      </c>
      <c r="B60" s="18">
        <f t="shared" si="10"/>
        <v>5525000</v>
      </c>
      <c r="C60" s="16"/>
      <c r="D60" s="19">
        <f t="shared" si="11"/>
        <v>30</v>
      </c>
      <c r="E60" s="20">
        <f t="shared" si="9"/>
        <v>30198.29</v>
      </c>
      <c r="F60" s="17">
        <f t="shared" si="12"/>
        <v>30198.29</v>
      </c>
    </row>
    <row r="61" spans="1:6" ht="15" customHeight="1" x14ac:dyDescent="0.25">
      <c r="A61" s="25">
        <v>46387</v>
      </c>
      <c r="B61" s="18">
        <f t="shared" si="10"/>
        <v>5525000</v>
      </c>
      <c r="C61" s="16">
        <v>325000</v>
      </c>
      <c r="D61" s="19">
        <f t="shared" si="11"/>
        <v>31</v>
      </c>
      <c r="E61" s="20">
        <f t="shared" si="9"/>
        <v>31204.9</v>
      </c>
      <c r="F61" s="17">
        <f t="shared" si="12"/>
        <v>356204.9</v>
      </c>
    </row>
    <row r="62" spans="1:6" ht="15" customHeight="1" x14ac:dyDescent="0.25">
      <c r="A62" s="21" t="s">
        <v>28</v>
      </c>
      <c r="B62" s="22">
        <f t="shared" si="10"/>
        <v>5200000</v>
      </c>
      <c r="C62" s="22">
        <f>SUM(C50:C61)</f>
        <v>1300000</v>
      </c>
      <c r="D62" s="23">
        <f>SUM(D50:D61)</f>
        <v>365</v>
      </c>
      <c r="E62" s="24">
        <f>SUM(E50:E61)</f>
        <v>399624.01</v>
      </c>
      <c r="F62" s="24">
        <f>SUM(F50:F61)</f>
        <v>1699624.0099999998</v>
      </c>
    </row>
    <row r="63" spans="1:6" ht="15" customHeight="1" x14ac:dyDescent="0.25">
      <c r="A63" s="25">
        <v>46418</v>
      </c>
      <c r="B63" s="18">
        <f>B61-C61</f>
        <v>5200000</v>
      </c>
      <c r="C63" s="16"/>
      <c r="D63" s="19">
        <f>A63-A61</f>
        <v>31</v>
      </c>
      <c r="E63" s="20">
        <f t="shared" ref="E63:E74" si="13">ROUND(B63*(D$9+D$11)*D63/365,2)</f>
        <v>29369.32</v>
      </c>
      <c r="F63" s="17">
        <f>IF(E63&lt;&gt;"x",E63+C63,"")</f>
        <v>29369.32</v>
      </c>
    </row>
    <row r="64" spans="1:6" ht="15" customHeight="1" x14ac:dyDescent="0.25">
      <c r="A64" s="26">
        <v>46446</v>
      </c>
      <c r="B64" s="18">
        <f t="shared" ref="B64:B75" si="14">B63-C63</f>
        <v>5200000</v>
      </c>
      <c r="C64" s="16"/>
      <c r="D64" s="19">
        <f>A64-A63</f>
        <v>28</v>
      </c>
      <c r="E64" s="20">
        <f t="shared" si="13"/>
        <v>26527.119999999999</v>
      </c>
      <c r="F64" s="17">
        <f t="shared" ref="F64:F74" si="15">IF(E64&lt;&gt;"x",E64+C64,"")</f>
        <v>26527.119999999999</v>
      </c>
    </row>
    <row r="65" spans="1:6" ht="15" customHeight="1" x14ac:dyDescent="0.25">
      <c r="A65" s="25">
        <v>46477</v>
      </c>
      <c r="B65" s="18">
        <f t="shared" si="14"/>
        <v>5200000</v>
      </c>
      <c r="C65" s="16">
        <v>325000</v>
      </c>
      <c r="D65" s="19">
        <v>31</v>
      </c>
      <c r="E65" s="20">
        <f t="shared" si="13"/>
        <v>29369.32</v>
      </c>
      <c r="F65" s="17">
        <f t="shared" si="15"/>
        <v>354369.32</v>
      </c>
    </row>
    <row r="66" spans="1:6" ht="15" customHeight="1" x14ac:dyDescent="0.25">
      <c r="A66" s="25">
        <v>46507</v>
      </c>
      <c r="B66" s="18">
        <f t="shared" si="14"/>
        <v>4875000</v>
      </c>
      <c r="C66" s="16"/>
      <c r="D66" s="19">
        <f t="shared" ref="D66:D74" si="16">A66-A65</f>
        <v>30</v>
      </c>
      <c r="E66" s="20">
        <f t="shared" si="13"/>
        <v>26645.55</v>
      </c>
      <c r="F66" s="17">
        <f t="shared" si="15"/>
        <v>26645.55</v>
      </c>
    </row>
    <row r="67" spans="1:6" ht="15" customHeight="1" x14ac:dyDescent="0.25">
      <c r="A67" s="25">
        <v>46538</v>
      </c>
      <c r="B67" s="18">
        <f t="shared" si="14"/>
        <v>4875000</v>
      </c>
      <c r="C67" s="16"/>
      <c r="D67" s="19">
        <f t="shared" si="16"/>
        <v>31</v>
      </c>
      <c r="E67" s="20">
        <f t="shared" si="13"/>
        <v>27533.73</v>
      </c>
      <c r="F67" s="17">
        <f t="shared" si="15"/>
        <v>27533.73</v>
      </c>
    </row>
    <row r="68" spans="1:6" ht="15" customHeight="1" x14ac:dyDescent="0.25">
      <c r="A68" s="25">
        <v>46568</v>
      </c>
      <c r="B68" s="18">
        <f t="shared" si="14"/>
        <v>4875000</v>
      </c>
      <c r="C68" s="16">
        <v>325000</v>
      </c>
      <c r="D68" s="19">
        <f t="shared" si="16"/>
        <v>30</v>
      </c>
      <c r="E68" s="20">
        <f t="shared" si="13"/>
        <v>26645.55</v>
      </c>
      <c r="F68" s="17">
        <f t="shared" si="15"/>
        <v>351645.55</v>
      </c>
    </row>
    <row r="69" spans="1:6" ht="15" customHeight="1" x14ac:dyDescent="0.25">
      <c r="A69" s="25">
        <v>46599</v>
      </c>
      <c r="B69" s="18">
        <f t="shared" si="14"/>
        <v>4550000</v>
      </c>
      <c r="C69" s="16"/>
      <c r="D69" s="19">
        <f t="shared" si="16"/>
        <v>31</v>
      </c>
      <c r="E69" s="20">
        <f t="shared" si="13"/>
        <v>25698.15</v>
      </c>
      <c r="F69" s="17">
        <f t="shared" si="15"/>
        <v>25698.15</v>
      </c>
    </row>
    <row r="70" spans="1:6" ht="15" customHeight="1" x14ac:dyDescent="0.25">
      <c r="A70" s="25">
        <v>46630</v>
      </c>
      <c r="B70" s="18">
        <f t="shared" si="14"/>
        <v>4550000</v>
      </c>
      <c r="C70" s="16"/>
      <c r="D70" s="19">
        <f t="shared" si="16"/>
        <v>31</v>
      </c>
      <c r="E70" s="20">
        <f t="shared" si="13"/>
        <v>25698.15</v>
      </c>
      <c r="F70" s="17">
        <f t="shared" si="15"/>
        <v>25698.15</v>
      </c>
    </row>
    <row r="71" spans="1:6" ht="15" customHeight="1" x14ac:dyDescent="0.25">
      <c r="A71" s="25">
        <v>46660</v>
      </c>
      <c r="B71" s="18">
        <f t="shared" si="14"/>
        <v>4550000</v>
      </c>
      <c r="C71" s="16">
        <v>325000</v>
      </c>
      <c r="D71" s="19">
        <f t="shared" si="16"/>
        <v>30</v>
      </c>
      <c r="E71" s="20">
        <f t="shared" si="13"/>
        <v>24869.18</v>
      </c>
      <c r="F71" s="17">
        <f t="shared" si="15"/>
        <v>349869.18</v>
      </c>
    </row>
    <row r="72" spans="1:6" ht="15" customHeight="1" x14ac:dyDescent="0.25">
      <c r="A72" s="25">
        <v>46691</v>
      </c>
      <c r="B72" s="18">
        <f t="shared" si="14"/>
        <v>4225000</v>
      </c>
      <c r="C72" s="16"/>
      <c r="D72" s="19">
        <f t="shared" si="16"/>
        <v>31</v>
      </c>
      <c r="E72" s="20">
        <f t="shared" si="13"/>
        <v>23862.57</v>
      </c>
      <c r="F72" s="17">
        <f t="shared" si="15"/>
        <v>23862.57</v>
      </c>
    </row>
    <row r="73" spans="1:6" ht="15" customHeight="1" x14ac:dyDescent="0.25">
      <c r="A73" s="25">
        <v>46721</v>
      </c>
      <c r="B73" s="18">
        <f t="shared" si="14"/>
        <v>4225000</v>
      </c>
      <c r="C73" s="16"/>
      <c r="D73" s="19">
        <f t="shared" si="16"/>
        <v>30</v>
      </c>
      <c r="E73" s="20">
        <f t="shared" si="13"/>
        <v>23092.81</v>
      </c>
      <c r="F73" s="17">
        <f t="shared" si="15"/>
        <v>23092.81</v>
      </c>
    </row>
    <row r="74" spans="1:6" ht="15" customHeight="1" x14ac:dyDescent="0.25">
      <c r="A74" s="25">
        <v>46752</v>
      </c>
      <c r="B74" s="18">
        <f t="shared" si="14"/>
        <v>4225000</v>
      </c>
      <c r="C74" s="16">
        <v>325000</v>
      </c>
      <c r="D74" s="19">
        <f t="shared" si="16"/>
        <v>31</v>
      </c>
      <c r="E74" s="20">
        <f t="shared" si="13"/>
        <v>23862.57</v>
      </c>
      <c r="F74" s="17">
        <f t="shared" si="15"/>
        <v>348862.57</v>
      </c>
    </row>
    <row r="75" spans="1:6" ht="15" customHeight="1" x14ac:dyDescent="0.25">
      <c r="A75" s="21" t="s">
        <v>29</v>
      </c>
      <c r="B75" s="22">
        <f t="shared" si="14"/>
        <v>3900000</v>
      </c>
      <c r="C75" s="22">
        <f>SUM(C63:C74)</f>
        <v>1300000</v>
      </c>
      <c r="D75" s="23">
        <f>SUM(D63:D74)</f>
        <v>365</v>
      </c>
      <c r="E75" s="24">
        <f>SUM(E63:E74)</f>
        <v>313174.01999999996</v>
      </c>
      <c r="F75" s="24">
        <f>SUM(F63:F74)</f>
        <v>1613174.0200000003</v>
      </c>
    </row>
    <row r="76" spans="1:6" ht="15" customHeight="1" x14ac:dyDescent="0.25">
      <c r="A76" s="25">
        <v>46783</v>
      </c>
      <c r="B76" s="18">
        <f>B74-C74</f>
        <v>3900000</v>
      </c>
      <c r="C76" s="16"/>
      <c r="D76" s="19">
        <f>A76-A74</f>
        <v>31</v>
      </c>
      <c r="E76" s="20">
        <f t="shared" ref="E76:E87" si="17">ROUND(B76*(D$9+D$11)*D76/365,2)</f>
        <v>22026.99</v>
      </c>
      <c r="F76" s="17">
        <f>IF(E76&lt;&gt;"x",E76+C76,"")</f>
        <v>22026.99</v>
      </c>
    </row>
    <row r="77" spans="1:6" ht="15" customHeight="1" x14ac:dyDescent="0.25">
      <c r="A77" s="26">
        <v>46812</v>
      </c>
      <c r="B77" s="18">
        <f t="shared" ref="B77:B88" si="18">B76-C76</f>
        <v>3900000</v>
      </c>
      <c r="C77" s="16"/>
      <c r="D77" s="19">
        <f t="shared" ref="D77:D87" si="19">A77-A76</f>
        <v>29</v>
      </c>
      <c r="E77" s="20">
        <f t="shared" si="17"/>
        <v>20605.89</v>
      </c>
      <c r="F77" s="17">
        <f>IF(E77&lt;&gt;"x",E77+C77,"")</f>
        <v>20605.89</v>
      </c>
    </row>
    <row r="78" spans="1:6" ht="15" customHeight="1" x14ac:dyDescent="0.25">
      <c r="A78" s="25">
        <v>46843</v>
      </c>
      <c r="B78" s="18">
        <f t="shared" si="18"/>
        <v>3900000</v>
      </c>
      <c r="C78" s="16">
        <v>325000</v>
      </c>
      <c r="D78" s="19">
        <f t="shared" si="19"/>
        <v>31</v>
      </c>
      <c r="E78" s="20">
        <f t="shared" si="17"/>
        <v>22026.99</v>
      </c>
      <c r="F78" s="17">
        <f t="shared" ref="F78:F87" si="20">IF(E78&lt;&gt;"x",E78+C78,"")</f>
        <v>347026.99</v>
      </c>
    </row>
    <row r="79" spans="1:6" ht="15" customHeight="1" x14ac:dyDescent="0.25">
      <c r="A79" s="25">
        <v>46873</v>
      </c>
      <c r="B79" s="18">
        <f t="shared" si="18"/>
        <v>3575000</v>
      </c>
      <c r="C79" s="16"/>
      <c r="D79" s="19">
        <f t="shared" si="19"/>
        <v>30</v>
      </c>
      <c r="E79" s="20">
        <f t="shared" si="17"/>
        <v>19540.07</v>
      </c>
      <c r="F79" s="17">
        <f t="shared" si="20"/>
        <v>19540.07</v>
      </c>
    </row>
    <row r="80" spans="1:6" ht="15" customHeight="1" x14ac:dyDescent="0.25">
      <c r="A80" s="25">
        <v>46904</v>
      </c>
      <c r="B80" s="18">
        <f t="shared" si="18"/>
        <v>3575000</v>
      </c>
      <c r="C80" s="16"/>
      <c r="D80" s="19">
        <f t="shared" si="19"/>
        <v>31</v>
      </c>
      <c r="E80" s="20">
        <f t="shared" si="17"/>
        <v>20191.400000000001</v>
      </c>
      <c r="F80" s="17">
        <f t="shared" si="20"/>
        <v>20191.400000000001</v>
      </c>
    </row>
    <row r="81" spans="1:6" ht="15" customHeight="1" x14ac:dyDescent="0.25">
      <c r="A81" s="25">
        <v>46934</v>
      </c>
      <c r="B81" s="18">
        <f t="shared" si="18"/>
        <v>3575000</v>
      </c>
      <c r="C81" s="16">
        <v>325000</v>
      </c>
      <c r="D81" s="19">
        <f t="shared" si="19"/>
        <v>30</v>
      </c>
      <c r="E81" s="20">
        <f t="shared" si="17"/>
        <v>19540.07</v>
      </c>
      <c r="F81" s="17">
        <f t="shared" si="20"/>
        <v>344540.07</v>
      </c>
    </row>
    <row r="82" spans="1:6" ht="15" customHeight="1" x14ac:dyDescent="0.25">
      <c r="A82" s="25">
        <v>46965</v>
      </c>
      <c r="B82" s="18">
        <f t="shared" si="18"/>
        <v>3250000</v>
      </c>
      <c r="C82" s="16"/>
      <c r="D82" s="19">
        <f t="shared" si="19"/>
        <v>31</v>
      </c>
      <c r="E82" s="20">
        <f t="shared" si="17"/>
        <v>18355.82</v>
      </c>
      <c r="F82" s="17">
        <f t="shared" si="20"/>
        <v>18355.82</v>
      </c>
    </row>
    <row r="83" spans="1:6" ht="15" customHeight="1" x14ac:dyDescent="0.25">
      <c r="A83" s="25">
        <v>46996</v>
      </c>
      <c r="B83" s="18">
        <f t="shared" si="18"/>
        <v>3250000</v>
      </c>
      <c r="C83" s="16"/>
      <c r="D83" s="19">
        <f t="shared" si="19"/>
        <v>31</v>
      </c>
      <c r="E83" s="20">
        <f t="shared" si="17"/>
        <v>18355.82</v>
      </c>
      <c r="F83" s="17">
        <f t="shared" si="20"/>
        <v>18355.82</v>
      </c>
    </row>
    <row r="84" spans="1:6" ht="15" customHeight="1" x14ac:dyDescent="0.25">
      <c r="A84" s="25">
        <v>47026</v>
      </c>
      <c r="B84" s="18">
        <f t="shared" si="18"/>
        <v>3250000</v>
      </c>
      <c r="C84" s="16">
        <v>325000</v>
      </c>
      <c r="D84" s="19">
        <f t="shared" si="19"/>
        <v>30</v>
      </c>
      <c r="E84" s="20">
        <f t="shared" si="17"/>
        <v>17763.7</v>
      </c>
      <c r="F84" s="17">
        <f t="shared" si="20"/>
        <v>342763.7</v>
      </c>
    </row>
    <row r="85" spans="1:6" ht="15" customHeight="1" x14ac:dyDescent="0.25">
      <c r="A85" s="25">
        <v>47057</v>
      </c>
      <c r="B85" s="18">
        <f t="shared" si="18"/>
        <v>2925000</v>
      </c>
      <c r="C85" s="16"/>
      <c r="D85" s="19">
        <f t="shared" si="19"/>
        <v>31</v>
      </c>
      <c r="E85" s="20">
        <f t="shared" si="17"/>
        <v>16520.240000000002</v>
      </c>
      <c r="F85" s="17">
        <f t="shared" si="20"/>
        <v>16520.240000000002</v>
      </c>
    </row>
    <row r="86" spans="1:6" ht="15" customHeight="1" x14ac:dyDescent="0.25">
      <c r="A86" s="25">
        <v>47087</v>
      </c>
      <c r="B86" s="18">
        <f t="shared" si="18"/>
        <v>2925000</v>
      </c>
      <c r="C86" s="16"/>
      <c r="D86" s="19">
        <f t="shared" si="19"/>
        <v>30</v>
      </c>
      <c r="E86" s="20">
        <f t="shared" si="17"/>
        <v>15987.33</v>
      </c>
      <c r="F86" s="17">
        <f t="shared" si="20"/>
        <v>15987.33</v>
      </c>
    </row>
    <row r="87" spans="1:6" ht="15" customHeight="1" x14ac:dyDescent="0.25">
      <c r="A87" s="25">
        <v>47118</v>
      </c>
      <c r="B87" s="18">
        <f t="shared" si="18"/>
        <v>2925000</v>
      </c>
      <c r="C87" s="16">
        <v>325000</v>
      </c>
      <c r="D87" s="19">
        <f t="shared" si="19"/>
        <v>31</v>
      </c>
      <c r="E87" s="20">
        <f t="shared" si="17"/>
        <v>16520.240000000002</v>
      </c>
      <c r="F87" s="17">
        <f t="shared" si="20"/>
        <v>341520.24</v>
      </c>
    </row>
    <row r="88" spans="1:6" ht="15" customHeight="1" x14ac:dyDescent="0.25">
      <c r="A88" s="21" t="s">
        <v>30</v>
      </c>
      <c r="B88" s="22">
        <f t="shared" si="18"/>
        <v>2600000</v>
      </c>
      <c r="C88" s="22">
        <f>SUM(C76:C87)</f>
        <v>1300000</v>
      </c>
      <c r="D88" s="23">
        <f>SUM(D76:D87)</f>
        <v>366</v>
      </c>
      <c r="E88" s="24">
        <f>SUM(E76:E87)</f>
        <v>227434.56</v>
      </c>
      <c r="F88" s="24">
        <f>SUM(F76:F87)</f>
        <v>1527434.56</v>
      </c>
    </row>
    <row r="89" spans="1:6" ht="15" customHeight="1" x14ac:dyDescent="0.25">
      <c r="A89" s="25">
        <v>47149</v>
      </c>
      <c r="B89" s="18">
        <f>B87-C87</f>
        <v>2600000</v>
      </c>
      <c r="C89" s="16"/>
      <c r="D89" s="19">
        <f>A89-A87</f>
        <v>31</v>
      </c>
      <c r="E89" s="20">
        <f t="shared" ref="E89:E100" si="21">ROUND(B89*(D$9+D$11)*D89/365,2)</f>
        <v>14684.66</v>
      </c>
      <c r="F89" s="17">
        <f>IF(E89&lt;&gt;"x",E89+C89,"")</f>
        <v>14684.66</v>
      </c>
    </row>
    <row r="90" spans="1:6" ht="15" customHeight="1" x14ac:dyDescent="0.25">
      <c r="A90" s="26">
        <v>47177</v>
      </c>
      <c r="B90" s="18">
        <f t="shared" ref="B90:B101" si="22">B89-C89</f>
        <v>2600000</v>
      </c>
      <c r="C90" s="16"/>
      <c r="D90" s="19">
        <f t="shared" ref="D90:D100" si="23">A90-A89</f>
        <v>28</v>
      </c>
      <c r="E90" s="20">
        <f t="shared" si="21"/>
        <v>13263.56</v>
      </c>
      <c r="F90" s="17">
        <f>IF(E90&lt;&gt;"x",E90+C90,"")</f>
        <v>13263.56</v>
      </c>
    </row>
    <row r="91" spans="1:6" ht="15" customHeight="1" x14ac:dyDescent="0.25">
      <c r="A91" s="25">
        <v>47208</v>
      </c>
      <c r="B91" s="18">
        <f t="shared" si="22"/>
        <v>2600000</v>
      </c>
      <c r="C91" s="16">
        <v>325000</v>
      </c>
      <c r="D91" s="19">
        <f t="shared" si="23"/>
        <v>31</v>
      </c>
      <c r="E91" s="20">
        <f t="shared" si="21"/>
        <v>14684.66</v>
      </c>
      <c r="F91" s="17">
        <f t="shared" ref="F91:F100" si="24">IF(E91&lt;&gt;"x",E91+C91,"")</f>
        <v>339684.66</v>
      </c>
    </row>
    <row r="92" spans="1:6" ht="15" customHeight="1" x14ac:dyDescent="0.25">
      <c r="A92" s="25">
        <v>47238</v>
      </c>
      <c r="B92" s="18">
        <f t="shared" si="22"/>
        <v>2275000</v>
      </c>
      <c r="C92" s="16"/>
      <c r="D92" s="19">
        <f t="shared" si="23"/>
        <v>30</v>
      </c>
      <c r="E92" s="20">
        <f t="shared" si="21"/>
        <v>12434.59</v>
      </c>
      <c r="F92" s="17">
        <f t="shared" si="24"/>
        <v>12434.59</v>
      </c>
    </row>
    <row r="93" spans="1:6" ht="15" customHeight="1" x14ac:dyDescent="0.25">
      <c r="A93" s="25">
        <v>47269</v>
      </c>
      <c r="B93" s="18">
        <f t="shared" si="22"/>
        <v>2275000</v>
      </c>
      <c r="C93" s="16"/>
      <c r="D93" s="19">
        <f t="shared" si="23"/>
        <v>31</v>
      </c>
      <c r="E93" s="20">
        <f t="shared" si="21"/>
        <v>12849.08</v>
      </c>
      <c r="F93" s="17">
        <f t="shared" si="24"/>
        <v>12849.08</v>
      </c>
    </row>
    <row r="94" spans="1:6" ht="15" customHeight="1" x14ac:dyDescent="0.25">
      <c r="A94" s="25">
        <v>47299</v>
      </c>
      <c r="B94" s="18">
        <f t="shared" si="22"/>
        <v>2275000</v>
      </c>
      <c r="C94" s="16">
        <v>325000</v>
      </c>
      <c r="D94" s="19">
        <f t="shared" si="23"/>
        <v>30</v>
      </c>
      <c r="E94" s="20">
        <f t="shared" si="21"/>
        <v>12434.59</v>
      </c>
      <c r="F94" s="17">
        <f t="shared" si="24"/>
        <v>337434.59</v>
      </c>
    </row>
    <row r="95" spans="1:6" ht="15" customHeight="1" x14ac:dyDescent="0.25">
      <c r="A95" s="25">
        <v>47330</v>
      </c>
      <c r="B95" s="18">
        <f t="shared" si="22"/>
        <v>1950000</v>
      </c>
      <c r="C95" s="16"/>
      <c r="D95" s="19">
        <f t="shared" si="23"/>
        <v>31</v>
      </c>
      <c r="E95" s="20">
        <f t="shared" si="21"/>
        <v>11013.49</v>
      </c>
      <c r="F95" s="17">
        <f t="shared" si="24"/>
        <v>11013.49</v>
      </c>
    </row>
    <row r="96" spans="1:6" ht="15" customHeight="1" x14ac:dyDescent="0.25">
      <c r="A96" s="25">
        <v>47361</v>
      </c>
      <c r="B96" s="18">
        <f t="shared" si="22"/>
        <v>1950000</v>
      </c>
      <c r="C96" s="16"/>
      <c r="D96" s="19">
        <f t="shared" si="23"/>
        <v>31</v>
      </c>
      <c r="E96" s="20">
        <f t="shared" si="21"/>
        <v>11013.49</v>
      </c>
      <c r="F96" s="17">
        <f t="shared" si="24"/>
        <v>11013.49</v>
      </c>
    </row>
    <row r="97" spans="1:6" ht="15" customHeight="1" x14ac:dyDescent="0.25">
      <c r="A97" s="25">
        <v>47391</v>
      </c>
      <c r="B97" s="18">
        <f t="shared" si="22"/>
        <v>1950000</v>
      </c>
      <c r="C97" s="16">
        <v>325000</v>
      </c>
      <c r="D97" s="19">
        <f t="shared" si="23"/>
        <v>30</v>
      </c>
      <c r="E97" s="20">
        <f t="shared" si="21"/>
        <v>10658.22</v>
      </c>
      <c r="F97" s="17">
        <f t="shared" si="24"/>
        <v>335658.22</v>
      </c>
    </row>
    <row r="98" spans="1:6" ht="15" customHeight="1" x14ac:dyDescent="0.25">
      <c r="A98" s="25">
        <v>47422</v>
      </c>
      <c r="B98" s="18">
        <f t="shared" si="22"/>
        <v>1625000</v>
      </c>
      <c r="C98" s="16"/>
      <c r="D98" s="19">
        <f t="shared" si="23"/>
        <v>31</v>
      </c>
      <c r="E98" s="20">
        <f t="shared" si="21"/>
        <v>9177.91</v>
      </c>
      <c r="F98" s="17">
        <f t="shared" si="24"/>
        <v>9177.91</v>
      </c>
    </row>
    <row r="99" spans="1:6" ht="15" customHeight="1" x14ac:dyDescent="0.25">
      <c r="A99" s="25">
        <v>47452</v>
      </c>
      <c r="B99" s="18">
        <f t="shared" si="22"/>
        <v>1625000</v>
      </c>
      <c r="C99" s="16"/>
      <c r="D99" s="19">
        <f t="shared" si="23"/>
        <v>30</v>
      </c>
      <c r="E99" s="20">
        <f t="shared" si="21"/>
        <v>8881.85</v>
      </c>
      <c r="F99" s="17">
        <f t="shared" si="24"/>
        <v>8881.85</v>
      </c>
    </row>
    <row r="100" spans="1:6" ht="15" customHeight="1" x14ac:dyDescent="0.25">
      <c r="A100" s="25">
        <v>47483</v>
      </c>
      <c r="B100" s="18">
        <f t="shared" si="22"/>
        <v>1625000</v>
      </c>
      <c r="C100" s="16">
        <v>325000</v>
      </c>
      <c r="D100" s="19">
        <f t="shared" si="23"/>
        <v>31</v>
      </c>
      <c r="E100" s="20">
        <f t="shared" si="21"/>
        <v>9177.91</v>
      </c>
      <c r="F100" s="17">
        <f t="shared" si="24"/>
        <v>334177.90999999997</v>
      </c>
    </row>
    <row r="101" spans="1:6" ht="15" customHeight="1" x14ac:dyDescent="0.25">
      <c r="A101" s="21" t="s">
        <v>31</v>
      </c>
      <c r="B101" s="22">
        <f t="shared" si="22"/>
        <v>1300000</v>
      </c>
      <c r="C101" s="22">
        <f>SUM(C89:C100)</f>
        <v>1300000</v>
      </c>
      <c r="D101" s="23">
        <f>SUM(D89:D100)</f>
        <v>365</v>
      </c>
      <c r="E101" s="24">
        <f>SUM(E89:E100)</f>
        <v>140274.01</v>
      </c>
      <c r="F101" s="24">
        <f>SUM(F89:F100)</f>
        <v>1440274.01</v>
      </c>
    </row>
    <row r="102" spans="1:6" ht="15" customHeight="1" x14ac:dyDescent="0.25">
      <c r="A102" s="25">
        <v>47514</v>
      </c>
      <c r="B102" s="18">
        <f>B100-C100</f>
        <v>1300000</v>
      </c>
      <c r="C102" s="16"/>
      <c r="D102" s="19">
        <f>A102-A100</f>
        <v>31</v>
      </c>
      <c r="E102" s="20">
        <f t="shared" ref="E102:E113" si="25">ROUND(B102*(D$9+D$11)*D102/365,2)</f>
        <v>7342.33</v>
      </c>
      <c r="F102" s="17">
        <f>IF(E102&lt;&gt;"x",E102+C102,"")</f>
        <v>7342.33</v>
      </c>
    </row>
    <row r="103" spans="1:6" ht="15" customHeight="1" x14ac:dyDescent="0.25">
      <c r="A103" s="26">
        <v>47542</v>
      </c>
      <c r="B103" s="18">
        <f t="shared" ref="B103:B114" si="26">B102-C102</f>
        <v>1300000</v>
      </c>
      <c r="C103" s="16"/>
      <c r="D103" s="19">
        <f t="shared" ref="D103:D113" si="27">A103-A102</f>
        <v>28</v>
      </c>
      <c r="E103" s="20">
        <f t="shared" si="25"/>
        <v>6631.78</v>
      </c>
      <c r="F103" s="17">
        <f>IF(E103&lt;&gt;"x",E103+C103,"")</f>
        <v>6631.78</v>
      </c>
    </row>
    <row r="104" spans="1:6" ht="15" customHeight="1" x14ac:dyDescent="0.25">
      <c r="A104" s="25">
        <v>47573</v>
      </c>
      <c r="B104" s="18">
        <f t="shared" si="26"/>
        <v>1300000</v>
      </c>
      <c r="C104" s="16">
        <v>325000</v>
      </c>
      <c r="D104" s="19">
        <f t="shared" si="27"/>
        <v>31</v>
      </c>
      <c r="E104" s="20">
        <f t="shared" si="25"/>
        <v>7342.33</v>
      </c>
      <c r="F104" s="17">
        <f t="shared" ref="F104:F113" si="28">IF(E104&lt;&gt;"x",E104+C104,"")</f>
        <v>332342.33</v>
      </c>
    </row>
    <row r="105" spans="1:6" ht="15" customHeight="1" x14ac:dyDescent="0.25">
      <c r="A105" s="25">
        <v>47603</v>
      </c>
      <c r="B105" s="18">
        <f t="shared" si="26"/>
        <v>975000</v>
      </c>
      <c r="C105" s="16"/>
      <c r="D105" s="19">
        <f t="shared" si="27"/>
        <v>30</v>
      </c>
      <c r="E105" s="20">
        <f t="shared" si="25"/>
        <v>5329.11</v>
      </c>
      <c r="F105" s="17">
        <f t="shared" si="28"/>
        <v>5329.11</v>
      </c>
    </row>
    <row r="106" spans="1:6" ht="15" customHeight="1" x14ac:dyDescent="0.25">
      <c r="A106" s="25">
        <v>47634</v>
      </c>
      <c r="B106" s="18">
        <f t="shared" si="26"/>
        <v>975000</v>
      </c>
      <c r="C106" s="16"/>
      <c r="D106" s="19">
        <f t="shared" si="27"/>
        <v>31</v>
      </c>
      <c r="E106" s="20">
        <f t="shared" si="25"/>
        <v>5506.75</v>
      </c>
      <c r="F106" s="17">
        <f t="shared" si="28"/>
        <v>5506.75</v>
      </c>
    </row>
    <row r="107" spans="1:6" ht="15" customHeight="1" x14ac:dyDescent="0.25">
      <c r="A107" s="25">
        <v>47664</v>
      </c>
      <c r="B107" s="18">
        <f t="shared" si="26"/>
        <v>975000</v>
      </c>
      <c r="C107" s="16">
        <v>325000</v>
      </c>
      <c r="D107" s="19">
        <f t="shared" si="27"/>
        <v>30</v>
      </c>
      <c r="E107" s="20">
        <f t="shared" si="25"/>
        <v>5329.11</v>
      </c>
      <c r="F107" s="17">
        <f t="shared" si="28"/>
        <v>330329.11</v>
      </c>
    </row>
    <row r="108" spans="1:6" ht="15" customHeight="1" x14ac:dyDescent="0.25">
      <c r="A108" s="25">
        <v>47695</v>
      </c>
      <c r="B108" s="18">
        <f t="shared" si="26"/>
        <v>650000</v>
      </c>
      <c r="C108" s="16"/>
      <c r="D108" s="19">
        <f t="shared" si="27"/>
        <v>31</v>
      </c>
      <c r="E108" s="20">
        <f t="shared" si="25"/>
        <v>3671.16</v>
      </c>
      <c r="F108" s="17">
        <f t="shared" si="28"/>
        <v>3671.16</v>
      </c>
    </row>
    <row r="109" spans="1:6" ht="15" customHeight="1" x14ac:dyDescent="0.25">
      <c r="A109" s="25">
        <v>47726</v>
      </c>
      <c r="B109" s="18">
        <f t="shared" si="26"/>
        <v>650000</v>
      </c>
      <c r="C109" s="16"/>
      <c r="D109" s="19">
        <f t="shared" si="27"/>
        <v>31</v>
      </c>
      <c r="E109" s="20">
        <f t="shared" si="25"/>
        <v>3671.16</v>
      </c>
      <c r="F109" s="17">
        <f t="shared" si="28"/>
        <v>3671.16</v>
      </c>
    </row>
    <row r="110" spans="1:6" ht="15" customHeight="1" x14ac:dyDescent="0.25">
      <c r="A110" s="25">
        <v>47756</v>
      </c>
      <c r="B110" s="18">
        <f t="shared" si="26"/>
        <v>650000</v>
      </c>
      <c r="C110" s="16">
        <v>325000</v>
      </c>
      <c r="D110" s="19">
        <f t="shared" si="27"/>
        <v>30</v>
      </c>
      <c r="E110" s="20">
        <f t="shared" si="25"/>
        <v>3552.74</v>
      </c>
      <c r="F110" s="17">
        <f t="shared" si="28"/>
        <v>328552.74</v>
      </c>
    </row>
    <row r="111" spans="1:6" ht="15" customHeight="1" x14ac:dyDescent="0.25">
      <c r="A111" s="25">
        <v>47787</v>
      </c>
      <c r="B111" s="18">
        <f t="shared" si="26"/>
        <v>325000</v>
      </c>
      <c r="C111" s="16"/>
      <c r="D111" s="19">
        <f t="shared" si="27"/>
        <v>31</v>
      </c>
      <c r="E111" s="20">
        <f t="shared" si="25"/>
        <v>1835.58</v>
      </c>
      <c r="F111" s="17">
        <f t="shared" si="28"/>
        <v>1835.58</v>
      </c>
    </row>
    <row r="112" spans="1:6" ht="15" customHeight="1" x14ac:dyDescent="0.25">
      <c r="A112" s="25">
        <v>47817</v>
      </c>
      <c r="B112" s="18">
        <f t="shared" si="26"/>
        <v>325000</v>
      </c>
      <c r="C112" s="16"/>
      <c r="D112" s="19">
        <f t="shared" si="27"/>
        <v>30</v>
      </c>
      <c r="E112" s="20">
        <f t="shared" si="25"/>
        <v>1776.37</v>
      </c>
      <c r="F112" s="17">
        <f t="shared" si="28"/>
        <v>1776.37</v>
      </c>
    </row>
    <row r="113" spans="1:7" ht="15" customHeight="1" x14ac:dyDescent="0.25">
      <c r="A113" s="25">
        <v>47847</v>
      </c>
      <c r="B113" s="18">
        <f t="shared" si="26"/>
        <v>325000</v>
      </c>
      <c r="C113" s="16">
        <v>325000</v>
      </c>
      <c r="D113" s="19">
        <f t="shared" si="27"/>
        <v>30</v>
      </c>
      <c r="E113" s="20">
        <f t="shared" si="25"/>
        <v>1776.37</v>
      </c>
      <c r="F113" s="17">
        <f t="shared" si="28"/>
        <v>326776.37</v>
      </c>
    </row>
    <row r="114" spans="1:7" ht="15" customHeight="1" x14ac:dyDescent="0.25">
      <c r="A114" s="21" t="s">
        <v>32</v>
      </c>
      <c r="B114" s="22">
        <f t="shared" si="26"/>
        <v>0</v>
      </c>
      <c r="C114" s="22">
        <f>SUM(C102:C113)</f>
        <v>1300000</v>
      </c>
      <c r="D114" s="23">
        <f>SUM(D102:D113)</f>
        <v>364</v>
      </c>
      <c r="E114" s="24">
        <f>SUM(E102:E113)</f>
        <v>53764.790000000015</v>
      </c>
      <c r="F114" s="24">
        <f>SUM(F102:F113)</f>
        <v>1353764.79</v>
      </c>
    </row>
    <row r="117" spans="1:7" x14ac:dyDescent="0.25">
      <c r="A117" s="72" t="s">
        <v>15</v>
      </c>
      <c r="B117" s="73"/>
      <c r="C117" s="74"/>
      <c r="D117" s="29"/>
      <c r="E117" s="30">
        <f>SUM(E23+E36+E49+E62+E75+E88+E101+E114)</f>
        <v>2195998.5500000003</v>
      </c>
      <c r="F117" s="30">
        <f>SUM(F23+F36+F49+F62+F75+F88+F101+F114)</f>
        <v>9995998.5500000007</v>
      </c>
    </row>
    <row r="120" spans="1:7" x14ac:dyDescent="0.25">
      <c r="A120" s="31" t="str">
        <f>"przyjęto założenie, że marża banku (m) będzie stała i wyniesie . "&amp;K15&amp;" %"</f>
        <v>przyjęto założenie, że marża banku (m) będzie stała i wyniesie . 0 %</v>
      </c>
      <c r="B120" s="32"/>
      <c r="C120" s="33"/>
      <c r="D120" s="34"/>
      <c r="E120" s="35"/>
      <c r="F120" s="36"/>
      <c r="G120" s="7"/>
    </row>
    <row r="121" spans="1:7" x14ac:dyDescent="0.25">
      <c r="A121" s="65" t="s">
        <v>17</v>
      </c>
      <c r="B121" s="65"/>
      <c r="C121" s="65"/>
      <c r="D121" s="65"/>
      <c r="E121" s="65"/>
      <c r="F121" s="65"/>
    </row>
    <row r="123" spans="1:7" x14ac:dyDescent="0.25">
      <c r="A123" s="5" t="s">
        <v>18</v>
      </c>
      <c r="D123" s="67" t="s">
        <v>21</v>
      </c>
      <c r="E123" s="67"/>
      <c r="F123" s="67"/>
    </row>
    <row r="124" spans="1:7" x14ac:dyDescent="0.25">
      <c r="D124" s="67" t="s">
        <v>19</v>
      </c>
      <c r="E124" s="67"/>
      <c r="F124" s="67"/>
    </row>
    <row r="125" spans="1:7" x14ac:dyDescent="0.25">
      <c r="D125" s="67" t="s">
        <v>20</v>
      </c>
      <c r="E125" s="67"/>
      <c r="F125" s="67"/>
    </row>
  </sheetData>
  <mergeCells count="15">
    <mergeCell ref="A121:F121"/>
    <mergeCell ref="C2:F2"/>
    <mergeCell ref="D123:F123"/>
    <mergeCell ref="D124:F124"/>
    <mergeCell ref="D125:F125"/>
    <mergeCell ref="A4:F4"/>
    <mergeCell ref="D11:E11"/>
    <mergeCell ref="A14:A16"/>
    <mergeCell ref="D14:E15"/>
    <mergeCell ref="A117:C117"/>
    <mergeCell ref="A1:C1"/>
    <mergeCell ref="D8:E8"/>
    <mergeCell ref="D9:E9"/>
    <mergeCell ref="D10:E10"/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2023-09-05T06:15:22Z</dcterms:modified>
</cp:coreProperties>
</file>