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RGGZ\2024\271 - Zamówienia publiczne\RGGZ.271.1...2023_Przetargi - powyżej 130tys. zł\Nr 13 - Rozświetlamy Polskę\Rozświetlamy Polskę_przetarg\"/>
    </mc:Choice>
  </mc:AlternateContent>
  <bookViews>
    <workbookView xWindow="0" yWindow="0" windowWidth="23040" windowHeight="9384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52511"/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N19" i="1"/>
  <c r="N20" i="1"/>
  <c r="N21" i="1"/>
  <c r="N10" i="1"/>
  <c r="N11" i="1"/>
  <c r="N12" i="1"/>
  <c r="N13" i="1"/>
  <c r="N14" i="1"/>
  <c r="N15" i="1"/>
  <c r="N16" i="1"/>
  <c r="N17" i="1"/>
  <c r="N18" i="1"/>
  <c r="G19" i="1"/>
  <c r="H19" i="1"/>
  <c r="G20" i="1"/>
  <c r="H20" i="1"/>
  <c r="G12" i="1"/>
  <c r="G10" i="1"/>
  <c r="G11" i="1"/>
  <c r="G13" i="1"/>
  <c r="G14" i="1"/>
  <c r="G15" i="1"/>
  <c r="G16" i="1"/>
  <c r="G17" i="1"/>
  <c r="G18" i="1"/>
  <c r="G21" i="1"/>
  <c r="G9" i="1"/>
  <c r="H14" i="1"/>
  <c r="H15" i="1"/>
  <c r="H16" i="1"/>
  <c r="H17" i="1"/>
  <c r="N9" i="1"/>
  <c r="L9" i="1"/>
  <c r="H21" i="1"/>
  <c r="H9" i="1"/>
  <c r="H10" i="1"/>
  <c r="H11" i="1"/>
  <c r="H12" i="1"/>
  <c r="H13" i="1"/>
  <c r="H18" i="1"/>
  <c r="D22" i="1"/>
  <c r="G22" i="1" l="1"/>
</calcChain>
</file>

<file path=xl/sharedStrings.xml><?xml version="1.0" encoding="utf-8"?>
<sst xmlns="http://schemas.openxmlformats.org/spreadsheetml/2006/main" count="32" uniqueCount="22">
  <si>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</si>
  <si>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</si>
  <si>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</si>
  <si>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</si>
  <si>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</si>
  <si>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</si>
  <si>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</si>
  <si>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</si>
  <si>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</si>
  <si>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</si>
  <si>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</si>
  <si>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</si>
  <si>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</si>
  <si>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</si>
  <si>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</si>
  <si>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tabela sprawdzająca</t>
  </si>
  <si>
    <t>parkowy na szczycie</t>
  </si>
  <si>
    <t>drogowy</t>
  </si>
  <si>
    <t>parkowa zwisająca</t>
  </si>
  <si>
    <t>Modernizacja infrastruktury oświetleniowej na terenie Gminy Szaflary</t>
  </si>
  <si>
    <t>2) suma mocy oferowanych opraw jest nie większa niż 29,79 kW</t>
  </si>
  <si>
    <r>
      <t xml:space="preserve">Obliczenia fotometryczne należy wykonać zgodnie z normą PN-EN13201:2016 Oświetlenie dróg korzystając z poniższych parametrów dla poszczególnych sytuacji oświetleniowych. Wyniki obliczeń - moc oprawy i strumień świetlny oprawy </t>
    </r>
    <r>
      <rPr>
        <u/>
        <sz val="11"/>
        <color theme="1"/>
        <rFont val="Calibri"/>
        <family val="2"/>
        <charset val="238"/>
        <scheme val="minor"/>
      </rPr>
      <t>należy wpisać do kolumn oznaczonych na kolor żółty.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</si>
</sst>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\ _z_ł_-;\-* #,##0\ _z_ł_-;_-* &quot;-&quot;??\ _z_ł_-;_-@_-"/>
    <numFmt numFmtId="165" formatCode="0.000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7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2" fontId="16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" fontId="21" fillId="0" borderId="1" xfId="1" applyNumberFormat="1" applyFont="1" applyBorder="1" applyAlignment="1">
      <alignment horizontal="center" vertical="center"/>
    </xf>
    <xf numFmtId="1" fontId="17" fillId="3" borderId="1" xfId="1" applyNumberFormat="1" applyFont="1" applyFill="1" applyBorder="1" applyAlignment="1">
      <alignment horizontal="center" vertical="center"/>
    </xf>
    <xf numFmtId="1" fontId="22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Dziesiętny" xfId="2" builtinId="3"/>
    <cellStyle name="Normalny" xfId="0" builtinId="0"/>
    <cellStyle name="Normalny 2" xfId="1"/>
    <cellStyle name="Normalny 3" xfId="3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" formatCode="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/>
    <tableStyle name="TableStyleQueryPreview" pivot="0" count="2">
      <tableStyleElement type="headerRow" dxfId="21"/>
      <tableStyleElement type="firstRowStripe" dxfId="20"/>
    </tableStyle>
    <tableStyle name="TableStyleQueryResult" pivot="0" count="3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8:H22" totalsRowCount="1" headerRowDxfId="16" dataDxfId="15" totalsRowDxfId="14" headerRowCellStyle="Normalny 2">
  <autoFilter ref="B8:H21"/>
  <sortState ref="B9:G74">
    <sortCondition ref="B8:B74"/>
  </sortState>
  <tableColumns count="7">
    <tableColumn id="20" name="Sytuacja nr" totalsRowLabel="SUMA" dataDxfId="13" totalsRowDxfId="12"/>
    <tableColumn id="1" name="Typ oprawy" dataDxfId="11" totalsRowDxfId="10"/>
    <tableColumn id="9" name="Wymagana ilość opraw suma [szt.]" totalsRowFunction="sum" dataDxfId="9" totalsRowDxfId="8"/>
    <tableColumn id="13" name="Moc oprawy z obliczeń  [W]" dataDxfId="7" totalsRowDxfId="6" dataCellStyle="Normalny 3"/>
    <tableColumn id="3" name="strumieniu świetlny oprawy [lm]" dataDxfId="5" totalsRowDxfId="4"/>
    <tableColumn id="2" name="Suma mocy [kW]" totalsRowFunction="sum" dataDxfId="3" totalsRowDxfId="2">
      <calculatedColumnFormula>(Tabela1[[#This Row],[Wymagana ilość opraw suma '[szt.']]]*Tabela1[[#This Row],[Moc oprawy z obliczeń  '[W']]])/1000</calculatedColumnFormula>
    </tableColumn>
    <tableColumn id="5" name="Lm/W" dataDxfId="1" totalsRowDxfId="0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7"/>
  <sheetViews>
    <sheetView showGridLines="0" tabSelected="1" zoomScale="85" zoomScaleNormal="85" zoomScalePageLayoutView="85" workbookViewId="0">
      <selection activeCell="I2" sqref="I2"/>
    </sheetView>
  </sheetViews>
  <sheetFormatPr defaultRowHeight="14.4"/>
  <cols>
    <col min="1" max="1" width="2" customWidth="1"/>
    <col min="2" max="2" width="12.44140625" style="3" customWidth="1"/>
    <col min="3" max="3" width="26.5546875" style="3" customWidth="1"/>
    <col min="4" max="4" width="16.88671875" style="2" customWidth="1"/>
    <col min="5" max="5" width="34.5546875" customWidth="1"/>
    <col min="6" max="6" width="28.6640625" customWidth="1"/>
    <col min="7" max="7" width="14.6640625" customWidth="1"/>
    <col min="8" max="8" width="12.6640625" style="7" customWidth="1"/>
    <col min="9" max="9" width="8.88671875" style="1" customWidth="1"/>
    <col min="10" max="10" width="2.88671875" style="1" customWidth="1"/>
    <col min="11" max="11" width="24.88671875" style="4" customWidth="1"/>
    <col min="12" max="12" width="17.44140625" style="4" customWidth="1"/>
    <col min="13" max="13" width="16.44140625" style="4" customWidth="1"/>
    <col min="14" max="14" width="12.109375" style="4" customWidth="1"/>
    <col min="15" max="15" width="20.44140625" style="1" customWidth="1"/>
    <col min="18" max="18" width="9.109375" style="3"/>
    <col min="19" max="19" width="11" style="1" customWidth="1"/>
    <col min="20" max="20" width="12.109375" style="1" customWidth="1"/>
    <col min="21" max="21" width="10" style="1" customWidth="1"/>
  </cols>
  <sheetData>
    <row r="1" spans="2:21" ht="21" customHeight="1">
      <c r="B1" s="37" t="s">
        <v>5</v>
      </c>
      <c r="C1" s="37"/>
      <c r="D1" s="37"/>
      <c r="E1" s="37"/>
      <c r="F1" s="37"/>
      <c r="G1" s="37"/>
      <c r="H1" s="13"/>
      <c r="I1" s="13"/>
      <c r="J1" s="13"/>
      <c r="K1" s="13"/>
      <c r="L1" s="13"/>
      <c r="M1" s="13"/>
      <c r="N1" s="13"/>
      <c r="O1" s="13"/>
    </row>
    <row r="2" spans="2:21" ht="39.75" customHeight="1">
      <c r="B2" s="36" t="s">
        <v>19</v>
      </c>
      <c r="C2" s="36"/>
      <c r="D2" s="36"/>
      <c r="E2" s="36"/>
      <c r="F2" s="36"/>
      <c r="G2" s="36"/>
      <c r="H2" s="13"/>
      <c r="I2" s="13"/>
      <c r="J2" s="13"/>
      <c r="K2" s="13"/>
      <c r="L2" s="13"/>
      <c r="M2" s="13"/>
      <c r="N2" s="13"/>
      <c r="O2" s="13"/>
    </row>
    <row r="3" spans="2:21" ht="18.75" customHeight="1">
      <c r="B3" s="16"/>
      <c r="C3" s="16"/>
      <c r="D3" s="16"/>
      <c r="E3" s="16"/>
      <c r="F3" s="16"/>
      <c r="G3" s="16"/>
      <c r="H3" s="13"/>
      <c r="I3" s="13"/>
      <c r="J3" s="13"/>
      <c r="K3" s="13"/>
      <c r="L3" s="13"/>
      <c r="M3" s="13"/>
      <c r="N3" s="13"/>
      <c r="O3" s="13"/>
    </row>
    <row r="4" spans="2:21" ht="15" customHeight="1">
      <c r="B4" s="35" t="s">
        <v>21</v>
      </c>
      <c r="C4" s="35"/>
      <c r="D4" s="35"/>
      <c r="E4" s="35"/>
      <c r="F4" s="35"/>
      <c r="G4" s="35"/>
      <c r="H4" s="12"/>
      <c r="I4" s="12"/>
      <c r="J4" s="12"/>
      <c r="K4" s="12"/>
      <c r="L4" s="12"/>
      <c r="M4" s="12"/>
      <c r="N4" s="12"/>
      <c r="O4" s="12"/>
    </row>
    <row r="5" spans="2:21">
      <c r="B5" s="35"/>
      <c r="C5" s="35"/>
      <c r="D5" s="35"/>
      <c r="E5" s="35"/>
      <c r="F5" s="35"/>
      <c r="G5" s="35"/>
      <c r="H5" s="12"/>
      <c r="I5" s="12"/>
      <c r="J5" s="12"/>
      <c r="K5" s="12"/>
      <c r="L5" s="12"/>
      <c r="M5" s="12"/>
      <c r="N5" s="12"/>
      <c r="O5" s="12"/>
    </row>
    <row r="6" spans="2:21" ht="27.75" customHeight="1">
      <c r="B6" s="35"/>
      <c r="C6" s="35"/>
      <c r="D6" s="35"/>
      <c r="E6" s="35"/>
      <c r="F6" s="35"/>
      <c r="G6" s="35"/>
      <c r="H6" s="12"/>
      <c r="I6" s="12"/>
      <c r="J6" s="12"/>
      <c r="K6" s="25" t="s">
        <v>15</v>
      </c>
      <c r="L6" s="12"/>
      <c r="M6" s="12"/>
      <c r="N6" s="12"/>
      <c r="O6" s="12"/>
    </row>
    <row r="7" spans="2:21" ht="13.5" customHeight="1"/>
    <row r="8" spans="2:21" ht="54.75" customHeight="1">
      <c r="B8" s="9" t="s">
        <v>1</v>
      </c>
      <c r="C8" s="9" t="s">
        <v>7</v>
      </c>
      <c r="D8" s="9" t="s">
        <v>4</v>
      </c>
      <c r="E8" s="9" t="s">
        <v>6</v>
      </c>
      <c r="F8" s="9" t="s">
        <v>11</v>
      </c>
      <c r="G8" s="9" t="s">
        <v>2</v>
      </c>
      <c r="H8" s="9" t="s">
        <v>9</v>
      </c>
      <c r="I8"/>
      <c r="J8"/>
      <c r="K8" s="9" t="s">
        <v>10</v>
      </c>
      <c r="L8" s="9" t="s">
        <v>13</v>
      </c>
      <c r="M8" s="9" t="s">
        <v>12</v>
      </c>
      <c r="N8" s="9" t="s">
        <v>14</v>
      </c>
      <c r="O8"/>
      <c r="R8"/>
      <c r="S8"/>
      <c r="T8"/>
      <c r="U8"/>
    </row>
    <row r="9" spans="2:21">
      <c r="B9" s="21">
        <v>1</v>
      </c>
      <c r="C9" s="20" t="s">
        <v>17</v>
      </c>
      <c r="D9" s="22">
        <v>7</v>
      </c>
      <c r="E9" s="27">
        <v>119</v>
      </c>
      <c r="F9" s="23">
        <v>16290</v>
      </c>
      <c r="G9" s="24">
        <f>(Tabela1[[#This Row],[Wymagana ilość opraw suma '[szt.']]]*Tabela1[[#This Row],[Moc oprawy z obliczeń  '[W']]])/1000</f>
        <v>0.83299999999999996</v>
      </c>
      <c r="H9" s="33">
        <f>Tabela1[[#This Row],[strumieniu świetlny oprawy '[lm']]]/Tabela1[[#This Row],[Moc oprawy z obliczeń  '[W']]]</f>
        <v>136.890756302521</v>
      </c>
      <c r="I9"/>
      <c r="J9"/>
      <c r="K9" s="9">
        <v>16290</v>
      </c>
      <c r="L9" s="9" t="str">
        <f>IF(Tabela1[[#This Row],[strumieniu świetlny oprawy '[lm']]]&gt;=K9,"TAK","NIE")</f>
        <v>TAK</v>
      </c>
      <c r="M9" s="9">
        <v>119</v>
      </c>
      <c r="N9" s="9" t="str">
        <f>IF(Tabela1[[#This Row],[Moc oprawy z obliczeń  '[W']]]&lt;=M9,"TAK","NIE")</f>
        <v>TAK</v>
      </c>
      <c r="O9"/>
      <c r="R9"/>
      <c r="S9"/>
      <c r="T9"/>
      <c r="U9"/>
    </row>
    <row r="10" spans="2:21">
      <c r="B10" s="21">
        <v>2</v>
      </c>
      <c r="C10" s="20" t="s">
        <v>17</v>
      </c>
      <c r="D10" s="22">
        <v>71</v>
      </c>
      <c r="E10" s="27">
        <v>61.5</v>
      </c>
      <c r="F10" s="23">
        <v>8700</v>
      </c>
      <c r="G10" s="24">
        <f>(Tabela1[[#This Row],[Wymagana ilość opraw suma '[szt.']]]*Tabela1[[#This Row],[Moc oprawy z obliczeń  '[W']]])/1000</f>
        <v>4.3665000000000003</v>
      </c>
      <c r="H10" s="33">
        <f>Tabela1[[#This Row],[strumieniu świetlny oprawy '[lm']]]/Tabela1[[#This Row],[Moc oprawy z obliczeń  '[W']]]</f>
        <v>141.46341463414635</v>
      </c>
      <c r="I10"/>
      <c r="J10"/>
      <c r="K10" s="9">
        <v>8700</v>
      </c>
      <c r="L10" s="9" t="str">
        <f>IF(Tabela1[[#This Row],[strumieniu świetlny oprawy '[lm']]]&gt;=K10,"TAK","NIE")</f>
        <v>TAK</v>
      </c>
      <c r="M10" s="9">
        <v>61.5</v>
      </c>
      <c r="N10" s="9" t="str">
        <f>IF(Tabela1[[#This Row],[Moc oprawy z obliczeń  '[W']]]&lt;=M10,"TAK","NIE")</f>
        <v>TAK</v>
      </c>
      <c r="O10"/>
      <c r="R10"/>
      <c r="S10"/>
      <c r="T10"/>
      <c r="U10"/>
    </row>
    <row r="11" spans="2:21">
      <c r="B11" s="21">
        <v>3</v>
      </c>
      <c r="C11" s="20" t="s">
        <v>17</v>
      </c>
      <c r="D11" s="22">
        <v>112</v>
      </c>
      <c r="E11" s="27">
        <v>56.5</v>
      </c>
      <c r="F11" s="23">
        <v>7597</v>
      </c>
      <c r="G11" s="24">
        <f>(Tabela1[[#This Row],[Wymagana ilość opraw suma '[szt.']]]*Tabela1[[#This Row],[Moc oprawy z obliczeń  '[W']]])/1000</f>
        <v>6.3280000000000003</v>
      </c>
      <c r="H11" s="33">
        <f>Tabela1[[#This Row],[strumieniu świetlny oprawy '[lm']]]/Tabela1[[#This Row],[Moc oprawy z obliczeń  '[W']]]</f>
        <v>134.46017699115043</v>
      </c>
      <c r="I11"/>
      <c r="J11"/>
      <c r="K11" s="9">
        <v>7597</v>
      </c>
      <c r="L11" s="9" t="str">
        <f>IF(Tabela1[[#This Row],[strumieniu świetlny oprawy '[lm']]]&gt;=K11,"TAK","NIE")</f>
        <v>TAK</v>
      </c>
      <c r="M11" s="9">
        <v>56.5</v>
      </c>
      <c r="N11" s="9" t="str">
        <f>IF(Tabela1[[#This Row],[Moc oprawy z obliczeń  '[W']]]&lt;=M11,"TAK","NIE")</f>
        <v>TAK</v>
      </c>
      <c r="O11"/>
      <c r="R11"/>
      <c r="S11"/>
      <c r="T11"/>
      <c r="U11"/>
    </row>
    <row r="12" spans="2:21">
      <c r="B12" s="21">
        <v>4</v>
      </c>
      <c r="C12" s="20" t="s">
        <v>17</v>
      </c>
      <c r="D12" s="22">
        <v>16</v>
      </c>
      <c r="E12" s="27">
        <v>61.5</v>
      </c>
      <c r="F12" s="23">
        <v>8700</v>
      </c>
      <c r="G12" s="24">
        <f>(Tabela1[[#This Row],[Wymagana ilość opraw suma '[szt.']]]*Tabela1[[#This Row],[Moc oprawy z obliczeń  '[W']]])/1000</f>
        <v>0.98399999999999999</v>
      </c>
      <c r="H12" s="33">
        <f>Tabela1[[#This Row],[strumieniu świetlny oprawy '[lm']]]/Tabela1[[#This Row],[Moc oprawy z obliczeń  '[W']]]</f>
        <v>141.46341463414635</v>
      </c>
      <c r="I12"/>
      <c r="J12"/>
      <c r="K12" s="9">
        <v>8700</v>
      </c>
      <c r="L12" s="9" t="str">
        <f>IF(Tabela1[[#This Row],[strumieniu świetlny oprawy '[lm']]]&gt;=K12,"TAK","NIE")</f>
        <v>TAK</v>
      </c>
      <c r="M12" s="9">
        <v>61.5</v>
      </c>
      <c r="N12" s="9" t="str">
        <f>IF(Tabela1[[#This Row],[Moc oprawy z obliczeń  '[W']]]&lt;=M12,"TAK","NIE")</f>
        <v>TAK</v>
      </c>
      <c r="O12"/>
      <c r="R12"/>
      <c r="S12"/>
      <c r="T12"/>
      <c r="U12"/>
    </row>
    <row r="13" spans="2:21">
      <c r="B13" s="21">
        <v>5</v>
      </c>
      <c r="C13" s="20" t="s">
        <v>17</v>
      </c>
      <c r="D13" s="22">
        <v>6</v>
      </c>
      <c r="E13" s="27">
        <v>90</v>
      </c>
      <c r="F13" s="23">
        <v>13028</v>
      </c>
      <c r="G13" s="24">
        <f>(Tabela1[[#This Row],[Wymagana ilość opraw suma '[szt.']]]*Tabela1[[#This Row],[Moc oprawy z obliczeń  '[W']]])/1000</f>
        <v>0.54</v>
      </c>
      <c r="H13" s="33">
        <f>Tabela1[[#This Row],[strumieniu świetlny oprawy '[lm']]]/Tabela1[[#This Row],[Moc oprawy z obliczeń  '[W']]]</f>
        <v>144.75555555555556</v>
      </c>
      <c r="I13"/>
      <c r="J13"/>
      <c r="K13" s="9">
        <v>13028</v>
      </c>
      <c r="L13" s="9" t="str">
        <f>IF(Tabela1[[#This Row],[strumieniu świetlny oprawy '[lm']]]&gt;=K13,"TAK","NIE")</f>
        <v>TAK</v>
      </c>
      <c r="M13" s="9">
        <v>90</v>
      </c>
      <c r="N13" s="9" t="str">
        <f>IF(Tabela1[[#This Row],[Moc oprawy z obliczeń  '[W']]]&lt;=M13,"TAK","NIE")</f>
        <v>TAK</v>
      </c>
      <c r="O13"/>
      <c r="R13"/>
      <c r="S13"/>
      <c r="T13"/>
      <c r="U13"/>
    </row>
    <row r="14" spans="2:21">
      <c r="B14" s="21">
        <v>6</v>
      </c>
      <c r="C14" s="20" t="s">
        <v>17</v>
      </c>
      <c r="D14" s="22">
        <v>71</v>
      </c>
      <c r="E14" s="23">
        <v>47</v>
      </c>
      <c r="F14" s="26">
        <v>6597</v>
      </c>
      <c r="G14" s="24">
        <f>(Tabela1[[#This Row],[Wymagana ilość opraw suma '[szt.']]]*Tabela1[[#This Row],[Moc oprawy z obliczeń  '[W']]])/1000</f>
        <v>3.3370000000000002</v>
      </c>
      <c r="H14" s="33">
        <f>Tabela1[[#This Row],[strumieniu świetlny oprawy '[lm']]]/Tabela1[[#This Row],[Moc oprawy z obliczeń  '[W']]]</f>
        <v>140.36170212765958</v>
      </c>
      <c r="I14"/>
      <c r="J14"/>
      <c r="K14" s="9">
        <v>6597</v>
      </c>
      <c r="L14" s="9" t="str">
        <f>IF(Tabela1[[#This Row],[strumieniu świetlny oprawy '[lm']]]&gt;=K14,"TAK","NIE")</f>
        <v>TAK</v>
      </c>
      <c r="M14" s="9">
        <v>47</v>
      </c>
      <c r="N14" s="9" t="str">
        <f>IF(Tabela1[[#This Row],[Moc oprawy z obliczeń  '[W']]]&lt;=M14,"TAK","NIE")</f>
        <v>TAK</v>
      </c>
      <c r="O14"/>
      <c r="R14"/>
      <c r="S14"/>
      <c r="T14"/>
      <c r="U14"/>
    </row>
    <row r="15" spans="2:21">
      <c r="B15" s="21">
        <v>7</v>
      </c>
      <c r="C15" s="20" t="s">
        <v>17</v>
      </c>
      <c r="D15" s="22">
        <v>132</v>
      </c>
      <c r="E15" s="23">
        <v>28.8</v>
      </c>
      <c r="F15" s="26">
        <v>3964</v>
      </c>
      <c r="G15" s="24">
        <f>(Tabela1[[#This Row],[Wymagana ilość opraw suma '[szt.']]]*Tabela1[[#This Row],[Moc oprawy z obliczeń  '[W']]])/1000</f>
        <v>3.8016000000000001</v>
      </c>
      <c r="H15" s="33">
        <f>Tabela1[[#This Row],[strumieniu świetlny oprawy '[lm']]]/Tabela1[[#This Row],[Moc oprawy z obliczeń  '[W']]]</f>
        <v>137.63888888888889</v>
      </c>
      <c r="I15"/>
      <c r="J15"/>
      <c r="K15" s="9">
        <v>3964</v>
      </c>
      <c r="L15" s="9" t="str">
        <f>IF(Tabela1[[#This Row],[strumieniu świetlny oprawy '[lm']]]&gt;=K15,"TAK","NIE")</f>
        <v>TAK</v>
      </c>
      <c r="M15" s="9">
        <v>28.8</v>
      </c>
      <c r="N15" s="9" t="str">
        <f>IF(Tabela1[[#This Row],[Moc oprawy z obliczeń  '[W']]]&lt;=M15,"TAK","NIE")</f>
        <v>TAK</v>
      </c>
      <c r="O15"/>
      <c r="R15"/>
      <c r="S15"/>
      <c r="T15"/>
      <c r="U15"/>
    </row>
    <row r="16" spans="2:21">
      <c r="B16" s="21">
        <v>8</v>
      </c>
      <c r="C16" s="20" t="s">
        <v>17</v>
      </c>
      <c r="D16" s="22">
        <v>24</v>
      </c>
      <c r="E16" s="23">
        <v>47</v>
      </c>
      <c r="F16" s="26">
        <v>6112</v>
      </c>
      <c r="G16" s="24">
        <f>(Tabela1[[#This Row],[Wymagana ilość opraw suma '[szt.']]]*Tabela1[[#This Row],[Moc oprawy z obliczeń  '[W']]])/1000</f>
        <v>1.1279999999999999</v>
      </c>
      <c r="H16" s="33">
        <f>Tabela1[[#This Row],[strumieniu świetlny oprawy '[lm']]]/Tabela1[[#This Row],[Moc oprawy z obliczeń  '[W']]]</f>
        <v>130.04255319148936</v>
      </c>
      <c r="I16"/>
      <c r="J16"/>
      <c r="K16" s="9">
        <v>6112</v>
      </c>
      <c r="L16" s="9" t="str">
        <f>IF(Tabela1[[#This Row],[strumieniu świetlny oprawy '[lm']]]&gt;=K16,"TAK","NIE")</f>
        <v>TAK</v>
      </c>
      <c r="M16" s="9">
        <v>47</v>
      </c>
      <c r="N16" s="9" t="str">
        <f>IF(Tabela1[[#This Row],[Moc oprawy z obliczeń  '[W']]]&lt;=M16,"TAK","NIE")</f>
        <v>TAK</v>
      </c>
      <c r="O16"/>
      <c r="R16"/>
      <c r="S16"/>
      <c r="T16"/>
      <c r="U16"/>
    </row>
    <row r="17" spans="2:21">
      <c r="B17" s="21">
        <v>9</v>
      </c>
      <c r="C17" s="20" t="s">
        <v>17</v>
      </c>
      <c r="D17" s="22">
        <v>151</v>
      </c>
      <c r="E17" s="23">
        <v>35.4</v>
      </c>
      <c r="F17" s="26">
        <v>4739</v>
      </c>
      <c r="G17" s="24">
        <f>(Tabela1[[#This Row],[Wymagana ilość opraw suma '[szt.']]]*Tabela1[[#This Row],[Moc oprawy z obliczeń  '[W']]])/1000</f>
        <v>5.3453999999999997</v>
      </c>
      <c r="H17" s="33">
        <f>Tabela1[[#This Row],[strumieniu świetlny oprawy '[lm']]]/Tabela1[[#This Row],[Moc oprawy z obliczeń  '[W']]]</f>
        <v>133.87005649717514</v>
      </c>
      <c r="I17"/>
      <c r="J17"/>
      <c r="K17" s="9">
        <v>4739</v>
      </c>
      <c r="L17" s="9" t="str">
        <f>IF(Tabela1[[#This Row],[strumieniu świetlny oprawy '[lm']]]&gt;=K17,"TAK","NIE")</f>
        <v>TAK</v>
      </c>
      <c r="M17" s="9">
        <v>35.4</v>
      </c>
      <c r="N17" s="9" t="str">
        <f>IF(Tabela1[[#This Row],[Moc oprawy z obliczeń  '[W']]]&lt;=M17,"TAK","NIE")</f>
        <v>TAK</v>
      </c>
      <c r="O17"/>
      <c r="R17"/>
      <c r="S17"/>
      <c r="T17"/>
      <c r="U17"/>
    </row>
    <row r="18" spans="2:21">
      <c r="B18" s="21">
        <v>10</v>
      </c>
      <c r="C18" s="20" t="s">
        <v>17</v>
      </c>
      <c r="D18" s="22">
        <v>93</v>
      </c>
      <c r="E18" s="27">
        <v>28.8</v>
      </c>
      <c r="F18" s="23">
        <v>3964</v>
      </c>
      <c r="G18" s="24">
        <f>(Tabela1[[#This Row],[Wymagana ilość opraw suma '[szt.']]]*Tabela1[[#This Row],[Moc oprawy z obliczeń  '[W']]])/1000</f>
        <v>2.6783999999999999</v>
      </c>
      <c r="H18" s="33">
        <f>Tabela1[[#This Row],[strumieniu świetlny oprawy '[lm']]]/Tabela1[[#This Row],[Moc oprawy z obliczeń  '[W']]]</f>
        <v>137.63888888888889</v>
      </c>
      <c r="I18"/>
      <c r="J18"/>
      <c r="K18" s="9">
        <v>3964</v>
      </c>
      <c r="L18" s="9" t="str">
        <f>IF(Tabela1[[#This Row],[strumieniu świetlny oprawy '[lm']]]&gt;=K18,"TAK","NIE")</f>
        <v>TAK</v>
      </c>
      <c r="M18" s="9">
        <v>28.8</v>
      </c>
      <c r="N18" s="9" t="str">
        <f>IF(Tabela1[[#This Row],[Moc oprawy z obliczeń  '[W']]]&lt;=M18,"TAK","NIE")</f>
        <v>TAK</v>
      </c>
      <c r="O18"/>
      <c r="R18"/>
      <c r="S18"/>
      <c r="T18"/>
      <c r="U18"/>
    </row>
    <row r="19" spans="2:21">
      <c r="B19" s="21">
        <v>11</v>
      </c>
      <c r="C19" s="28" t="s">
        <v>16</v>
      </c>
      <c r="D19" s="29">
        <v>2</v>
      </c>
      <c r="E19" s="30">
        <v>19.399999999999999</v>
      </c>
      <c r="F19" s="31">
        <v>2247</v>
      </c>
      <c r="G19" s="32">
        <f>(Tabela1[[#This Row],[Wymagana ilość opraw suma '[szt.']]]*Tabela1[[#This Row],[Moc oprawy z obliczeń  '[W']]])/1000</f>
        <v>3.8799999999999994E-2</v>
      </c>
      <c r="H19" s="34">
        <f>Tabela1[[#This Row],[strumieniu świetlny oprawy '[lm']]]/Tabela1[[#This Row],[Moc oprawy z obliczeń  '[W']]]</f>
        <v>115.82474226804125</v>
      </c>
      <c r="I19"/>
      <c r="J19"/>
      <c r="K19" s="9">
        <v>2247</v>
      </c>
      <c r="L19" s="9" t="str">
        <f>IF(Tabela1[[#This Row],[strumieniu świetlny oprawy '[lm']]]&gt;=K19,"TAK","NIE")</f>
        <v>TAK</v>
      </c>
      <c r="M19" s="9">
        <v>19.399999999999999</v>
      </c>
      <c r="N19" s="9" t="str">
        <f>IF(Tabela1[[#This Row],[Moc oprawy z obliczeń  '[W']]]&lt;=M19,"TAK","NIE")</f>
        <v>TAK</v>
      </c>
      <c r="O19"/>
      <c r="R19"/>
      <c r="S19"/>
      <c r="T19"/>
      <c r="U19"/>
    </row>
    <row r="20" spans="2:21">
      <c r="B20" s="21">
        <v>12</v>
      </c>
      <c r="C20" s="28" t="s">
        <v>18</v>
      </c>
      <c r="D20" s="29">
        <v>15</v>
      </c>
      <c r="E20" s="30">
        <v>19.399999999999999</v>
      </c>
      <c r="F20" s="31">
        <v>2414</v>
      </c>
      <c r="G20" s="32">
        <f>(Tabela1[[#This Row],[Wymagana ilość opraw suma '[szt.']]]*Tabela1[[#This Row],[Moc oprawy z obliczeń  '[W']]])/1000</f>
        <v>0.29099999999999998</v>
      </c>
      <c r="H20" s="34">
        <f>Tabela1[[#This Row],[strumieniu świetlny oprawy '[lm']]]/Tabela1[[#This Row],[Moc oprawy z obliczeń  '[W']]]</f>
        <v>124.43298969072166</v>
      </c>
      <c r="I20"/>
      <c r="J20"/>
      <c r="K20" s="9">
        <v>2414</v>
      </c>
      <c r="L20" s="9" t="str">
        <f>IF(Tabela1[[#This Row],[strumieniu świetlny oprawy '[lm']]]&gt;=K20,"TAK","NIE")</f>
        <v>TAK</v>
      </c>
      <c r="M20" s="9">
        <v>19.399999999999999</v>
      </c>
      <c r="N20" s="9" t="str">
        <f>IF(Tabela1[[#This Row],[Moc oprawy z obliczeń  '[W']]]&lt;=M20,"TAK","NIE")</f>
        <v>TAK</v>
      </c>
      <c r="O20"/>
      <c r="R20"/>
      <c r="S20"/>
      <c r="T20"/>
      <c r="U20"/>
    </row>
    <row r="21" spans="2:21">
      <c r="B21" s="21">
        <v>13</v>
      </c>
      <c r="C21" s="20" t="s">
        <v>18</v>
      </c>
      <c r="D21" s="22">
        <v>6</v>
      </c>
      <c r="E21" s="27">
        <v>19.399999999999999</v>
      </c>
      <c r="F21" s="23">
        <v>2870</v>
      </c>
      <c r="G21" s="24">
        <f>(Tabela1[[#This Row],[Wymagana ilość opraw suma '[szt.']]]*Tabela1[[#This Row],[Moc oprawy z obliczeń  '[W']]])/1000</f>
        <v>0.11639999999999999</v>
      </c>
      <c r="H21" s="33">
        <f>Tabela1[[#This Row],[strumieniu świetlny oprawy '[lm']]]/Tabela1[[#This Row],[Moc oprawy z obliczeń  '[W']]]</f>
        <v>147.93814432989691</v>
      </c>
      <c r="I21"/>
      <c r="J21"/>
      <c r="K21" s="9">
        <v>2870</v>
      </c>
      <c r="L21" s="9" t="str">
        <f>IF(Tabela1[[#This Row],[strumieniu świetlny oprawy '[lm']]]&gt;=K21,"TAK","NIE")</f>
        <v>TAK</v>
      </c>
      <c r="M21" s="9">
        <v>19.399999999999999</v>
      </c>
      <c r="N21" s="9" t="str">
        <f>IF(Tabela1[[#This Row],[Moc oprawy z obliczeń  '[W']]]&lt;=M21,"TAK","NIE")</f>
        <v>TAK</v>
      </c>
      <c r="O21"/>
      <c r="R21"/>
      <c r="S21"/>
      <c r="T21"/>
      <c r="U21"/>
    </row>
    <row r="22" spans="2:21">
      <c r="B22" s="15" t="s">
        <v>0</v>
      </c>
      <c r="C22" s="15"/>
      <c r="D22" s="11">
        <f>SUBTOTAL(109,Tabela1[Wymagana ilość opraw suma '[szt.']])</f>
        <v>706</v>
      </c>
      <c r="E22" s="11"/>
      <c r="F22" s="11"/>
      <c r="G22" s="17">
        <f>SUBTOTAL(109,Tabela1[Suma mocy '[kW']])</f>
        <v>29.788099999999996</v>
      </c>
      <c r="H22" s="17"/>
      <c r="I22"/>
      <c r="J22"/>
      <c r="K22"/>
      <c r="L22"/>
      <c r="M22"/>
      <c r="N22"/>
      <c r="O22"/>
      <c r="R22"/>
      <c r="S22"/>
      <c r="T22"/>
      <c r="U22"/>
    </row>
    <row r="23" spans="2:21">
      <c r="B23" s="15"/>
      <c r="C23" s="15"/>
      <c r="D23" s="11"/>
      <c r="E23" s="11"/>
      <c r="F23" s="11"/>
      <c r="G23" s="18"/>
      <c r="H23" s="19"/>
      <c r="I23"/>
      <c r="J23"/>
      <c r="K23"/>
      <c r="L23"/>
      <c r="M23"/>
      <c r="N23"/>
      <c r="O23"/>
      <c r="R23"/>
      <c r="S23"/>
      <c r="T23"/>
      <c r="U23"/>
    </row>
    <row r="24" spans="2:21">
      <c r="B24" s="10" t="s">
        <v>3</v>
      </c>
      <c r="C24" s="10"/>
      <c r="E24" s="1"/>
      <c r="F24" s="1"/>
      <c r="G24" s="1"/>
      <c r="H24" s="8"/>
      <c r="K24" s="1"/>
      <c r="L24" s="1"/>
      <c r="M24" s="1"/>
      <c r="N24" s="1"/>
      <c r="O24" s="5"/>
    </row>
    <row r="25" spans="2:21" ht="15" customHeight="1">
      <c r="B25" s="14" t="s">
        <v>8</v>
      </c>
      <c r="C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2:21">
      <c r="B26" s="6" t="s">
        <v>20</v>
      </c>
      <c r="C26" s="6"/>
    </row>
    <row r="27" spans="2:21">
      <c r="B27" s="6"/>
      <c r="C27" s="6"/>
    </row>
  </sheetData>
  <mergeCells count="3">
    <mergeCell ref="B4:G6"/>
    <mergeCell ref="B2:G2"/>
    <mergeCell ref="B1:G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jakub.gasik</cp:lastModifiedBy>
  <cp:lastPrinted>2023-08-16T10:01:17Z</cp:lastPrinted>
  <dcterms:created xsi:type="dcterms:W3CDTF">2019-02-14T11:40:53Z</dcterms:created>
  <dcterms:modified xsi:type="dcterms:W3CDTF">2024-09-10T09:25:49Z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