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ca\Desktop\2023\Przetarg chodnik Zapora\"/>
    </mc:Choice>
  </mc:AlternateContent>
  <xr:revisionPtr revIDLastSave="0" documentId="13_ncr:1_{4920C64B-2618-42EE-9D97-F1C23765B7D2}" xr6:coauthVersionLast="47" xr6:coauthVersionMax="47" xr10:uidLastSave="{00000000-0000-0000-0000-000000000000}"/>
  <bookViews>
    <workbookView xWindow="-120" yWindow="-120" windowWidth="29040" windowHeight="16440" activeTab="1" xr2:uid="{33DFB471-3205-4168-A0E6-16C4D15CEA3B}"/>
  </bookViews>
  <sheets>
    <sheet name="przedmiar" sheetId="1" r:id="rId1"/>
    <sheet name="przedmiar chodnik" sheetId="2" r:id="rId2"/>
    <sheet name="KI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F44" i="3"/>
  <c r="D43" i="3"/>
  <c r="F43" i="3" s="1"/>
  <c r="F42" i="3"/>
  <c r="F41" i="3"/>
  <c r="F39" i="3" s="1"/>
  <c r="F40" i="3"/>
  <c r="F38" i="3"/>
  <c r="F37" i="3"/>
  <c r="F36" i="3"/>
  <c r="F35" i="3" s="1"/>
  <c r="D34" i="3"/>
  <c r="F34" i="3" s="1"/>
  <c r="F33" i="3" s="1"/>
  <c r="F32" i="3"/>
  <c r="D31" i="3"/>
  <c r="F31" i="3" s="1"/>
  <c r="F30" i="3"/>
  <c r="F28" i="3"/>
  <c r="F27" i="3"/>
  <c r="F26" i="3"/>
  <c r="F25" i="3"/>
  <c r="F23" i="3"/>
  <c r="F22" i="3"/>
  <c r="F21" i="3"/>
  <c r="F20" i="3"/>
  <c r="F19" i="3"/>
  <c r="F17" i="3"/>
  <c r="F16" i="3"/>
  <c r="F14" i="3" s="1"/>
  <c r="F15" i="3"/>
  <c r="F13" i="3"/>
  <c r="F12" i="3"/>
  <c r="F11" i="3"/>
  <c r="F10" i="3"/>
  <c r="F9" i="3"/>
  <c r="F8" i="3"/>
  <c r="F7" i="3"/>
  <c r="F6" i="3" s="1"/>
  <c r="F39" i="2"/>
  <c r="F27" i="2"/>
  <c r="F9" i="2"/>
  <c r="D31" i="2"/>
  <c r="F31" i="2" s="1"/>
  <c r="F40" i="2"/>
  <c r="F41" i="2"/>
  <c r="D34" i="2"/>
  <c r="F34" i="2" s="1"/>
  <c r="F33" i="2" s="1"/>
  <c r="F45" i="2"/>
  <c r="F44" i="2"/>
  <c r="D43" i="2"/>
  <c r="F43" i="2" s="1"/>
  <c r="F42" i="2"/>
  <c r="F38" i="2"/>
  <c r="F37" i="2"/>
  <c r="F36" i="2"/>
  <c r="F32" i="2"/>
  <c r="F30" i="2"/>
  <c r="F28" i="2"/>
  <c r="F26" i="2"/>
  <c r="F25" i="2"/>
  <c r="F23" i="2"/>
  <c r="F22" i="2"/>
  <c r="F21" i="2"/>
  <c r="F20" i="2"/>
  <c r="F19" i="2"/>
  <c r="F17" i="2"/>
  <c r="F16" i="2"/>
  <c r="F15" i="2"/>
  <c r="F13" i="2"/>
  <c r="F12" i="2"/>
  <c r="F11" i="2"/>
  <c r="F10" i="2"/>
  <c r="F8" i="2"/>
  <c r="F7" i="2"/>
  <c r="D28" i="1"/>
  <c r="F37" i="1"/>
  <c r="F41" i="1"/>
  <c r="F40" i="1"/>
  <c r="F29" i="3" l="1"/>
  <c r="F18" i="3"/>
  <c r="F24" i="3"/>
  <c r="F46" i="3"/>
  <c r="F24" i="2"/>
  <c r="F18" i="2"/>
  <c r="F6" i="2"/>
  <c r="F14" i="2"/>
  <c r="F35" i="2"/>
  <c r="F29" i="2"/>
  <c r="D39" i="1"/>
  <c r="F39" i="1" s="1"/>
  <c r="H37" i="1" s="1"/>
  <c r="F38" i="1"/>
  <c r="F36" i="1"/>
  <c r="F35" i="1"/>
  <c r="F34" i="1"/>
  <c r="F33" i="1" s="1"/>
  <c r="H33" i="1" s="1"/>
  <c r="F32" i="1"/>
  <c r="F31" i="1" s="1"/>
  <c r="H31" i="1" s="1"/>
  <c r="F30" i="1"/>
  <c r="F29" i="1"/>
  <c r="F28" i="1"/>
  <c r="F26" i="1"/>
  <c r="F25" i="1"/>
  <c r="F24" i="1"/>
  <c r="F22" i="1"/>
  <c r="F21" i="1"/>
  <c r="F20" i="1"/>
  <c r="F19" i="1"/>
  <c r="F18" i="1"/>
  <c r="F16" i="1"/>
  <c r="F15" i="1"/>
  <c r="F14" i="1"/>
  <c r="F12" i="1"/>
  <c r="F11" i="1"/>
  <c r="F10" i="1"/>
  <c r="F9" i="1"/>
  <c r="F8" i="1"/>
  <c r="F7" i="1"/>
  <c r="F47" i="3" l="1"/>
  <c r="F48" i="3" s="1"/>
  <c r="F46" i="2"/>
  <c r="F47" i="2" s="1"/>
  <c r="F48" i="2" s="1"/>
  <c r="F17" i="1"/>
  <c r="H17" i="1" s="1"/>
  <c r="F23" i="1"/>
  <c r="H23" i="1" s="1"/>
  <c r="F6" i="1"/>
  <c r="F27" i="1"/>
  <c r="H27" i="1" s="1"/>
  <c r="F13" i="1"/>
  <c r="H13" i="1" s="1"/>
  <c r="H6" i="1"/>
  <c r="F42" i="1" l="1"/>
  <c r="F43" i="1" s="1"/>
  <c r="F44" i="1" s="1"/>
</calcChain>
</file>

<file path=xl/sharedStrings.xml><?xml version="1.0" encoding="utf-8"?>
<sst xmlns="http://schemas.openxmlformats.org/spreadsheetml/2006/main" count="336" uniqueCount="93">
  <si>
    <t>Lp.</t>
  </si>
  <si>
    <t>Opis</t>
  </si>
  <si>
    <t>Jedn. miary</t>
  </si>
  <si>
    <t>Ilość</t>
  </si>
  <si>
    <t>Cena jedn.
zł</t>
  </si>
  <si>
    <t>Wartość
zł</t>
  </si>
  <si>
    <t>Roboty przygotowawcze i rozbiórkowe</t>
  </si>
  <si>
    <t>1.1</t>
  </si>
  <si>
    <t>Roboty pomiarowe przy liniowych robotach ziemnych - trasa drogi w terenie równinnym</t>
  </si>
  <si>
    <t>km</t>
  </si>
  <si>
    <t>1.2</t>
  </si>
  <si>
    <t>Rozebranie nawierzchni z klinkieru drogowego na podsypce cem.piaskowej - kostka betonowa z wywozem na odl. do 5 km</t>
  </si>
  <si>
    <t>m2</t>
  </si>
  <si>
    <t>1.3</t>
  </si>
  <si>
    <t>Usunięcie warstwy ziemi urodzajnej (humusu) o grubości do 15 cm za pomocą spycharek</t>
  </si>
  <si>
    <t>1.4</t>
  </si>
  <si>
    <t>Wycinka dzrzew wraz z usunięciem karpin drzewa 60-80 cm</t>
  </si>
  <si>
    <t>szt.</t>
  </si>
  <si>
    <t>1.5</t>
  </si>
  <si>
    <t>Wycinka krzewów wraz z wykarczowaniem pozostałości</t>
  </si>
  <si>
    <t>1.6</t>
  </si>
  <si>
    <t>Usunięcie karpin</t>
  </si>
  <si>
    <t>Roboty ziemne</t>
  </si>
  <si>
    <t>2.1</t>
  </si>
  <si>
    <t>Roboty ziemne wykon.koparkami podsiębiernymi o poj.łyżki 0.15 m3 w gr.kat.1-II z transp.urobku samochod.samowyładowczymi na odległość do 1 km - łącznie do 5 km</t>
  </si>
  <si>
    <t>m3</t>
  </si>
  <si>
    <t>2.2</t>
  </si>
  <si>
    <t>2.3</t>
  </si>
  <si>
    <t>Zjazdy indywidualne</t>
  </si>
  <si>
    <t>3.1</t>
  </si>
  <si>
    <t>3.2</t>
  </si>
  <si>
    <t>Wykonanie i zagęszczenie mechanicze warstwy odsączającej w korycie lub na całej szer.drogi - grub.warstwy po zag. 10 cm - łącznie 15 cm</t>
  </si>
  <si>
    <t>3.3</t>
  </si>
  <si>
    <t>Wykonanie i zagęszczenie mechanicze warstwy odsączającej w korycie lub na całej szer.drogi - za każdy dalszy 1 cm grub.warstwy po zag.- 10 cm - dalsze 5 cm
Krotność = 5</t>
  </si>
  <si>
    <t>3.4</t>
  </si>
  <si>
    <t>3.5</t>
  </si>
  <si>
    <t>Nawierzchnie z kostki brukowej betonowej grub. 8 cm na podsypce cementowo-piaskowej - kostka grafitowa</t>
  </si>
  <si>
    <t>Chodniki</t>
  </si>
  <si>
    <t>4.1</t>
  </si>
  <si>
    <t>4.2</t>
  </si>
  <si>
    <t>Wykonanie i zagęszczenie mechanicze warstwy odsączającej w korycie lub na całej szer.drogi - grub.warstwy po zag. 10 cm</t>
  </si>
  <si>
    <t>4.3</t>
  </si>
  <si>
    <t>Nawierzchnie z kostki brukowej betonowej grub. 8 cm na podsypce cementowo-piaskowej - kostka 80% szara, 20% czerwona</t>
  </si>
  <si>
    <t>Elementy ulic</t>
  </si>
  <si>
    <t>5.1</t>
  </si>
  <si>
    <t>Krawężniki betonowe wtopione o wym. 12x25 cm na podsypce cem. - piaskowej</t>
  </si>
  <si>
    <t>5.2</t>
  </si>
  <si>
    <t>Ława pod krawężniki betonowa z oporem- beton C12/15</t>
  </si>
  <si>
    <t>5.3</t>
  </si>
  <si>
    <t>Obrzeża betonowe o wym. 30x8 cm na podsypce cem.piaskowej z wyp.spoin zaprawą cem.</t>
  </si>
  <si>
    <t>6.1</t>
  </si>
  <si>
    <t>Humusowanie skarp z obsianiem przy grub.warstwy humusu 5 cm</t>
  </si>
  <si>
    <t>Elementy BRD - oznakowanie</t>
  </si>
  <si>
    <t>7.1</t>
  </si>
  <si>
    <t>Słupki do znaków drogowych z rur stalowych o śr.70 mm</t>
  </si>
  <si>
    <t>7.2</t>
  </si>
  <si>
    <t>Przymocowanie tablic znaków drogowych zakazu, nakazu, ostrzegawczych, informacyjnych o powierzchni ponad 0.3 m2 - D6</t>
  </si>
  <si>
    <t>7.3</t>
  </si>
  <si>
    <t xml:space="preserve">Mechaniczne malowanie linii segregacyjnych i krawędziowych ciągłych na jezdni farbą chlorokauczukową - P10
</t>
  </si>
  <si>
    <t>8</t>
  </si>
  <si>
    <t>Roboty inne</t>
  </si>
  <si>
    <t>8.1</t>
  </si>
  <si>
    <t>Dostawa i montaż elementów prefabrykowanych - ściany oporowe typu L</t>
  </si>
  <si>
    <t>8.2</t>
  </si>
  <si>
    <t>Wartość kosztorysowa robót bez podatku VAT</t>
  </si>
  <si>
    <t>Podatek VAT</t>
  </si>
  <si>
    <t>Ogółem wartość kosztorysowa robót</t>
  </si>
  <si>
    <t>Formowanie i zagęszczanie nasypów o wys. do 3.0 m spycharkami w gruncie kat. I-IV  z gruntu dowiezionego</t>
  </si>
  <si>
    <t>Mechaniczne profilowanie i zagęszenie podłoża pod warstwy konstrukcyjne nawierzchni w gr.kat.I-IV</t>
  </si>
  <si>
    <t>Budowa chodnika w m. Zapora</t>
  </si>
  <si>
    <t>8.3</t>
  </si>
  <si>
    <t>Regulacja wysokościowa studni kan. sanitarnej i deszczowej</t>
  </si>
  <si>
    <t>8.4</t>
  </si>
  <si>
    <t>Włazy żeliwne studni kan. sanitarnej i deszczowej</t>
  </si>
  <si>
    <t>Przedmiar</t>
  </si>
  <si>
    <t>Podbudowa z kruszywa łamanego - warstwa dolna o grub.po zagęszcz. 15 cm - KŁSM 0/31,5</t>
  </si>
  <si>
    <t>Ułożenie płyt Meba na skarpie z wypełnieniem humusem i obsianiem trawą 1.6x40</t>
  </si>
  <si>
    <t>Mechaniczne profilowanie i zagęszenie podłoża pod warstwy konstrukcyjne nawierzchni w gr.kat. I-IV</t>
  </si>
  <si>
    <t>Tereny zielone</t>
  </si>
  <si>
    <t>Ułożenie płyt Meba na skarpie z wypełnieniem humusem i obsianiem trawą 0.6x0.4</t>
  </si>
  <si>
    <t>Dostawa i montaż elementów prefabrykowanych- ściany
oporowe typu L o wysokości 1,5 m</t>
  </si>
  <si>
    <t>Dostawa i montaż elementów prefabrykowanych- ściany
oporowe typu L o wysokości 1,2 m</t>
  </si>
  <si>
    <t>m</t>
  </si>
  <si>
    <t xml:space="preserve">Montaż wraz z dostawą balustrady U11a </t>
  </si>
  <si>
    <t>8.5</t>
  </si>
  <si>
    <t>8.6</t>
  </si>
  <si>
    <t>Ława pod krawężniki betonowa z oporem - beton C12/15</t>
  </si>
  <si>
    <t>1.7</t>
  </si>
  <si>
    <t>Rozbiórka krawężników betonowych</t>
  </si>
  <si>
    <t>Nawierzchnie z kostki brukowej betonowej grub. 8 cm na podsypce cementowo-piaskowej - kostka rozbiórkowa</t>
  </si>
  <si>
    <t>4.4</t>
  </si>
  <si>
    <t>Podbudowa z stabilizacji cementowej RM 2.5 o gr. 10 cm</t>
  </si>
  <si>
    <t>Kosztorys Inwestorski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</si>
</sst>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10" x14ac:knownFonts="1">
    <font>
      <sz val="11"/>
      <color rgb="FF000000"/>
      <name val="Calibri"/>
      <family val="2"/>
    </font>
    <font>
      <sz val="11.5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.5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49" fontId="3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5E56-297B-49BF-94BD-7D2614583293}">
  <dimension ref="A1:H47"/>
  <sheetViews>
    <sheetView workbookViewId="0">
      <selection activeCell="D28" sqref="D28"/>
    </sheetView>
  </sheetViews>
  <sheetFormatPr defaultRowHeight="15" x14ac:dyDescent="0.25"/>
  <cols>
    <col min="1" max="1" width="5.140625" customWidth="1"/>
    <col min="2" max="2" width="55.5703125" customWidth="1"/>
    <col min="3" max="3" width="11.140625" customWidth="1"/>
    <col min="4" max="4" width="9.5703125" customWidth="1"/>
    <col min="5" max="5" width="10.42578125" customWidth="1"/>
    <col min="6" max="6" width="10.5703125" customWidth="1"/>
    <col min="8" max="8" width="21.140625" customWidth="1"/>
  </cols>
  <sheetData>
    <row r="1" spans="1:8" x14ac:dyDescent="0.25">
      <c r="B1" s="22" t="s">
        <v>74</v>
      </c>
    </row>
    <row r="2" spans="1:8" x14ac:dyDescent="0.25">
      <c r="B2" s="22" t="s">
        <v>69</v>
      </c>
      <c r="C2" s="1"/>
    </row>
    <row r="3" spans="1:8" x14ac:dyDescent="0.25">
      <c r="B3" s="22"/>
      <c r="C3" s="1"/>
    </row>
    <row r="4" spans="1:8" ht="25.5" x14ac:dyDescent="0.25">
      <c r="A4" s="2" t="s">
        <v>0</v>
      </c>
      <c r="B4" s="3" t="s">
        <v>1</v>
      </c>
      <c r="C4" s="4" t="s">
        <v>2</v>
      </c>
      <c r="D4" s="2" t="s">
        <v>3</v>
      </c>
      <c r="E4" s="2" t="s">
        <v>4</v>
      </c>
      <c r="F4" s="2" t="s">
        <v>5</v>
      </c>
    </row>
    <row r="5" spans="1:8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8" x14ac:dyDescent="0.25">
      <c r="A6" s="7">
        <v>1</v>
      </c>
      <c r="B6" s="8" t="s">
        <v>6</v>
      </c>
      <c r="C6" s="8"/>
      <c r="D6" s="9"/>
      <c r="E6" s="9"/>
      <c r="F6" s="10">
        <f>SUM(F7:F12)</f>
        <v>0</v>
      </c>
      <c r="H6" s="10">
        <f>ROUND(F6*1.23,2)</f>
        <v>0</v>
      </c>
    </row>
    <row r="7" spans="1:8" ht="25.5" x14ac:dyDescent="0.25">
      <c r="A7" s="11" t="s">
        <v>7</v>
      </c>
      <c r="B7" s="12" t="s">
        <v>8</v>
      </c>
      <c r="C7" s="2" t="s">
        <v>9</v>
      </c>
      <c r="D7" s="13">
        <v>0.25</v>
      </c>
      <c r="E7" s="13"/>
      <c r="F7" s="13">
        <f>ROUND(D7*E7,2)</f>
        <v>0</v>
      </c>
      <c r="G7">
        <v>1</v>
      </c>
      <c r="H7" s="14"/>
    </row>
    <row r="8" spans="1:8" ht="25.5" x14ac:dyDescent="0.25">
      <c r="A8" s="11" t="s">
        <v>10</v>
      </c>
      <c r="B8" s="12" t="s">
        <v>11</v>
      </c>
      <c r="C8" s="2" t="s">
        <v>12</v>
      </c>
      <c r="D8" s="13">
        <v>11</v>
      </c>
      <c r="E8" s="13"/>
      <c r="F8" s="13">
        <f t="shared" ref="F8:F12" si="0">ROUND(D8*E8,2)</f>
        <v>0</v>
      </c>
      <c r="G8">
        <v>2</v>
      </c>
      <c r="H8" s="14"/>
    </row>
    <row r="9" spans="1:8" ht="25.5" x14ac:dyDescent="0.25">
      <c r="A9" s="11" t="s">
        <v>13</v>
      </c>
      <c r="B9" s="12" t="s">
        <v>14</v>
      </c>
      <c r="C9" s="2" t="s">
        <v>12</v>
      </c>
      <c r="D9" s="13">
        <v>703</v>
      </c>
      <c r="E9" s="13"/>
      <c r="F9" s="13">
        <f t="shared" si="0"/>
        <v>0</v>
      </c>
      <c r="G9">
        <v>3</v>
      </c>
      <c r="H9" s="14"/>
    </row>
    <row r="10" spans="1:8" x14ac:dyDescent="0.25">
      <c r="A10" s="11" t="s">
        <v>15</v>
      </c>
      <c r="B10" s="12" t="s">
        <v>16</v>
      </c>
      <c r="C10" s="2" t="s">
        <v>17</v>
      </c>
      <c r="D10" s="13">
        <v>2</v>
      </c>
      <c r="E10" s="13"/>
      <c r="F10" s="13">
        <f t="shared" si="0"/>
        <v>0</v>
      </c>
      <c r="G10">
        <v>4</v>
      </c>
      <c r="H10" s="14"/>
    </row>
    <row r="11" spans="1:8" x14ac:dyDescent="0.25">
      <c r="A11" s="11" t="s">
        <v>18</v>
      </c>
      <c r="B11" s="12" t="s">
        <v>19</v>
      </c>
      <c r="C11" s="2" t="s">
        <v>17</v>
      </c>
      <c r="D11" s="13">
        <v>100</v>
      </c>
      <c r="E11" s="13"/>
      <c r="F11" s="13">
        <f t="shared" si="0"/>
        <v>0</v>
      </c>
      <c r="G11">
        <v>5</v>
      </c>
      <c r="H11" s="14"/>
    </row>
    <row r="12" spans="1:8" x14ac:dyDescent="0.25">
      <c r="A12" s="11" t="s">
        <v>20</v>
      </c>
      <c r="B12" s="12" t="s">
        <v>21</v>
      </c>
      <c r="C12" s="2" t="s">
        <v>17</v>
      </c>
      <c r="D12" s="13">
        <v>10</v>
      </c>
      <c r="E12" s="13"/>
      <c r="F12" s="13">
        <f t="shared" si="0"/>
        <v>0</v>
      </c>
      <c r="G12">
        <v>6</v>
      </c>
      <c r="H12" s="14"/>
    </row>
    <row r="13" spans="1:8" x14ac:dyDescent="0.25">
      <c r="A13" s="15">
        <v>2</v>
      </c>
      <c r="B13" s="8" t="s">
        <v>22</v>
      </c>
      <c r="C13" s="16"/>
      <c r="D13" s="10"/>
      <c r="E13" s="10"/>
      <c r="F13" s="10">
        <f>SUM(F14:F16)</f>
        <v>0</v>
      </c>
      <c r="H13" s="10">
        <f>ROUND(F13*1.23,2)</f>
        <v>0</v>
      </c>
    </row>
    <row r="14" spans="1:8" ht="42.75" customHeight="1" x14ac:dyDescent="0.25">
      <c r="A14" s="11" t="s">
        <v>23</v>
      </c>
      <c r="B14" s="12" t="s">
        <v>24</v>
      </c>
      <c r="C14" s="2" t="s">
        <v>25</v>
      </c>
      <c r="D14" s="13">
        <v>127.35</v>
      </c>
      <c r="E14" s="13"/>
      <c r="F14" s="13">
        <f t="shared" ref="F14:F16" si="1">ROUND(D14*E14,2)</f>
        <v>0</v>
      </c>
      <c r="G14">
        <v>7</v>
      </c>
      <c r="H14" s="14"/>
    </row>
    <row r="15" spans="1:8" ht="42.75" customHeight="1" x14ac:dyDescent="0.25">
      <c r="A15" s="11" t="s">
        <v>26</v>
      </c>
      <c r="B15" s="12" t="s">
        <v>24</v>
      </c>
      <c r="C15" s="2" t="s">
        <v>25</v>
      </c>
      <c r="D15" s="13">
        <v>60</v>
      </c>
      <c r="E15" s="13"/>
      <c r="F15" s="13">
        <f t="shared" si="1"/>
        <v>0</v>
      </c>
      <c r="G15">
        <v>8</v>
      </c>
      <c r="H15" s="14"/>
    </row>
    <row r="16" spans="1:8" ht="25.5" x14ac:dyDescent="0.25">
      <c r="A16" s="11" t="s">
        <v>27</v>
      </c>
      <c r="B16" s="12" t="s">
        <v>67</v>
      </c>
      <c r="C16" s="2" t="s">
        <v>25</v>
      </c>
      <c r="D16" s="13">
        <v>60</v>
      </c>
      <c r="E16" s="13"/>
      <c r="F16" s="13">
        <f t="shared" si="1"/>
        <v>0</v>
      </c>
      <c r="G16">
        <v>9</v>
      </c>
      <c r="H16" s="14"/>
    </row>
    <row r="17" spans="1:8" x14ac:dyDescent="0.25">
      <c r="A17" s="15">
        <v>3</v>
      </c>
      <c r="B17" s="8" t="s">
        <v>28</v>
      </c>
      <c r="C17" s="16"/>
      <c r="D17" s="10"/>
      <c r="E17" s="10"/>
      <c r="F17" s="10">
        <f>SUM(F18:F22)</f>
        <v>0</v>
      </c>
      <c r="H17" s="10">
        <f>ROUND(F17*1.23,2)</f>
        <v>0</v>
      </c>
    </row>
    <row r="18" spans="1:8" ht="25.5" x14ac:dyDescent="0.25">
      <c r="A18" s="11" t="s">
        <v>29</v>
      </c>
      <c r="B18" s="12" t="s">
        <v>77</v>
      </c>
      <c r="C18" s="2" t="s">
        <v>12</v>
      </c>
      <c r="D18" s="13">
        <v>58.5</v>
      </c>
      <c r="E18" s="13"/>
      <c r="F18" s="13">
        <f t="shared" ref="F18:F22" si="2">ROUND(D18*E18,2)</f>
        <v>0</v>
      </c>
      <c r="G18">
        <v>10</v>
      </c>
      <c r="H18" s="14"/>
    </row>
    <row r="19" spans="1:8" ht="38.25" x14ac:dyDescent="0.25">
      <c r="A19" s="11" t="s">
        <v>30</v>
      </c>
      <c r="B19" s="12" t="s">
        <v>31</v>
      </c>
      <c r="C19" s="2" t="s">
        <v>12</v>
      </c>
      <c r="D19" s="13">
        <v>58.5</v>
      </c>
      <c r="E19" s="13"/>
      <c r="F19" s="13">
        <f t="shared" si="2"/>
        <v>0</v>
      </c>
      <c r="G19">
        <v>11</v>
      </c>
      <c r="H19" s="14"/>
    </row>
    <row r="20" spans="1:8" ht="51" x14ac:dyDescent="0.25">
      <c r="A20" s="11" t="s">
        <v>32</v>
      </c>
      <c r="B20" s="12" t="s">
        <v>33</v>
      </c>
      <c r="C20" s="2" t="s">
        <v>12</v>
      </c>
      <c r="D20" s="13">
        <v>58.5</v>
      </c>
      <c r="E20" s="13"/>
      <c r="F20" s="13">
        <f t="shared" si="2"/>
        <v>0</v>
      </c>
      <c r="G20">
        <v>12</v>
      </c>
      <c r="H20" s="14"/>
    </row>
    <row r="21" spans="1:8" ht="25.5" x14ac:dyDescent="0.25">
      <c r="A21" s="11" t="s">
        <v>34</v>
      </c>
      <c r="B21" s="12" t="s">
        <v>75</v>
      </c>
      <c r="C21" s="2" t="s">
        <v>12</v>
      </c>
      <c r="D21" s="13">
        <v>58.5</v>
      </c>
      <c r="E21" s="13"/>
      <c r="F21" s="13">
        <f t="shared" si="2"/>
        <v>0</v>
      </c>
      <c r="G21">
        <v>13</v>
      </c>
      <c r="H21" s="14"/>
    </row>
    <row r="22" spans="1:8" ht="25.5" x14ac:dyDescent="0.25">
      <c r="A22" s="11" t="s">
        <v>35</v>
      </c>
      <c r="B22" s="12" t="s">
        <v>36</v>
      </c>
      <c r="C22" s="2" t="s">
        <v>12</v>
      </c>
      <c r="D22" s="13">
        <v>58.5</v>
      </c>
      <c r="E22" s="13"/>
      <c r="F22" s="13">
        <f t="shared" si="2"/>
        <v>0</v>
      </c>
      <c r="G22">
        <v>14</v>
      </c>
      <c r="H22" s="14"/>
    </row>
    <row r="23" spans="1:8" x14ac:dyDescent="0.25">
      <c r="A23" s="15">
        <v>4</v>
      </c>
      <c r="B23" s="8" t="s">
        <v>37</v>
      </c>
      <c r="C23" s="16"/>
      <c r="D23" s="10"/>
      <c r="E23" s="10"/>
      <c r="F23" s="10">
        <f>SUM(F24:F26)</f>
        <v>0</v>
      </c>
      <c r="H23" s="10">
        <f>ROUND(F23*1.23,2)</f>
        <v>0</v>
      </c>
    </row>
    <row r="24" spans="1:8" ht="25.5" x14ac:dyDescent="0.25">
      <c r="A24" s="11" t="s">
        <v>38</v>
      </c>
      <c r="B24" s="12" t="s">
        <v>68</v>
      </c>
      <c r="C24" s="2" t="s">
        <v>12</v>
      </c>
      <c r="D24" s="13">
        <v>461</v>
      </c>
      <c r="E24" s="13"/>
      <c r="F24" s="13">
        <f t="shared" ref="F24:F26" si="3">ROUND(D24*E24,2)</f>
        <v>0</v>
      </c>
      <c r="G24">
        <v>15</v>
      </c>
      <c r="H24" s="14"/>
    </row>
    <row r="25" spans="1:8" ht="25.5" x14ac:dyDescent="0.25">
      <c r="A25" s="11" t="s">
        <v>39</v>
      </c>
      <c r="B25" s="12" t="s">
        <v>40</v>
      </c>
      <c r="C25" s="2" t="s">
        <v>12</v>
      </c>
      <c r="D25" s="13">
        <v>461</v>
      </c>
      <c r="E25" s="13"/>
      <c r="F25" s="13">
        <f t="shared" si="3"/>
        <v>0</v>
      </c>
      <c r="G25">
        <v>16</v>
      </c>
      <c r="H25" s="14"/>
    </row>
    <row r="26" spans="1:8" ht="38.25" x14ac:dyDescent="0.25">
      <c r="A26" s="11" t="s">
        <v>41</v>
      </c>
      <c r="B26" s="12" t="s">
        <v>42</v>
      </c>
      <c r="C26" s="2" t="s">
        <v>12</v>
      </c>
      <c r="D26" s="13">
        <v>461</v>
      </c>
      <c r="E26" s="13"/>
      <c r="F26" s="13">
        <f t="shared" si="3"/>
        <v>0</v>
      </c>
      <c r="G26">
        <v>17</v>
      </c>
      <c r="H26" s="14"/>
    </row>
    <row r="27" spans="1:8" x14ac:dyDescent="0.25">
      <c r="A27" s="15">
        <v>5</v>
      </c>
      <c r="B27" s="8" t="s">
        <v>43</v>
      </c>
      <c r="C27" s="16"/>
      <c r="D27" s="10"/>
      <c r="E27" s="10"/>
      <c r="F27" s="10">
        <f>SUM(F28:F30)</f>
        <v>0</v>
      </c>
      <c r="H27" s="10">
        <f>ROUND(F27*1.23,2)</f>
        <v>0</v>
      </c>
    </row>
    <row r="28" spans="1:8" ht="25.5" x14ac:dyDescent="0.25">
      <c r="A28" s="11" t="s">
        <v>44</v>
      </c>
      <c r="B28" s="12" t="s">
        <v>45</v>
      </c>
      <c r="C28" s="2" t="s">
        <v>12</v>
      </c>
      <c r="D28" s="13">
        <f>37+20</f>
        <v>57</v>
      </c>
      <c r="E28" s="13"/>
      <c r="F28" s="13">
        <f t="shared" ref="F28:F30" si="4">ROUND(D28*E28,2)</f>
        <v>0</v>
      </c>
      <c r="G28">
        <v>18</v>
      </c>
      <c r="H28" s="14"/>
    </row>
    <row r="29" spans="1:8" x14ac:dyDescent="0.25">
      <c r="A29" s="11" t="s">
        <v>46</v>
      </c>
      <c r="B29" s="12" t="s">
        <v>47</v>
      </c>
      <c r="C29" s="2" t="s">
        <v>25</v>
      </c>
      <c r="D29" s="13">
        <v>3.71</v>
      </c>
      <c r="E29" s="13"/>
      <c r="F29" s="13">
        <f t="shared" si="4"/>
        <v>0</v>
      </c>
      <c r="G29">
        <v>19</v>
      </c>
      <c r="H29" s="14"/>
    </row>
    <row r="30" spans="1:8" ht="25.5" x14ac:dyDescent="0.25">
      <c r="A30" s="11" t="s">
        <v>48</v>
      </c>
      <c r="B30" s="12" t="s">
        <v>49</v>
      </c>
      <c r="C30" s="2" t="s">
        <v>12</v>
      </c>
      <c r="D30" s="13">
        <v>242</v>
      </c>
      <c r="E30" s="13"/>
      <c r="F30" s="13">
        <f t="shared" si="4"/>
        <v>0</v>
      </c>
      <c r="G30">
        <v>20</v>
      </c>
      <c r="H30" s="14"/>
    </row>
    <row r="31" spans="1:8" x14ac:dyDescent="0.25">
      <c r="A31" s="15">
        <v>6</v>
      </c>
      <c r="B31" s="8" t="s">
        <v>78</v>
      </c>
      <c r="C31" s="16"/>
      <c r="D31" s="10"/>
      <c r="E31" s="10"/>
      <c r="F31" s="10">
        <f>SUM(F32:F32)</f>
        <v>0</v>
      </c>
      <c r="H31" s="10">
        <f>ROUND(F31*1.23,2)</f>
        <v>0</v>
      </c>
    </row>
    <row r="32" spans="1:8" ht="25.5" x14ac:dyDescent="0.25">
      <c r="A32" s="11" t="s">
        <v>50</v>
      </c>
      <c r="B32" s="12" t="s">
        <v>51</v>
      </c>
      <c r="C32" s="2" t="s">
        <v>12</v>
      </c>
      <c r="D32" s="13">
        <v>242</v>
      </c>
      <c r="E32" s="13"/>
      <c r="F32" s="13">
        <f>ROUND(D32*E32,2)</f>
        <v>0</v>
      </c>
      <c r="G32">
        <v>21</v>
      </c>
      <c r="H32" s="14"/>
    </row>
    <row r="33" spans="1:8" x14ac:dyDescent="0.25">
      <c r="A33" s="15">
        <v>7</v>
      </c>
      <c r="B33" s="8" t="s">
        <v>52</v>
      </c>
      <c r="C33" s="16"/>
      <c r="D33" s="10"/>
      <c r="E33" s="10"/>
      <c r="F33" s="10">
        <f>SUM(F34:F36)</f>
        <v>0</v>
      </c>
      <c r="H33" s="10">
        <f>ROUND(F33*1.23,2)</f>
        <v>0</v>
      </c>
    </row>
    <row r="34" spans="1:8" x14ac:dyDescent="0.25">
      <c r="A34" s="11" t="s">
        <v>53</v>
      </c>
      <c r="B34" s="12" t="s">
        <v>54</v>
      </c>
      <c r="C34" s="2" t="s">
        <v>17</v>
      </c>
      <c r="D34" s="13">
        <v>8</v>
      </c>
      <c r="E34" s="13"/>
      <c r="F34" s="13">
        <f>ROUND(D34*E34,2)</f>
        <v>0</v>
      </c>
      <c r="H34" s="14"/>
    </row>
    <row r="35" spans="1:8" ht="28.5" customHeight="1" x14ac:dyDescent="0.25">
      <c r="A35" s="11" t="s">
        <v>55</v>
      </c>
      <c r="B35" s="12" t="s">
        <v>56</v>
      </c>
      <c r="C35" s="2" t="s">
        <v>17</v>
      </c>
      <c r="D35" s="13">
        <v>8</v>
      </c>
      <c r="E35" s="13"/>
      <c r="F35" s="13">
        <f t="shared" ref="F35:F36" si="5">ROUND(D35*E35,2)</f>
        <v>0</v>
      </c>
      <c r="H35" s="14"/>
    </row>
    <row r="36" spans="1:8" ht="32.25" customHeight="1" x14ac:dyDescent="0.25">
      <c r="A36" s="11" t="s">
        <v>57</v>
      </c>
      <c r="B36" s="12" t="s">
        <v>58</v>
      </c>
      <c r="C36" s="2" t="s">
        <v>12</v>
      </c>
      <c r="D36" s="13">
        <v>50</v>
      </c>
      <c r="E36" s="13"/>
      <c r="F36" s="13">
        <f t="shared" si="5"/>
        <v>0</v>
      </c>
      <c r="H36" s="14"/>
    </row>
    <row r="37" spans="1:8" x14ac:dyDescent="0.25">
      <c r="A37" s="15" t="s">
        <v>59</v>
      </c>
      <c r="B37" s="8" t="s">
        <v>60</v>
      </c>
      <c r="C37" s="16"/>
      <c r="D37" s="10"/>
      <c r="E37" s="10"/>
      <c r="F37" s="10">
        <f>SUM(F38:F41)</f>
        <v>0</v>
      </c>
      <c r="H37" s="10">
        <f>ROUND(F37*1.23,2)</f>
        <v>0</v>
      </c>
    </row>
    <row r="38" spans="1:8" ht="25.5" x14ac:dyDescent="0.25">
      <c r="A38" s="11" t="s">
        <v>61</v>
      </c>
      <c r="B38" s="17" t="s">
        <v>62</v>
      </c>
      <c r="C38" s="18" t="s">
        <v>12</v>
      </c>
      <c r="D38" s="13">
        <v>60</v>
      </c>
      <c r="E38" s="13"/>
      <c r="F38" s="13">
        <f t="shared" ref="F38:F41" si="6">ROUND(D38*E38,2)</f>
        <v>0</v>
      </c>
      <c r="G38">
        <v>22</v>
      </c>
      <c r="H38" s="14"/>
    </row>
    <row r="39" spans="1:8" ht="25.5" x14ac:dyDescent="0.25">
      <c r="A39" s="11" t="s">
        <v>63</v>
      </c>
      <c r="B39" s="17" t="s">
        <v>76</v>
      </c>
      <c r="C39" s="18" t="s">
        <v>12</v>
      </c>
      <c r="D39" s="13">
        <f>(1.6*40)+(7*0.8)</f>
        <v>69.599999999999994</v>
      </c>
      <c r="E39" s="13"/>
      <c r="F39" s="13">
        <f t="shared" si="6"/>
        <v>0</v>
      </c>
      <c r="G39">
        <v>23</v>
      </c>
      <c r="H39" s="14"/>
    </row>
    <row r="40" spans="1:8" x14ac:dyDescent="0.25">
      <c r="A40" s="11" t="s">
        <v>70</v>
      </c>
      <c r="B40" s="17" t="s">
        <v>71</v>
      </c>
      <c r="C40" s="18" t="s">
        <v>17</v>
      </c>
      <c r="D40" s="13">
        <v>11</v>
      </c>
      <c r="E40" s="13"/>
      <c r="F40" s="13">
        <f t="shared" si="6"/>
        <v>0</v>
      </c>
      <c r="G40">
        <v>24</v>
      </c>
      <c r="H40" s="14"/>
    </row>
    <row r="41" spans="1:8" x14ac:dyDescent="0.25">
      <c r="A41" s="11" t="s">
        <v>72</v>
      </c>
      <c r="B41" s="17" t="s">
        <v>73</v>
      </c>
      <c r="C41" s="18" t="s">
        <v>17</v>
      </c>
      <c r="D41" s="13">
        <v>2</v>
      </c>
      <c r="E41" s="13"/>
      <c r="F41" s="13">
        <f t="shared" si="6"/>
        <v>0</v>
      </c>
      <c r="G41">
        <v>25</v>
      </c>
      <c r="H41" s="14"/>
    </row>
    <row r="42" spans="1:8" ht="16.5" customHeight="1" x14ac:dyDescent="0.25">
      <c r="A42" s="19"/>
      <c r="B42" s="23" t="s">
        <v>64</v>
      </c>
      <c r="C42" s="23"/>
      <c r="D42" s="23"/>
      <c r="E42" s="23"/>
      <c r="F42" s="20">
        <f>F6+F13+F17+F23+F27+F31+F33+F37</f>
        <v>0</v>
      </c>
    </row>
    <row r="43" spans="1:8" ht="16.5" customHeight="1" x14ac:dyDescent="0.25">
      <c r="A43" s="19"/>
      <c r="B43" s="23" t="s">
        <v>65</v>
      </c>
      <c r="C43" s="23"/>
      <c r="D43" s="23"/>
      <c r="E43" s="23"/>
      <c r="F43" s="13">
        <f>ROUND(F42*0.23,2)</f>
        <v>0</v>
      </c>
    </row>
    <row r="44" spans="1:8" ht="16.5" customHeight="1" x14ac:dyDescent="0.25">
      <c r="A44" s="19"/>
      <c r="B44" s="23" t="s">
        <v>66</v>
      </c>
      <c r="C44" s="23"/>
      <c r="D44" s="23"/>
      <c r="E44" s="23"/>
      <c r="F44" s="20">
        <f>F42+F43</f>
        <v>0</v>
      </c>
    </row>
    <row r="46" spans="1:8" x14ac:dyDescent="0.25">
      <c r="B46" s="1"/>
      <c r="C46" s="1"/>
    </row>
    <row r="47" spans="1:8" x14ac:dyDescent="0.25">
      <c r="B47" s="21"/>
      <c r="C47" s="21"/>
    </row>
  </sheetData>
  <mergeCells count="3">
    <mergeCell ref="B42:E42"/>
    <mergeCell ref="B43:E43"/>
    <mergeCell ref="B44:E44"/>
  </mergeCells>
  <pageMargins left="1.2598425196850394" right="1.2598425196850394" top="0.98425196850393704" bottom="0.78740157480314965" header="0.23622047244094491" footer="0.23622047244094491"/>
  <pageSetup paperSize="8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D66B-44CB-40B3-829B-743B25FD3ABE}">
  <dimension ref="A1:F51"/>
  <sheetViews>
    <sheetView tabSelected="1" topLeftCell="A4" workbookViewId="0">
      <selection activeCell="B7" sqref="B7"/>
    </sheetView>
  </sheetViews>
  <sheetFormatPr defaultRowHeight="15" x14ac:dyDescent="0.25"/>
  <cols>
    <col min="1" max="1" width="5.140625" customWidth="1"/>
    <col min="2" max="2" width="55.5703125" customWidth="1"/>
    <col min="3" max="3" width="11.140625" customWidth="1"/>
    <col min="4" max="4" width="9.5703125" customWidth="1"/>
    <col min="5" max="5" width="10.42578125" customWidth="1"/>
    <col min="6" max="6" width="10.5703125" customWidth="1"/>
  </cols>
  <sheetData>
    <row r="1" spans="1:6" x14ac:dyDescent="0.25">
      <c r="B1" s="22" t="s">
        <v>74</v>
      </c>
    </row>
    <row r="2" spans="1:6" x14ac:dyDescent="0.25">
      <c r="B2" s="22" t="s">
        <v>69</v>
      </c>
      <c r="C2" s="1"/>
    </row>
    <row r="3" spans="1:6" x14ac:dyDescent="0.25">
      <c r="B3" s="22"/>
      <c r="C3" s="1"/>
    </row>
    <row r="4" spans="1:6" ht="25.5" x14ac:dyDescent="0.25">
      <c r="A4" s="2" t="s">
        <v>0</v>
      </c>
      <c r="B4" s="3" t="s">
        <v>1</v>
      </c>
      <c r="C4" s="4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x14ac:dyDescent="0.25">
      <c r="A6" s="7">
        <v>1</v>
      </c>
      <c r="B6" s="8" t="s">
        <v>6</v>
      </c>
      <c r="C6" s="8"/>
      <c r="D6" s="9"/>
      <c r="E6" s="9"/>
      <c r="F6" s="10">
        <f>SUM(F7:F13)</f>
        <v>0</v>
      </c>
    </row>
    <row r="7" spans="1:6" ht="25.5" x14ac:dyDescent="0.25">
      <c r="A7" s="11" t="s">
        <v>7</v>
      </c>
      <c r="B7" s="12" t="s">
        <v>8</v>
      </c>
      <c r="C7" s="2" t="s">
        <v>9</v>
      </c>
      <c r="D7" s="24">
        <v>0.42199999999999999</v>
      </c>
      <c r="E7" s="25"/>
      <c r="F7" s="13">
        <f>ROUND(D7*E7,2)</f>
        <v>0</v>
      </c>
    </row>
    <row r="8" spans="1:6" ht="25.5" x14ac:dyDescent="0.25">
      <c r="A8" s="27" t="s">
        <v>10</v>
      </c>
      <c r="B8" s="12" t="s">
        <v>11</v>
      </c>
      <c r="C8" s="2" t="s">
        <v>12</v>
      </c>
      <c r="D8" s="13">
        <v>11</v>
      </c>
      <c r="E8" s="13"/>
      <c r="F8" s="13">
        <f t="shared" ref="F8:F13" si="0">ROUND(D8*E8,2)</f>
        <v>0</v>
      </c>
    </row>
    <row r="9" spans="1:6" x14ac:dyDescent="0.25">
      <c r="A9" s="27" t="s">
        <v>13</v>
      </c>
      <c r="B9" s="12" t="s">
        <v>88</v>
      </c>
      <c r="C9" s="2" t="s">
        <v>82</v>
      </c>
      <c r="D9" s="13">
        <v>20</v>
      </c>
      <c r="E9" s="13"/>
      <c r="F9" s="13">
        <f t="shared" si="0"/>
        <v>0</v>
      </c>
    </row>
    <row r="10" spans="1:6" ht="25.5" x14ac:dyDescent="0.25">
      <c r="A10" s="27" t="s">
        <v>15</v>
      </c>
      <c r="B10" s="12" t="s">
        <v>14</v>
      </c>
      <c r="C10" s="2" t="s">
        <v>12</v>
      </c>
      <c r="D10" s="13">
        <v>703</v>
      </c>
      <c r="E10" s="13"/>
      <c r="F10" s="13">
        <f t="shared" si="0"/>
        <v>0</v>
      </c>
    </row>
    <row r="11" spans="1:6" x14ac:dyDescent="0.25">
      <c r="A11" s="11" t="s">
        <v>18</v>
      </c>
      <c r="B11" s="12" t="s">
        <v>16</v>
      </c>
      <c r="C11" s="2" t="s">
        <v>17</v>
      </c>
      <c r="D11" s="13">
        <v>2</v>
      </c>
      <c r="E11" s="13"/>
      <c r="F11" s="13">
        <f t="shared" si="0"/>
        <v>0</v>
      </c>
    </row>
    <row r="12" spans="1:6" x14ac:dyDescent="0.25">
      <c r="A12" s="11" t="s">
        <v>20</v>
      </c>
      <c r="B12" s="12" t="s">
        <v>19</v>
      </c>
      <c r="C12" s="2" t="s">
        <v>17</v>
      </c>
      <c r="D12" s="13">
        <v>100</v>
      </c>
      <c r="E12" s="13"/>
      <c r="F12" s="13">
        <f t="shared" si="0"/>
        <v>0</v>
      </c>
    </row>
    <row r="13" spans="1:6" x14ac:dyDescent="0.25">
      <c r="A13" s="11" t="s">
        <v>87</v>
      </c>
      <c r="B13" s="12" t="s">
        <v>21</v>
      </c>
      <c r="C13" s="2" t="s">
        <v>17</v>
      </c>
      <c r="D13" s="13">
        <v>10</v>
      </c>
      <c r="E13" s="13"/>
      <c r="F13" s="13">
        <f t="shared" si="0"/>
        <v>0</v>
      </c>
    </row>
    <row r="14" spans="1:6" x14ac:dyDescent="0.25">
      <c r="A14" s="15">
        <v>2</v>
      </c>
      <c r="B14" s="8" t="s">
        <v>22</v>
      </c>
      <c r="C14" s="16"/>
      <c r="D14" s="26"/>
      <c r="E14" s="10"/>
      <c r="F14" s="10">
        <f>SUM(F15:F17)</f>
        <v>0</v>
      </c>
    </row>
    <row r="15" spans="1:6" ht="42.75" customHeight="1" x14ac:dyDescent="0.25">
      <c r="A15" s="11" t="s">
        <v>23</v>
      </c>
      <c r="B15" s="12" t="s">
        <v>24</v>
      </c>
      <c r="C15" s="2" t="s">
        <v>25</v>
      </c>
      <c r="D15" s="13">
        <v>127.35</v>
      </c>
      <c r="E15" s="13"/>
      <c r="F15" s="13">
        <f t="shared" ref="F15:F17" si="1">ROUND(D15*E15,2)</f>
        <v>0</v>
      </c>
    </row>
    <row r="16" spans="1:6" ht="42.75" customHeight="1" x14ac:dyDescent="0.25">
      <c r="A16" s="11" t="s">
        <v>26</v>
      </c>
      <c r="B16" s="12" t="s">
        <v>24</v>
      </c>
      <c r="C16" s="2" t="s">
        <v>25</v>
      </c>
      <c r="D16" s="13">
        <v>90</v>
      </c>
      <c r="E16" s="13"/>
      <c r="F16" s="13">
        <f t="shared" si="1"/>
        <v>0</v>
      </c>
    </row>
    <row r="17" spans="1:6" ht="25.5" x14ac:dyDescent="0.25">
      <c r="A17" s="11" t="s">
        <v>27</v>
      </c>
      <c r="B17" s="12" t="s">
        <v>67</v>
      </c>
      <c r="C17" s="2" t="s">
        <v>25</v>
      </c>
      <c r="D17" s="13">
        <v>90</v>
      </c>
      <c r="E17" s="13"/>
      <c r="F17" s="13">
        <f t="shared" si="1"/>
        <v>0</v>
      </c>
    </row>
    <row r="18" spans="1:6" x14ac:dyDescent="0.25">
      <c r="A18" s="15">
        <v>3</v>
      </c>
      <c r="B18" s="8" t="s">
        <v>28</v>
      </c>
      <c r="C18" s="16"/>
      <c r="D18" s="26"/>
      <c r="E18" s="10"/>
      <c r="F18" s="10">
        <f>SUM(F19:F23)</f>
        <v>0</v>
      </c>
    </row>
    <row r="19" spans="1:6" ht="25.5" x14ac:dyDescent="0.25">
      <c r="A19" s="11" t="s">
        <v>29</v>
      </c>
      <c r="B19" s="12" t="s">
        <v>77</v>
      </c>
      <c r="C19" s="2" t="s">
        <v>12</v>
      </c>
      <c r="D19" s="13">
        <v>58.5</v>
      </c>
      <c r="E19" s="13"/>
      <c r="F19" s="13">
        <f t="shared" ref="F19:F23" si="2">ROUND(D19*E19,2)</f>
        <v>0</v>
      </c>
    </row>
    <row r="20" spans="1:6" ht="38.25" x14ac:dyDescent="0.25">
      <c r="A20" s="11" t="s">
        <v>30</v>
      </c>
      <c r="B20" s="12" t="s">
        <v>31</v>
      </c>
      <c r="C20" s="2" t="s">
        <v>12</v>
      </c>
      <c r="D20" s="13">
        <v>58.5</v>
      </c>
      <c r="E20" s="13"/>
      <c r="F20" s="13">
        <f t="shared" si="2"/>
        <v>0</v>
      </c>
    </row>
    <row r="21" spans="1:6" ht="51" x14ac:dyDescent="0.25">
      <c r="A21" s="11" t="s">
        <v>32</v>
      </c>
      <c r="B21" s="12" t="s">
        <v>33</v>
      </c>
      <c r="C21" s="2" t="s">
        <v>12</v>
      </c>
      <c r="D21" s="13">
        <v>58.5</v>
      </c>
      <c r="E21" s="13"/>
      <c r="F21" s="13">
        <f t="shared" si="2"/>
        <v>0</v>
      </c>
    </row>
    <row r="22" spans="1:6" ht="25.5" x14ac:dyDescent="0.25">
      <c r="A22" s="11" t="s">
        <v>34</v>
      </c>
      <c r="B22" s="12" t="s">
        <v>75</v>
      </c>
      <c r="C22" s="2" t="s">
        <v>12</v>
      </c>
      <c r="D22" s="13">
        <v>58.5</v>
      </c>
      <c r="E22" s="13"/>
      <c r="F22" s="13">
        <f t="shared" si="2"/>
        <v>0</v>
      </c>
    </row>
    <row r="23" spans="1:6" ht="25.5" x14ac:dyDescent="0.25">
      <c r="A23" s="11" t="s">
        <v>35</v>
      </c>
      <c r="B23" s="12" t="s">
        <v>36</v>
      </c>
      <c r="C23" s="2" t="s">
        <v>12</v>
      </c>
      <c r="D23" s="13">
        <v>58.5</v>
      </c>
      <c r="E23" s="13"/>
      <c r="F23" s="13">
        <f t="shared" si="2"/>
        <v>0</v>
      </c>
    </row>
    <row r="24" spans="1:6" x14ac:dyDescent="0.25">
      <c r="A24" s="15">
        <v>4</v>
      </c>
      <c r="B24" s="8" t="s">
        <v>37</v>
      </c>
      <c r="C24" s="16"/>
      <c r="D24" s="26"/>
      <c r="E24" s="10"/>
      <c r="F24" s="10">
        <f>SUM(F25:F28)</f>
        <v>0</v>
      </c>
    </row>
    <row r="25" spans="1:6" ht="25.5" x14ac:dyDescent="0.25">
      <c r="A25" s="11" t="s">
        <v>38</v>
      </c>
      <c r="B25" s="12" t="s">
        <v>68</v>
      </c>
      <c r="C25" s="2" t="s">
        <v>12</v>
      </c>
      <c r="D25" s="13">
        <v>998</v>
      </c>
      <c r="E25" s="13"/>
      <c r="F25" s="13">
        <f t="shared" ref="F25:F28" si="3">ROUND(D25*E25,2)</f>
        <v>0</v>
      </c>
    </row>
    <row r="26" spans="1:6" ht="25.5" x14ac:dyDescent="0.25">
      <c r="A26" s="27" t="s">
        <v>39</v>
      </c>
      <c r="B26" s="12" t="s">
        <v>40</v>
      </c>
      <c r="C26" s="2" t="s">
        <v>12</v>
      </c>
      <c r="D26" s="13">
        <v>998</v>
      </c>
      <c r="E26" s="13"/>
      <c r="F26" s="13">
        <f t="shared" si="3"/>
        <v>0</v>
      </c>
    </row>
    <row r="27" spans="1:6" x14ac:dyDescent="0.25">
      <c r="A27" s="27" t="s">
        <v>41</v>
      </c>
      <c r="B27" s="12" t="s">
        <v>91</v>
      </c>
      <c r="C27" s="2" t="s">
        <v>12</v>
      </c>
      <c r="D27" s="13">
        <v>998</v>
      </c>
      <c r="E27" s="13"/>
      <c r="F27" s="13">
        <f t="shared" si="3"/>
        <v>0</v>
      </c>
    </row>
    <row r="28" spans="1:6" ht="25.5" x14ac:dyDescent="0.25">
      <c r="A28" s="11" t="s">
        <v>90</v>
      </c>
      <c r="B28" s="12" t="s">
        <v>89</v>
      </c>
      <c r="C28" s="2" t="s">
        <v>12</v>
      </c>
      <c r="D28" s="13">
        <v>998</v>
      </c>
      <c r="E28" s="13"/>
      <c r="F28" s="13">
        <f t="shared" si="3"/>
        <v>0</v>
      </c>
    </row>
    <row r="29" spans="1:6" x14ac:dyDescent="0.25">
      <c r="A29" s="15">
        <v>5</v>
      </c>
      <c r="B29" s="8" t="s">
        <v>43</v>
      </c>
      <c r="C29" s="16"/>
      <c r="D29" s="26"/>
      <c r="E29" s="10"/>
      <c r="F29" s="10">
        <f>SUM(F30:F32)</f>
        <v>0</v>
      </c>
    </row>
    <row r="30" spans="1:6" ht="25.5" x14ac:dyDescent="0.25">
      <c r="A30" s="11" t="s">
        <v>44</v>
      </c>
      <c r="B30" s="12" t="s">
        <v>45</v>
      </c>
      <c r="C30" s="2" t="s">
        <v>12</v>
      </c>
      <c r="D30" s="13">
        <v>60</v>
      </c>
      <c r="E30" s="13"/>
      <c r="F30" s="13">
        <f t="shared" ref="F30:F32" si="4">ROUND(D30*E30,2)</f>
        <v>0</v>
      </c>
    </row>
    <row r="31" spans="1:6" x14ac:dyDescent="0.25">
      <c r="A31" s="11" t="s">
        <v>46</v>
      </c>
      <c r="B31" s="12" t="s">
        <v>86</v>
      </c>
      <c r="C31" s="2" t="s">
        <v>25</v>
      </c>
      <c r="D31" s="13">
        <f>ROUND(D30*0.065,2)</f>
        <v>3.9</v>
      </c>
      <c r="E31" s="13"/>
      <c r="F31" s="13">
        <f t="shared" si="4"/>
        <v>0</v>
      </c>
    </row>
    <row r="32" spans="1:6" ht="25.5" x14ac:dyDescent="0.25">
      <c r="A32" s="11" t="s">
        <v>48</v>
      </c>
      <c r="B32" s="12" t="s">
        <v>49</v>
      </c>
      <c r="C32" s="2" t="s">
        <v>12</v>
      </c>
      <c r="D32" s="13">
        <v>530</v>
      </c>
      <c r="E32" s="13"/>
      <c r="F32" s="13">
        <f t="shared" si="4"/>
        <v>0</v>
      </c>
    </row>
    <row r="33" spans="1:6" x14ac:dyDescent="0.25">
      <c r="A33" s="15">
        <v>6</v>
      </c>
      <c r="B33" s="8" t="s">
        <v>78</v>
      </c>
      <c r="C33" s="16"/>
      <c r="D33" s="26"/>
      <c r="E33" s="10"/>
      <c r="F33" s="10">
        <f>SUM(F34:F34)</f>
        <v>0</v>
      </c>
    </row>
    <row r="34" spans="1:6" ht="25.5" x14ac:dyDescent="0.25">
      <c r="A34" s="11" t="s">
        <v>50</v>
      </c>
      <c r="B34" s="12" t="s">
        <v>51</v>
      </c>
      <c r="C34" s="2" t="s">
        <v>12</v>
      </c>
      <c r="D34" s="13">
        <f>422*1.5</f>
        <v>633</v>
      </c>
      <c r="E34" s="13"/>
      <c r="F34" s="13">
        <f>ROUND(D34*E34,2)</f>
        <v>0</v>
      </c>
    </row>
    <row r="35" spans="1:6" x14ac:dyDescent="0.25">
      <c r="A35" s="15">
        <v>7</v>
      </c>
      <c r="B35" s="8" t="s">
        <v>52</v>
      </c>
      <c r="C35" s="16"/>
      <c r="D35" s="26"/>
      <c r="E35" s="10"/>
      <c r="F35" s="10">
        <f>SUM(F36:F38)</f>
        <v>0</v>
      </c>
    </row>
    <row r="36" spans="1:6" x14ac:dyDescent="0.25">
      <c r="A36" s="11" t="s">
        <v>53</v>
      </c>
      <c r="B36" s="12" t="s">
        <v>54</v>
      </c>
      <c r="C36" s="2" t="s">
        <v>17</v>
      </c>
      <c r="D36" s="13">
        <v>8</v>
      </c>
      <c r="E36" s="13"/>
      <c r="F36" s="13">
        <f>ROUND(D36*E36,2)</f>
        <v>0</v>
      </c>
    </row>
    <row r="37" spans="1:6" ht="28.5" customHeight="1" x14ac:dyDescent="0.25">
      <c r="A37" s="11" t="s">
        <v>55</v>
      </c>
      <c r="B37" s="12" t="s">
        <v>56</v>
      </c>
      <c r="C37" s="2" t="s">
        <v>17</v>
      </c>
      <c r="D37" s="13">
        <v>8</v>
      </c>
      <c r="E37" s="13"/>
      <c r="F37" s="13">
        <f t="shared" ref="F37:F38" si="5">ROUND(D37*E37,2)</f>
        <v>0</v>
      </c>
    </row>
    <row r="38" spans="1:6" ht="32.25" customHeight="1" x14ac:dyDescent="0.25">
      <c r="A38" s="11" t="s">
        <v>57</v>
      </c>
      <c r="B38" s="12" t="s">
        <v>58</v>
      </c>
      <c r="C38" s="2" t="s">
        <v>12</v>
      </c>
      <c r="D38" s="13">
        <v>50</v>
      </c>
      <c r="E38" s="13"/>
      <c r="F38" s="13">
        <f t="shared" si="5"/>
        <v>0</v>
      </c>
    </row>
    <row r="39" spans="1:6" x14ac:dyDescent="0.25">
      <c r="A39" s="15" t="s">
        <v>59</v>
      </c>
      <c r="B39" s="8" t="s">
        <v>60</v>
      </c>
      <c r="C39" s="16"/>
      <c r="D39" s="26"/>
      <c r="E39" s="10"/>
      <c r="F39" s="10">
        <f>SUM(F40:F45)</f>
        <v>0</v>
      </c>
    </row>
    <row r="40" spans="1:6" ht="25.5" x14ac:dyDescent="0.25">
      <c r="A40" s="11" t="s">
        <v>61</v>
      </c>
      <c r="B40" s="17" t="s">
        <v>81</v>
      </c>
      <c r="C40" s="18" t="s">
        <v>82</v>
      </c>
      <c r="D40" s="13">
        <v>30</v>
      </c>
      <c r="E40" s="13"/>
      <c r="F40" s="13">
        <f t="shared" ref="F40:F45" si="6">ROUND(D40*E40,2)</f>
        <v>0</v>
      </c>
    </row>
    <row r="41" spans="1:6" ht="25.5" x14ac:dyDescent="0.25">
      <c r="A41" s="11" t="s">
        <v>63</v>
      </c>
      <c r="B41" s="17" t="s">
        <v>80</v>
      </c>
      <c r="C41" s="18" t="s">
        <v>82</v>
      </c>
      <c r="D41" s="13">
        <v>30</v>
      </c>
      <c r="E41" s="13"/>
      <c r="F41" s="13">
        <f t="shared" si="6"/>
        <v>0</v>
      </c>
    </row>
    <row r="42" spans="1:6" x14ac:dyDescent="0.25">
      <c r="A42" s="11" t="s">
        <v>70</v>
      </c>
      <c r="B42" s="17" t="s">
        <v>83</v>
      </c>
      <c r="C42" s="18" t="s">
        <v>82</v>
      </c>
      <c r="D42" s="13">
        <v>65</v>
      </c>
      <c r="E42" s="13"/>
      <c r="F42" s="13">
        <f t="shared" si="6"/>
        <v>0</v>
      </c>
    </row>
    <row r="43" spans="1:6" ht="25.5" x14ac:dyDescent="0.25">
      <c r="A43" s="11" t="s">
        <v>72</v>
      </c>
      <c r="B43" s="17" t="s">
        <v>79</v>
      </c>
      <c r="C43" s="18" t="s">
        <v>12</v>
      </c>
      <c r="D43" s="13">
        <f>(1.6*40)+(7*0.8)</f>
        <v>69.599999999999994</v>
      </c>
      <c r="E43" s="13"/>
      <c r="F43" s="13">
        <f t="shared" si="6"/>
        <v>0</v>
      </c>
    </row>
    <row r="44" spans="1:6" x14ac:dyDescent="0.25">
      <c r="A44" s="11" t="s">
        <v>84</v>
      </c>
      <c r="B44" s="17" t="s">
        <v>71</v>
      </c>
      <c r="C44" s="18" t="s">
        <v>17</v>
      </c>
      <c r="D44" s="13">
        <v>11</v>
      </c>
      <c r="E44" s="13"/>
      <c r="F44" s="13">
        <f t="shared" si="6"/>
        <v>0</v>
      </c>
    </row>
    <row r="45" spans="1:6" x14ac:dyDescent="0.25">
      <c r="A45" s="11" t="s">
        <v>85</v>
      </c>
      <c r="B45" s="17" t="s">
        <v>73</v>
      </c>
      <c r="C45" s="18" t="s">
        <v>17</v>
      </c>
      <c r="D45" s="13">
        <v>2</v>
      </c>
      <c r="E45" s="13"/>
      <c r="F45" s="13">
        <f t="shared" si="6"/>
        <v>0</v>
      </c>
    </row>
    <row r="46" spans="1:6" ht="16.5" customHeight="1" x14ac:dyDescent="0.25">
      <c r="A46" s="19"/>
      <c r="B46" s="23" t="s">
        <v>64</v>
      </c>
      <c r="C46" s="23"/>
      <c r="D46" s="23"/>
      <c r="E46" s="23"/>
      <c r="F46" s="20">
        <f>F6+F14+F18+F24+F29+F33+F35+F39</f>
        <v>0</v>
      </c>
    </row>
    <row r="47" spans="1:6" ht="16.5" customHeight="1" x14ac:dyDescent="0.25">
      <c r="A47" s="19"/>
      <c r="B47" s="23" t="s">
        <v>65</v>
      </c>
      <c r="C47" s="23"/>
      <c r="D47" s="23"/>
      <c r="E47" s="23"/>
      <c r="F47" s="13">
        <f>ROUND(F46*0.23,2)</f>
        <v>0</v>
      </c>
    </row>
    <row r="48" spans="1:6" ht="16.5" customHeight="1" x14ac:dyDescent="0.25">
      <c r="A48" s="19"/>
      <c r="B48" s="23" t="s">
        <v>66</v>
      </c>
      <c r="C48" s="23"/>
      <c r="D48" s="23"/>
      <c r="E48" s="23"/>
      <c r="F48" s="20">
        <f>F46+F47</f>
        <v>0</v>
      </c>
    </row>
    <row r="50" spans="2:3" x14ac:dyDescent="0.25">
      <c r="B50" s="1"/>
      <c r="C50" s="1"/>
    </row>
    <row r="51" spans="2:3" x14ac:dyDescent="0.25">
      <c r="B51" s="21"/>
      <c r="C51" s="21"/>
    </row>
  </sheetData>
  <mergeCells count="3">
    <mergeCell ref="B46:E46"/>
    <mergeCell ref="B47:E47"/>
    <mergeCell ref="B48:E48"/>
  </mergeCells>
  <phoneticPr fontId="9" type="noConversion"/>
  <pageMargins left="1.2598425196850394" right="1.2598425196850394" top="0.98425196850393704" bottom="0.78740157480314965" header="0.23622047244094491" footer="0.23622047244094491"/>
  <pageSetup paperSize="8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874E-54DA-4955-BAC6-D6F720EBBC94}">
  <dimension ref="A1:F51"/>
  <sheetViews>
    <sheetView topLeftCell="A13" workbookViewId="0">
      <selection activeCell="D32" sqref="D32"/>
    </sheetView>
  </sheetViews>
  <sheetFormatPr defaultRowHeight="15" x14ac:dyDescent="0.25"/>
  <cols>
    <col min="1" max="1" width="5.140625" customWidth="1"/>
    <col min="2" max="2" width="55.5703125" customWidth="1"/>
    <col min="3" max="3" width="11.140625" customWidth="1"/>
    <col min="4" max="4" width="9.5703125" customWidth="1"/>
    <col min="5" max="5" width="10.42578125" customWidth="1"/>
    <col min="6" max="6" width="10.5703125" customWidth="1"/>
  </cols>
  <sheetData>
    <row r="1" spans="1:6" x14ac:dyDescent="0.25">
      <c r="B1" s="22" t="s">
        <v>92</v>
      </c>
    </row>
    <row r="2" spans="1:6" x14ac:dyDescent="0.25">
      <c r="B2" s="22" t="s">
        <v>69</v>
      </c>
      <c r="C2" s="1"/>
    </row>
    <row r="3" spans="1:6" x14ac:dyDescent="0.25">
      <c r="B3" s="22"/>
      <c r="C3" s="1"/>
    </row>
    <row r="4" spans="1:6" ht="25.5" x14ac:dyDescent="0.25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28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x14ac:dyDescent="0.25">
      <c r="A6" s="29">
        <v>1</v>
      </c>
      <c r="B6" s="8" t="s">
        <v>6</v>
      </c>
      <c r="C6" s="8"/>
      <c r="D6" s="8"/>
      <c r="E6" s="8"/>
      <c r="F6" s="26">
        <f>SUM(F7:F13)</f>
        <v>27414.09</v>
      </c>
    </row>
    <row r="7" spans="1:6" ht="25.5" x14ac:dyDescent="0.25">
      <c r="A7" s="27" t="s">
        <v>7</v>
      </c>
      <c r="B7" s="12" t="s">
        <v>8</v>
      </c>
      <c r="C7" s="2" t="s">
        <v>9</v>
      </c>
      <c r="D7" s="24">
        <v>0.42199999999999999</v>
      </c>
      <c r="E7" s="13">
        <v>3200</v>
      </c>
      <c r="F7" s="13">
        <f>ROUND(D7*E7,2)</f>
        <v>1350.4</v>
      </c>
    </row>
    <row r="8" spans="1:6" ht="25.5" x14ac:dyDescent="0.25">
      <c r="A8" s="27" t="s">
        <v>10</v>
      </c>
      <c r="B8" s="12" t="s">
        <v>11</v>
      </c>
      <c r="C8" s="2" t="s">
        <v>12</v>
      </c>
      <c r="D8" s="13">
        <v>11</v>
      </c>
      <c r="E8" s="13">
        <v>35.76</v>
      </c>
      <c r="F8" s="13">
        <f t="shared" ref="F8:F13" si="0">ROUND(D8*E8,2)</f>
        <v>393.36</v>
      </c>
    </row>
    <row r="9" spans="1:6" x14ac:dyDescent="0.25">
      <c r="A9" s="27" t="s">
        <v>13</v>
      </c>
      <c r="B9" s="12" t="s">
        <v>88</v>
      </c>
      <c r="C9" s="2" t="s">
        <v>82</v>
      </c>
      <c r="D9" s="13">
        <v>20</v>
      </c>
      <c r="E9" s="13">
        <v>11.8</v>
      </c>
      <c r="F9" s="13">
        <f t="shared" si="0"/>
        <v>236</v>
      </c>
    </row>
    <row r="10" spans="1:6" ht="25.5" x14ac:dyDescent="0.25">
      <c r="A10" s="27" t="s">
        <v>15</v>
      </c>
      <c r="B10" s="12" t="s">
        <v>14</v>
      </c>
      <c r="C10" s="2" t="s">
        <v>12</v>
      </c>
      <c r="D10" s="13">
        <v>703</v>
      </c>
      <c r="E10" s="13">
        <v>0.65</v>
      </c>
      <c r="F10" s="13">
        <f t="shared" si="0"/>
        <v>456.95</v>
      </c>
    </row>
    <row r="11" spans="1:6" x14ac:dyDescent="0.25">
      <c r="A11" s="27" t="s">
        <v>18</v>
      </c>
      <c r="B11" s="12" t="s">
        <v>16</v>
      </c>
      <c r="C11" s="2" t="s">
        <v>17</v>
      </c>
      <c r="D11" s="13">
        <v>2</v>
      </c>
      <c r="E11" s="13">
        <v>296.54000000000002</v>
      </c>
      <c r="F11" s="13">
        <f t="shared" si="0"/>
        <v>593.08000000000004</v>
      </c>
    </row>
    <row r="12" spans="1:6" x14ac:dyDescent="0.25">
      <c r="A12" s="27" t="s">
        <v>20</v>
      </c>
      <c r="B12" s="12" t="s">
        <v>19</v>
      </c>
      <c r="C12" s="2" t="s">
        <v>17</v>
      </c>
      <c r="D12" s="13">
        <v>100</v>
      </c>
      <c r="E12" s="13">
        <v>222.6</v>
      </c>
      <c r="F12" s="13">
        <f t="shared" si="0"/>
        <v>22260</v>
      </c>
    </row>
    <row r="13" spans="1:6" x14ac:dyDescent="0.25">
      <c r="A13" s="27" t="s">
        <v>87</v>
      </c>
      <c r="B13" s="12" t="s">
        <v>21</v>
      </c>
      <c r="C13" s="2" t="s">
        <v>17</v>
      </c>
      <c r="D13" s="13">
        <v>10</v>
      </c>
      <c r="E13" s="13">
        <v>212.43</v>
      </c>
      <c r="F13" s="13">
        <f t="shared" si="0"/>
        <v>2124.3000000000002</v>
      </c>
    </row>
    <row r="14" spans="1:6" x14ac:dyDescent="0.25">
      <c r="A14" s="30">
        <v>2</v>
      </c>
      <c r="B14" s="8" t="s">
        <v>22</v>
      </c>
      <c r="C14" s="16"/>
      <c r="D14" s="26"/>
      <c r="E14" s="26"/>
      <c r="F14" s="26">
        <f>SUM(F15:F17)</f>
        <v>13528.39</v>
      </c>
    </row>
    <row r="15" spans="1:6" ht="42.75" customHeight="1" x14ac:dyDescent="0.25">
      <c r="A15" s="27" t="s">
        <v>23</v>
      </c>
      <c r="B15" s="12" t="s">
        <v>24</v>
      </c>
      <c r="C15" s="2" t="s">
        <v>25</v>
      </c>
      <c r="D15" s="13">
        <v>127.35</v>
      </c>
      <c r="E15" s="13">
        <v>38.76</v>
      </c>
      <c r="F15" s="13">
        <f t="shared" ref="F15:F17" si="1">ROUND(D15*E15,2)</f>
        <v>4936.09</v>
      </c>
    </row>
    <row r="16" spans="1:6" ht="42.75" customHeight="1" x14ac:dyDescent="0.25">
      <c r="A16" s="27" t="s">
        <v>26</v>
      </c>
      <c r="B16" s="12" t="s">
        <v>24</v>
      </c>
      <c r="C16" s="2" t="s">
        <v>25</v>
      </c>
      <c r="D16" s="13">
        <v>90</v>
      </c>
      <c r="E16" s="13">
        <v>37.76</v>
      </c>
      <c r="F16" s="13">
        <f t="shared" si="1"/>
        <v>3398.4</v>
      </c>
    </row>
    <row r="17" spans="1:6" ht="25.5" x14ac:dyDescent="0.25">
      <c r="A17" s="27" t="s">
        <v>27</v>
      </c>
      <c r="B17" s="12" t="s">
        <v>67</v>
      </c>
      <c r="C17" s="2" t="s">
        <v>25</v>
      </c>
      <c r="D17" s="13">
        <v>90</v>
      </c>
      <c r="E17" s="13">
        <v>57.71</v>
      </c>
      <c r="F17" s="13">
        <f t="shared" si="1"/>
        <v>5193.8999999999996</v>
      </c>
    </row>
    <row r="18" spans="1:6" x14ac:dyDescent="0.25">
      <c r="A18" s="30">
        <v>3</v>
      </c>
      <c r="B18" s="8" t="s">
        <v>28</v>
      </c>
      <c r="C18" s="16"/>
      <c r="D18" s="26"/>
      <c r="E18" s="26"/>
      <c r="F18" s="26">
        <f>SUM(F19:F23)</f>
        <v>9233.07</v>
      </c>
    </row>
    <row r="19" spans="1:6" ht="25.5" x14ac:dyDescent="0.25">
      <c r="A19" s="27" t="s">
        <v>29</v>
      </c>
      <c r="B19" s="12" t="s">
        <v>77</v>
      </c>
      <c r="C19" s="2" t="s">
        <v>12</v>
      </c>
      <c r="D19" s="13">
        <v>58.5</v>
      </c>
      <c r="E19" s="13">
        <v>1.64</v>
      </c>
      <c r="F19" s="13">
        <f t="shared" ref="F19:F23" si="2">ROUND(D19*E19,2)</f>
        <v>95.94</v>
      </c>
    </row>
    <row r="20" spans="1:6" ht="38.25" x14ac:dyDescent="0.25">
      <c r="A20" s="27" t="s">
        <v>30</v>
      </c>
      <c r="B20" s="12" t="s">
        <v>31</v>
      </c>
      <c r="C20" s="2" t="s">
        <v>12</v>
      </c>
      <c r="D20" s="13">
        <v>58.5</v>
      </c>
      <c r="E20" s="13">
        <v>4.79</v>
      </c>
      <c r="F20" s="13">
        <f t="shared" si="2"/>
        <v>280.22000000000003</v>
      </c>
    </row>
    <row r="21" spans="1:6" ht="51" x14ac:dyDescent="0.25">
      <c r="A21" s="27" t="s">
        <v>32</v>
      </c>
      <c r="B21" s="12" t="s">
        <v>33</v>
      </c>
      <c r="C21" s="2" t="s">
        <v>12</v>
      </c>
      <c r="D21" s="13">
        <v>58.5</v>
      </c>
      <c r="E21" s="13">
        <v>2.12</v>
      </c>
      <c r="F21" s="13">
        <f t="shared" si="2"/>
        <v>124.02</v>
      </c>
    </row>
    <row r="22" spans="1:6" ht="25.5" x14ac:dyDescent="0.25">
      <c r="A22" s="27" t="s">
        <v>34</v>
      </c>
      <c r="B22" s="12" t="s">
        <v>75</v>
      </c>
      <c r="C22" s="2" t="s">
        <v>12</v>
      </c>
      <c r="D22" s="13">
        <v>58.5</v>
      </c>
      <c r="E22" s="13">
        <v>37.11</v>
      </c>
      <c r="F22" s="13">
        <f t="shared" si="2"/>
        <v>2170.94</v>
      </c>
    </row>
    <row r="23" spans="1:6" ht="25.5" x14ac:dyDescent="0.25">
      <c r="A23" s="27" t="s">
        <v>35</v>
      </c>
      <c r="B23" s="12" t="s">
        <v>36</v>
      </c>
      <c r="C23" s="2" t="s">
        <v>12</v>
      </c>
      <c r="D23" s="13">
        <v>58.5</v>
      </c>
      <c r="E23" s="13">
        <v>112.17</v>
      </c>
      <c r="F23" s="13">
        <f t="shared" si="2"/>
        <v>6561.95</v>
      </c>
    </row>
    <row r="24" spans="1:6" x14ac:dyDescent="0.25">
      <c r="A24" s="30">
        <v>4</v>
      </c>
      <c r="B24" s="8" t="s">
        <v>37</v>
      </c>
      <c r="C24" s="16"/>
      <c r="D24" s="26"/>
      <c r="E24" s="26"/>
      <c r="F24" s="26">
        <f>SUM(F25:F28)</f>
        <v>79570.540000000008</v>
      </c>
    </row>
    <row r="25" spans="1:6" ht="25.5" x14ac:dyDescent="0.25">
      <c r="A25" s="27" t="s">
        <v>38</v>
      </c>
      <c r="B25" s="12" t="s">
        <v>68</v>
      </c>
      <c r="C25" s="2" t="s">
        <v>12</v>
      </c>
      <c r="D25" s="13">
        <v>998</v>
      </c>
      <c r="E25" s="13">
        <v>1.64</v>
      </c>
      <c r="F25" s="13">
        <f t="shared" ref="F25:F28" si="3">ROUND(D25*E25,2)</f>
        <v>1636.72</v>
      </c>
    </row>
    <row r="26" spans="1:6" ht="25.5" x14ac:dyDescent="0.25">
      <c r="A26" s="27" t="s">
        <v>39</v>
      </c>
      <c r="B26" s="12" t="s">
        <v>40</v>
      </c>
      <c r="C26" s="2" t="s">
        <v>12</v>
      </c>
      <c r="D26" s="13">
        <v>998</v>
      </c>
      <c r="E26" s="13">
        <v>4.79</v>
      </c>
      <c r="F26" s="13">
        <f t="shared" si="3"/>
        <v>4780.42</v>
      </c>
    </row>
    <row r="27" spans="1:6" x14ac:dyDescent="0.25">
      <c r="A27" s="27" t="s">
        <v>41</v>
      </c>
      <c r="B27" s="12" t="s">
        <v>91</v>
      </c>
      <c r="C27" s="2" t="s">
        <v>12</v>
      </c>
      <c r="D27" s="13">
        <v>998</v>
      </c>
      <c r="E27" s="13">
        <v>24.8</v>
      </c>
      <c r="F27" s="13">
        <f t="shared" si="3"/>
        <v>24750.400000000001</v>
      </c>
    </row>
    <row r="28" spans="1:6" ht="25.5" x14ac:dyDescent="0.25">
      <c r="A28" s="27" t="s">
        <v>90</v>
      </c>
      <c r="B28" s="12" t="s">
        <v>89</v>
      </c>
      <c r="C28" s="2" t="s">
        <v>12</v>
      </c>
      <c r="D28" s="13">
        <v>998</v>
      </c>
      <c r="E28" s="13">
        <v>48.5</v>
      </c>
      <c r="F28" s="13">
        <f t="shared" si="3"/>
        <v>48403</v>
      </c>
    </row>
    <row r="29" spans="1:6" x14ac:dyDescent="0.25">
      <c r="A29" s="30">
        <v>5</v>
      </c>
      <c r="B29" s="8" t="s">
        <v>43</v>
      </c>
      <c r="C29" s="16"/>
      <c r="D29" s="26"/>
      <c r="E29" s="26"/>
      <c r="F29" s="26">
        <f>SUM(F30:F32)</f>
        <v>18836.3</v>
      </c>
    </row>
    <row r="30" spans="1:6" ht="25.5" x14ac:dyDescent="0.25">
      <c r="A30" s="27" t="s">
        <v>44</v>
      </c>
      <c r="B30" s="12" t="s">
        <v>45</v>
      </c>
      <c r="C30" s="2" t="s">
        <v>12</v>
      </c>
      <c r="D30" s="13">
        <v>60</v>
      </c>
      <c r="E30" s="13">
        <v>48.05</v>
      </c>
      <c r="F30" s="13">
        <f t="shared" ref="F30:F32" si="4">ROUND(D30*E30,2)</f>
        <v>2883</v>
      </c>
    </row>
    <row r="31" spans="1:6" x14ac:dyDescent="0.25">
      <c r="A31" s="27" t="s">
        <v>46</v>
      </c>
      <c r="B31" s="12" t="s">
        <v>86</v>
      </c>
      <c r="C31" s="2" t="s">
        <v>25</v>
      </c>
      <c r="D31" s="13">
        <f>ROUND(D30*0.065,2)</f>
        <v>3.9</v>
      </c>
      <c r="E31" s="13">
        <v>512.41</v>
      </c>
      <c r="F31" s="13">
        <f t="shared" si="4"/>
        <v>1998.4</v>
      </c>
    </row>
    <row r="32" spans="1:6" ht="25.5" x14ac:dyDescent="0.25">
      <c r="A32" s="27" t="s">
        <v>48</v>
      </c>
      <c r="B32" s="12" t="s">
        <v>49</v>
      </c>
      <c r="C32" s="2" t="s">
        <v>12</v>
      </c>
      <c r="D32" s="13">
        <v>530</v>
      </c>
      <c r="E32" s="13">
        <v>26.33</v>
      </c>
      <c r="F32" s="13">
        <f t="shared" si="4"/>
        <v>13954.9</v>
      </c>
    </row>
    <row r="33" spans="1:6" x14ac:dyDescent="0.25">
      <c r="A33" s="30">
        <v>6</v>
      </c>
      <c r="B33" s="8" t="s">
        <v>78</v>
      </c>
      <c r="C33" s="16"/>
      <c r="D33" s="26"/>
      <c r="E33" s="26"/>
      <c r="F33" s="26">
        <f>SUM(F34:F34)</f>
        <v>8241.66</v>
      </c>
    </row>
    <row r="34" spans="1:6" ht="25.5" x14ac:dyDescent="0.25">
      <c r="A34" s="27" t="s">
        <v>50</v>
      </c>
      <c r="B34" s="12" t="s">
        <v>51</v>
      </c>
      <c r="C34" s="2" t="s">
        <v>12</v>
      </c>
      <c r="D34" s="13">
        <f>422*1.5</f>
        <v>633</v>
      </c>
      <c r="E34" s="13">
        <v>13.02</v>
      </c>
      <c r="F34" s="13">
        <f>ROUND(D34*E34,2)</f>
        <v>8241.66</v>
      </c>
    </row>
    <row r="35" spans="1:6" x14ac:dyDescent="0.25">
      <c r="A35" s="30">
        <v>7</v>
      </c>
      <c r="B35" s="8" t="s">
        <v>52</v>
      </c>
      <c r="C35" s="16"/>
      <c r="D35" s="26"/>
      <c r="E35" s="26"/>
      <c r="F35" s="26">
        <f>SUM(F36:F38)</f>
        <v>5639.3</v>
      </c>
    </row>
    <row r="36" spans="1:6" x14ac:dyDescent="0.25">
      <c r="A36" s="27" t="s">
        <v>53</v>
      </c>
      <c r="B36" s="12" t="s">
        <v>54</v>
      </c>
      <c r="C36" s="2" t="s">
        <v>17</v>
      </c>
      <c r="D36" s="13">
        <v>8</v>
      </c>
      <c r="E36" s="13">
        <v>375.87</v>
      </c>
      <c r="F36" s="13">
        <f>ROUND(D36*E36,2)</f>
        <v>3006.96</v>
      </c>
    </row>
    <row r="37" spans="1:6" ht="28.5" customHeight="1" x14ac:dyDescent="0.25">
      <c r="A37" s="27" t="s">
        <v>55</v>
      </c>
      <c r="B37" s="12" t="s">
        <v>56</v>
      </c>
      <c r="C37" s="2" t="s">
        <v>17</v>
      </c>
      <c r="D37" s="13">
        <v>8</v>
      </c>
      <c r="E37" s="13">
        <v>187.73</v>
      </c>
      <c r="F37" s="13">
        <f t="shared" ref="F37:F38" si="5">ROUND(D37*E37,2)</f>
        <v>1501.84</v>
      </c>
    </row>
    <row r="38" spans="1:6" ht="32.25" customHeight="1" x14ac:dyDescent="0.25">
      <c r="A38" s="27" t="s">
        <v>57</v>
      </c>
      <c r="B38" s="12" t="s">
        <v>58</v>
      </c>
      <c r="C38" s="2" t="s">
        <v>12</v>
      </c>
      <c r="D38" s="13">
        <v>50</v>
      </c>
      <c r="E38" s="13">
        <v>22.61</v>
      </c>
      <c r="F38" s="13">
        <f t="shared" si="5"/>
        <v>1130.5</v>
      </c>
    </row>
    <row r="39" spans="1:6" x14ac:dyDescent="0.25">
      <c r="A39" s="30" t="s">
        <v>59</v>
      </c>
      <c r="B39" s="8" t="s">
        <v>60</v>
      </c>
      <c r="C39" s="16"/>
      <c r="D39" s="26"/>
      <c r="E39" s="26"/>
      <c r="F39" s="26">
        <f>SUM(F40:F45)</f>
        <v>85674.59</v>
      </c>
    </row>
    <row r="40" spans="1:6" ht="25.5" x14ac:dyDescent="0.25">
      <c r="A40" s="27" t="s">
        <v>61</v>
      </c>
      <c r="B40" s="17" t="s">
        <v>81</v>
      </c>
      <c r="C40" s="18" t="s">
        <v>82</v>
      </c>
      <c r="D40" s="13">
        <v>30</v>
      </c>
      <c r="E40" s="13">
        <v>937.33</v>
      </c>
      <c r="F40" s="13">
        <f t="shared" ref="F40:F45" si="6">ROUND(D40*E40,2)</f>
        <v>28119.9</v>
      </c>
    </row>
    <row r="41" spans="1:6" ht="25.5" x14ac:dyDescent="0.25">
      <c r="A41" s="27" t="s">
        <v>63</v>
      </c>
      <c r="B41" s="17" t="s">
        <v>80</v>
      </c>
      <c r="C41" s="18" t="s">
        <v>82</v>
      </c>
      <c r="D41" s="13">
        <v>30</v>
      </c>
      <c r="E41" s="13">
        <v>1037.33</v>
      </c>
      <c r="F41" s="13">
        <f t="shared" si="6"/>
        <v>31119.9</v>
      </c>
    </row>
    <row r="42" spans="1:6" x14ac:dyDescent="0.25">
      <c r="A42" s="27" t="s">
        <v>70</v>
      </c>
      <c r="B42" s="17" t="s">
        <v>83</v>
      </c>
      <c r="C42" s="18" t="s">
        <v>82</v>
      </c>
      <c r="D42" s="13">
        <v>65</v>
      </c>
      <c r="E42" s="13">
        <v>268.12</v>
      </c>
      <c r="F42" s="13">
        <f t="shared" si="6"/>
        <v>17427.8</v>
      </c>
    </row>
    <row r="43" spans="1:6" ht="25.5" x14ac:dyDescent="0.25">
      <c r="A43" s="27" t="s">
        <v>72</v>
      </c>
      <c r="B43" s="17" t="s">
        <v>79</v>
      </c>
      <c r="C43" s="18" t="s">
        <v>12</v>
      </c>
      <c r="D43" s="13">
        <f>(1.6*40)+(7*0.8)</f>
        <v>69.599999999999994</v>
      </c>
      <c r="E43" s="13">
        <v>76.400000000000006</v>
      </c>
      <c r="F43" s="13">
        <f t="shared" si="6"/>
        <v>5317.44</v>
      </c>
    </row>
    <row r="44" spans="1:6" x14ac:dyDescent="0.25">
      <c r="A44" s="27" t="s">
        <v>84</v>
      </c>
      <c r="B44" s="17" t="s">
        <v>71</v>
      </c>
      <c r="C44" s="18" t="s">
        <v>17</v>
      </c>
      <c r="D44" s="13">
        <v>11</v>
      </c>
      <c r="E44" s="13">
        <v>180.67</v>
      </c>
      <c r="F44" s="13">
        <f t="shared" si="6"/>
        <v>1987.37</v>
      </c>
    </row>
    <row r="45" spans="1:6" x14ac:dyDescent="0.25">
      <c r="A45" s="27" t="s">
        <v>85</v>
      </c>
      <c r="B45" s="17" t="s">
        <v>73</v>
      </c>
      <c r="C45" s="18" t="s">
        <v>17</v>
      </c>
      <c r="D45" s="13">
        <v>2</v>
      </c>
      <c r="E45" s="13">
        <v>851.09</v>
      </c>
      <c r="F45" s="13">
        <f t="shared" si="6"/>
        <v>1702.18</v>
      </c>
    </row>
    <row r="46" spans="1:6" ht="16.5" customHeight="1" x14ac:dyDescent="0.25">
      <c r="A46" s="31"/>
      <c r="B46" s="23" t="s">
        <v>64</v>
      </c>
      <c r="C46" s="23"/>
      <c r="D46" s="23"/>
      <c r="E46" s="23"/>
      <c r="F46" s="20">
        <f>F6+F14+F18+F24+F29+F33+F35+F39</f>
        <v>248137.93999999997</v>
      </c>
    </row>
    <row r="47" spans="1:6" ht="16.5" customHeight="1" x14ac:dyDescent="0.25">
      <c r="A47" s="31"/>
      <c r="B47" s="23" t="s">
        <v>65</v>
      </c>
      <c r="C47" s="23"/>
      <c r="D47" s="23"/>
      <c r="E47" s="23"/>
      <c r="F47" s="13">
        <f>ROUND(F46*0.23,2)</f>
        <v>57071.73</v>
      </c>
    </row>
    <row r="48" spans="1:6" ht="16.5" customHeight="1" x14ac:dyDescent="0.25">
      <c r="A48" s="31"/>
      <c r="B48" s="23" t="s">
        <v>66</v>
      </c>
      <c r="C48" s="23"/>
      <c r="D48" s="23"/>
      <c r="E48" s="23"/>
      <c r="F48" s="20">
        <f>F46+F47</f>
        <v>305209.67</v>
      </c>
    </row>
    <row r="50" spans="2:3" x14ac:dyDescent="0.25">
      <c r="B50" s="1"/>
      <c r="C50" s="1"/>
    </row>
    <row r="51" spans="2:3" x14ac:dyDescent="0.25">
      <c r="B51" s="21"/>
      <c r="C51" s="21"/>
    </row>
  </sheetData>
  <mergeCells count="3">
    <mergeCell ref="B46:E46"/>
    <mergeCell ref="B47:E47"/>
    <mergeCell ref="B48:E48"/>
  </mergeCells>
  <pageMargins left="1.2598425196850394" right="1.2598425196850394" top="0.98425196850393704" bottom="0.78740157480314965" header="0.23622047244094491" footer="0.23622047244094491"/>
  <pageSetup paperSize="8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</vt:lpstr>
      <vt:lpstr>przedmiar chodnik</vt:lpstr>
      <vt:lpstr>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Szyca</dc:creator>
  <cp:lastModifiedBy>Marek Szyca</cp:lastModifiedBy>
  <dcterms:created xsi:type="dcterms:W3CDTF">2023-10-09T12:38:53Z</dcterms:created>
  <dcterms:modified xsi:type="dcterms:W3CDTF">2023-10-18T08:36:57Z</dcterms:modified>
</cp:coreProperties>
</file>