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ZP\++POSTĘPOWANIA\2024\134 TPm_134_24_serwis klima\002 Przygotowanie\"/>
    </mc:Choice>
  </mc:AlternateContent>
  <xr:revisionPtr revIDLastSave="0" documentId="13_ncr:1_{E3B22456-7B66-42A0-BFCD-C5BFD21D9D0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Zadanie 1" sheetId="3" r:id="rId1"/>
    <sheet name="Zadanie 2" sheetId="4" state="hidden" r:id="rId2"/>
    <sheet name="Zadanie 3" sheetId="5" state="hidden" r:id="rId3"/>
    <sheet name="Zadanie 4" sheetId="6" state="hidden" r:id="rId4"/>
  </sheets>
  <definedNames>
    <definedName name="_xlnm._FilterDatabase" localSheetId="0" hidden="1">'Zadanie 1'!$A$2:$M$402</definedName>
    <definedName name="_xlnm.Print_Area" localSheetId="0">'Zadanie 1'!$A$1:$O$402</definedName>
    <definedName name="_xlnm.Print_Titles" localSheetId="0">'Zadanie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4" i="3" l="1"/>
  <c r="N304" i="3" s="1"/>
  <c r="M305" i="3"/>
  <c r="N305" i="3" s="1"/>
  <c r="M141" i="3"/>
  <c r="N141" i="3" s="1"/>
  <c r="O141" i="3" s="1"/>
  <c r="M147" i="3"/>
  <c r="N147" i="3" s="1"/>
  <c r="M148" i="3"/>
  <c r="N148" i="3" s="1"/>
  <c r="M158" i="3"/>
  <c r="N158" i="3" s="1"/>
  <c r="O158" i="3" s="1"/>
  <c r="M159" i="3"/>
  <c r="N159" i="3" s="1"/>
  <c r="O159" i="3" s="1"/>
  <c r="M160" i="3"/>
  <c r="N160" i="3" s="1"/>
  <c r="O160" i="3" s="1"/>
  <c r="M13" i="3"/>
  <c r="M24" i="3" l="1"/>
  <c r="AJ262" i="3"/>
  <c r="X262" i="3"/>
  <c r="AB420" i="3" l="1"/>
  <c r="AH420" i="3"/>
  <c r="Z420" i="3"/>
  <c r="Z421" i="3" s="1"/>
  <c r="Z423" i="3" s="1"/>
  <c r="T420" i="3"/>
  <c r="T421" i="3" s="1"/>
  <c r="AL420" i="3"/>
  <c r="AJ420" i="3"/>
  <c r="AJ421" i="3" s="1"/>
  <c r="AJ423" i="3" s="1"/>
  <c r="AF420" i="3"/>
  <c r="V420" i="3"/>
  <c r="AD420" i="3"/>
  <c r="X420" i="3"/>
  <c r="X421" i="3" s="1"/>
  <c r="X423" i="3" s="1"/>
  <c r="R420" i="3"/>
  <c r="R421" i="3" l="1"/>
  <c r="R423" i="3" s="1"/>
  <c r="AF421" i="3"/>
  <c r="AF423" i="3" s="1"/>
  <c r="AH421" i="3"/>
  <c r="AH423" i="3" s="1"/>
  <c r="T423" i="3"/>
  <c r="V421" i="3"/>
  <c r="V423" i="3" s="1"/>
  <c r="AD421" i="3"/>
  <c r="AD423" i="3" s="1"/>
  <c r="AL421" i="3"/>
  <c r="AL423" i="3" s="1"/>
  <c r="AB421" i="3"/>
  <c r="AB423" i="3" s="1"/>
  <c r="M415" i="3" l="1"/>
  <c r="M414" i="3"/>
  <c r="M413" i="3"/>
  <c r="M412" i="3"/>
  <c r="M409" i="3"/>
  <c r="M184" i="3"/>
  <c r="M405" i="3"/>
  <c r="M351" i="3"/>
  <c r="N409" i="3" l="1"/>
  <c r="N405" i="3"/>
  <c r="N413" i="3"/>
  <c r="N184" i="3"/>
  <c r="N414" i="3"/>
  <c r="N415" i="3"/>
  <c r="N351" i="3"/>
  <c r="N412" i="3"/>
  <c r="M407" i="3" l="1"/>
  <c r="M404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358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2" i="3"/>
  <c r="M306" i="3"/>
  <c r="M301" i="3"/>
  <c r="M300" i="3"/>
  <c r="M299" i="3"/>
  <c r="M293" i="3"/>
  <c r="M291" i="3"/>
  <c r="M290" i="3"/>
  <c r="M288" i="3"/>
  <c r="M287" i="3"/>
  <c r="M285" i="3"/>
  <c r="M284" i="3"/>
  <c r="M282" i="3"/>
  <c r="M281" i="3"/>
  <c r="M280" i="3"/>
  <c r="M278" i="3"/>
  <c r="M276" i="3"/>
  <c r="M274" i="3"/>
  <c r="M272" i="3"/>
  <c r="M270" i="3"/>
  <c r="M269" i="3"/>
  <c r="M268" i="3"/>
  <c r="N264" i="3"/>
  <c r="M266" i="3"/>
  <c r="M265" i="3"/>
  <c r="M263" i="3"/>
  <c r="M262" i="3"/>
  <c r="M258" i="3"/>
  <c r="M259" i="3"/>
  <c r="M260" i="3"/>
  <c r="M257" i="3"/>
  <c r="M246" i="3"/>
  <c r="M247" i="3"/>
  <c r="M248" i="3"/>
  <c r="M249" i="3"/>
  <c r="M250" i="3"/>
  <c r="M251" i="3"/>
  <c r="M252" i="3"/>
  <c r="M253" i="3"/>
  <c r="M254" i="3"/>
  <c r="M255" i="3"/>
  <c r="M245" i="3"/>
  <c r="M242" i="3"/>
  <c r="M241" i="3"/>
  <c r="M240" i="3"/>
  <c r="M237" i="3"/>
  <c r="M236" i="3"/>
  <c r="M235" i="3"/>
  <c r="M232" i="3"/>
  <c r="M231" i="3"/>
  <c r="M223" i="3"/>
  <c r="M224" i="3"/>
  <c r="M225" i="3"/>
  <c r="M226" i="3"/>
  <c r="M227" i="3"/>
  <c r="M228" i="3"/>
  <c r="M229" i="3"/>
  <c r="M222" i="3"/>
  <c r="M220" i="3"/>
  <c r="M218" i="3"/>
  <c r="M215" i="3"/>
  <c r="M214" i="3"/>
  <c r="M213" i="3"/>
  <c r="M211" i="3"/>
  <c r="M209" i="3"/>
  <c r="M208" i="3"/>
  <c r="M206" i="3"/>
  <c r="M204" i="3"/>
  <c r="M202" i="3"/>
  <c r="M201" i="3"/>
  <c r="M199" i="3"/>
  <c r="M198" i="3"/>
  <c r="M197" i="3"/>
  <c r="M191" i="3"/>
  <c r="M192" i="3"/>
  <c r="M193" i="3"/>
  <c r="M194" i="3"/>
  <c r="M190" i="3"/>
  <c r="M188" i="3"/>
  <c r="M187" i="3"/>
  <c r="M182" i="3"/>
  <c r="M181" i="3"/>
  <c r="N269" i="3" l="1"/>
  <c r="N347" i="3"/>
  <c r="N339" i="3"/>
  <c r="N327" i="3"/>
  <c r="N323" i="3"/>
  <c r="N319" i="3"/>
  <c r="N315" i="3"/>
  <c r="N311" i="3"/>
  <c r="N307" i="3"/>
  <c r="N400" i="3"/>
  <c r="N396" i="3"/>
  <c r="N392" i="3"/>
  <c r="N388" i="3"/>
  <c r="N384" i="3"/>
  <c r="N380" i="3"/>
  <c r="N376" i="3"/>
  <c r="N372" i="3"/>
  <c r="N368" i="3"/>
  <c r="N364" i="3"/>
  <c r="N360" i="3"/>
  <c r="N202" i="3"/>
  <c r="O202" i="3" s="1"/>
  <c r="N229" i="3"/>
  <c r="O229" i="3" s="1"/>
  <c r="N247" i="3"/>
  <c r="N288" i="3"/>
  <c r="N352" i="3"/>
  <c r="N335" i="3"/>
  <c r="N228" i="3"/>
  <c r="O228" i="3" s="1"/>
  <c r="N241" i="3"/>
  <c r="N254" i="3"/>
  <c r="N250" i="3"/>
  <c r="N246" i="3"/>
  <c r="N258" i="3"/>
  <c r="N266" i="3"/>
  <c r="N270" i="3"/>
  <c r="N300" i="3"/>
  <c r="N350" i="3"/>
  <c r="N346" i="3"/>
  <c r="N342" i="3"/>
  <c r="N338" i="3"/>
  <c r="N334" i="3"/>
  <c r="N330" i="3"/>
  <c r="N326" i="3"/>
  <c r="N322" i="3"/>
  <c r="N318" i="3"/>
  <c r="N314" i="3"/>
  <c r="N310" i="3"/>
  <c r="N399" i="3"/>
  <c r="N395" i="3"/>
  <c r="N391" i="3"/>
  <c r="N387" i="3"/>
  <c r="N383" i="3"/>
  <c r="N379" i="3"/>
  <c r="N375" i="3"/>
  <c r="N371" i="3"/>
  <c r="N367" i="3"/>
  <c r="N363" i="3"/>
  <c r="N359" i="3"/>
  <c r="N194" i="3"/>
  <c r="O194" i="3" s="1"/>
  <c r="N215" i="3"/>
  <c r="O215" i="3" s="1"/>
  <c r="N232" i="3"/>
  <c r="O232" i="3" s="1"/>
  <c r="N251" i="3"/>
  <c r="N265" i="3"/>
  <c r="N343" i="3"/>
  <c r="N198" i="3"/>
  <c r="O198" i="3" s="1"/>
  <c r="N224" i="3"/>
  <c r="O224" i="3" s="1"/>
  <c r="N199" i="3"/>
  <c r="O199" i="3" s="1"/>
  <c r="N227" i="3"/>
  <c r="O227" i="3" s="1"/>
  <c r="N242" i="3"/>
  <c r="N249" i="3"/>
  <c r="N285" i="3"/>
  <c r="O285" i="3" s="1"/>
  <c r="N291" i="3"/>
  <c r="N301" i="3"/>
  <c r="N349" i="3"/>
  <c r="N345" i="3"/>
  <c r="N341" i="3"/>
  <c r="N337" i="3"/>
  <c r="N333" i="3"/>
  <c r="N329" i="3"/>
  <c r="N325" i="3"/>
  <c r="N321" i="3"/>
  <c r="N317" i="3"/>
  <c r="N313" i="3"/>
  <c r="N309" i="3"/>
  <c r="N402" i="3"/>
  <c r="N398" i="3"/>
  <c r="N394" i="3"/>
  <c r="N390" i="3"/>
  <c r="N386" i="3"/>
  <c r="N382" i="3"/>
  <c r="N378" i="3"/>
  <c r="N374" i="3"/>
  <c r="N370" i="3"/>
  <c r="N366" i="3"/>
  <c r="N362" i="3"/>
  <c r="N182" i="3"/>
  <c r="O182" i="3" s="1"/>
  <c r="N209" i="3"/>
  <c r="O209" i="3" s="1"/>
  <c r="N225" i="3"/>
  <c r="O225" i="3" s="1"/>
  <c r="N255" i="3"/>
  <c r="N259" i="3"/>
  <c r="N282" i="3"/>
  <c r="O282" i="3" s="1"/>
  <c r="N331" i="3"/>
  <c r="N193" i="3"/>
  <c r="O193" i="3" s="1"/>
  <c r="N188" i="3"/>
  <c r="O188" i="3" s="1"/>
  <c r="N192" i="3"/>
  <c r="O192" i="3" s="1"/>
  <c r="N223" i="3"/>
  <c r="O223" i="3" s="1"/>
  <c r="N236" i="3"/>
  <c r="N253" i="3"/>
  <c r="N191" i="3"/>
  <c r="O191" i="3" s="1"/>
  <c r="N214" i="3"/>
  <c r="O214" i="3" s="1"/>
  <c r="N226" i="3"/>
  <c r="O226" i="3" s="1"/>
  <c r="N237" i="3"/>
  <c r="N252" i="3"/>
  <c r="N248" i="3"/>
  <c r="N260" i="3"/>
  <c r="N263" i="3"/>
  <c r="N281" i="3"/>
  <c r="O281" i="3" s="1"/>
  <c r="N306" i="3"/>
  <c r="N348" i="3"/>
  <c r="N344" i="3"/>
  <c r="N340" i="3"/>
  <c r="N336" i="3"/>
  <c r="N332" i="3"/>
  <c r="N328" i="3"/>
  <c r="N324" i="3"/>
  <c r="N320" i="3"/>
  <c r="N316" i="3"/>
  <c r="N312" i="3"/>
  <c r="N308" i="3"/>
  <c r="N401" i="3"/>
  <c r="N397" i="3"/>
  <c r="N393" i="3"/>
  <c r="N389" i="3"/>
  <c r="N385" i="3"/>
  <c r="N381" i="3"/>
  <c r="N377" i="3"/>
  <c r="N373" i="3"/>
  <c r="N369" i="3"/>
  <c r="N365" i="3"/>
  <c r="N361" i="3"/>
  <c r="N187" i="3"/>
  <c r="N204" i="3"/>
  <c r="N211" i="3"/>
  <c r="N218" i="3"/>
  <c r="N235" i="3"/>
  <c r="N287" i="3"/>
  <c r="N293" i="3"/>
  <c r="N404" i="3"/>
  <c r="N206" i="3"/>
  <c r="N213" i="3"/>
  <c r="N220" i="3"/>
  <c r="N257" i="3"/>
  <c r="N262" i="3"/>
  <c r="N272" i="3"/>
  <c r="N276" i="3"/>
  <c r="N299" i="3"/>
  <c r="N407" i="3"/>
  <c r="N181" i="3"/>
  <c r="N190" i="3"/>
  <c r="N201" i="3"/>
  <c r="N208" i="3"/>
  <c r="N222" i="3"/>
  <c r="N231" i="3"/>
  <c r="N245" i="3"/>
  <c r="N268" i="3"/>
  <c r="N274" i="3"/>
  <c r="N278" i="3"/>
  <c r="N284" i="3"/>
  <c r="N290" i="3"/>
  <c r="N358" i="3"/>
  <c r="N197" i="3"/>
  <c r="N240" i="3"/>
  <c r="N280" i="3"/>
  <c r="M179" i="3"/>
  <c r="M178" i="3"/>
  <c r="M177" i="3"/>
  <c r="M174" i="3"/>
  <c r="M171" i="3"/>
  <c r="M168" i="3"/>
  <c r="M166" i="3"/>
  <c r="M165" i="3"/>
  <c r="M164" i="3"/>
  <c r="M163" i="3"/>
  <c r="M144" i="3"/>
  <c r="M143" i="3"/>
  <c r="M149" i="3"/>
  <c r="M150" i="3"/>
  <c r="M151" i="3"/>
  <c r="M152" i="3"/>
  <c r="M153" i="3"/>
  <c r="M154" i="3"/>
  <c r="M155" i="3"/>
  <c r="M140" i="3"/>
  <c r="M139" i="3"/>
  <c r="M137" i="3"/>
  <c r="M136" i="3"/>
  <c r="M134" i="3"/>
  <c r="M133" i="3"/>
  <c r="M132" i="3"/>
  <c r="M131" i="3"/>
  <c r="M130" i="3"/>
  <c r="M129" i="3"/>
  <c r="M128" i="3"/>
  <c r="M127" i="3"/>
  <c r="M126" i="3"/>
  <c r="M124" i="3"/>
  <c r="M123" i="3"/>
  <c r="M90" i="3"/>
  <c r="M120" i="3"/>
  <c r="M119" i="3"/>
  <c r="M118" i="3"/>
  <c r="M117" i="3"/>
  <c r="M116" i="3"/>
  <c r="M115" i="3"/>
  <c r="M114" i="3"/>
  <c r="M113" i="3"/>
  <c r="M112" i="3"/>
  <c r="M111" i="3"/>
  <c r="M110" i="3"/>
  <c r="M108" i="3"/>
  <c r="M107" i="3"/>
  <c r="M106" i="3"/>
  <c r="M105" i="3"/>
  <c r="M104" i="3"/>
  <c r="M103" i="3"/>
  <c r="M102" i="3"/>
  <c r="M94" i="3"/>
  <c r="M95" i="3"/>
  <c r="M96" i="3"/>
  <c r="M97" i="3"/>
  <c r="M98" i="3"/>
  <c r="M99" i="3"/>
  <c r="M93" i="3"/>
  <c r="M84" i="3"/>
  <c r="M85" i="3"/>
  <c r="M86" i="3"/>
  <c r="M87" i="3"/>
  <c r="M88" i="3"/>
  <c r="M83" i="3"/>
  <c r="M81" i="3"/>
  <c r="M80" i="3"/>
  <c r="M79" i="3"/>
  <c r="M78" i="3"/>
  <c r="M77" i="3"/>
  <c r="M76" i="3"/>
  <c r="M73" i="3"/>
  <c r="M71" i="3"/>
  <c r="M70" i="3"/>
  <c r="M69" i="3"/>
  <c r="M68" i="3"/>
  <c r="M66" i="3"/>
  <c r="M65" i="3"/>
  <c r="M64" i="3"/>
  <c r="M62" i="3"/>
  <c r="M56" i="3"/>
  <c r="M57" i="3"/>
  <c r="M58" i="3"/>
  <c r="M59" i="3"/>
  <c r="M60" i="3"/>
  <c r="M61" i="3"/>
  <c r="M55" i="3"/>
  <c r="M52" i="3"/>
  <c r="M51" i="3"/>
  <c r="M47" i="3"/>
  <c r="M48" i="3"/>
  <c r="M49" i="3"/>
  <c r="M46" i="3"/>
  <c r="M44" i="3"/>
  <c r="M42" i="3"/>
  <c r="M40" i="3"/>
  <c r="M39" i="3"/>
  <c r="M37" i="3"/>
  <c r="M35" i="3"/>
  <c r="M36" i="3"/>
  <c r="M34" i="3"/>
  <c r="M32" i="3"/>
  <c r="M30" i="3"/>
  <c r="M29" i="3"/>
  <c r="M28" i="3"/>
  <c r="M26" i="3"/>
  <c r="M23" i="3"/>
  <c r="M22" i="3"/>
  <c r="M14" i="3"/>
  <c r="M15" i="3"/>
  <c r="M16" i="3"/>
  <c r="M17" i="3"/>
  <c r="M18" i="3"/>
  <c r="M19" i="3"/>
  <c r="M20" i="3"/>
  <c r="M9" i="3"/>
  <c r="M10" i="3"/>
  <c r="M11" i="3"/>
  <c r="M8" i="3"/>
  <c r="M6" i="3"/>
  <c r="N88" i="3" l="1"/>
  <c r="O88" i="3" s="1"/>
  <c r="N102" i="3"/>
  <c r="N87" i="3"/>
  <c r="O87" i="3" s="1"/>
  <c r="N95" i="3"/>
  <c r="O95" i="3" s="1"/>
  <c r="N107" i="3"/>
  <c r="N86" i="3"/>
  <c r="O86" i="3" s="1"/>
  <c r="N98" i="3"/>
  <c r="O98" i="3" s="1"/>
  <c r="N94" i="3"/>
  <c r="O94" i="3" s="1"/>
  <c r="N104" i="3"/>
  <c r="N108" i="3"/>
  <c r="N113" i="3"/>
  <c r="O113" i="3" s="1"/>
  <c r="N117" i="3"/>
  <c r="O117" i="3" s="1"/>
  <c r="N127" i="3"/>
  <c r="O127" i="3" s="1"/>
  <c r="N131" i="3"/>
  <c r="O131" i="3" s="1"/>
  <c r="N137" i="3"/>
  <c r="O137" i="3" s="1"/>
  <c r="N152" i="3"/>
  <c r="N164" i="3"/>
  <c r="O164" i="3" s="1"/>
  <c r="N179" i="3"/>
  <c r="O179" i="3" s="1"/>
  <c r="N111" i="3"/>
  <c r="O111" i="3" s="1"/>
  <c r="N103" i="3"/>
  <c r="N112" i="3"/>
  <c r="O112" i="3" s="1"/>
  <c r="N120" i="3"/>
  <c r="O120" i="3" s="1"/>
  <c r="N130" i="3"/>
  <c r="O130" i="3" s="1"/>
  <c r="N134" i="3"/>
  <c r="O134" i="3" s="1"/>
  <c r="N153" i="3"/>
  <c r="N149" i="3"/>
  <c r="N178" i="3"/>
  <c r="O178" i="3" s="1"/>
  <c r="N85" i="3"/>
  <c r="O85" i="3" s="1"/>
  <c r="N97" i="3"/>
  <c r="O97" i="3" s="1"/>
  <c r="N105" i="3"/>
  <c r="N114" i="3"/>
  <c r="O114" i="3" s="1"/>
  <c r="N118" i="3"/>
  <c r="O118" i="3" s="1"/>
  <c r="N128" i="3"/>
  <c r="O128" i="3" s="1"/>
  <c r="N132" i="3"/>
  <c r="O132" i="3" s="1"/>
  <c r="N155" i="3"/>
  <c r="N151" i="3"/>
  <c r="N165" i="3"/>
  <c r="O165" i="3" s="1"/>
  <c r="N96" i="3"/>
  <c r="O96" i="3" s="1"/>
  <c r="N106" i="3"/>
  <c r="N115" i="3"/>
  <c r="O115" i="3" s="1"/>
  <c r="N119" i="3"/>
  <c r="O119" i="3" s="1"/>
  <c r="N124" i="3"/>
  <c r="O124" i="3" s="1"/>
  <c r="N129" i="3"/>
  <c r="O129" i="3" s="1"/>
  <c r="N133" i="3"/>
  <c r="O133" i="3" s="1"/>
  <c r="N140" i="3"/>
  <c r="O140" i="3" s="1"/>
  <c r="N154" i="3"/>
  <c r="N150" i="3"/>
  <c r="N144" i="3"/>
  <c r="N166" i="3"/>
  <c r="O166" i="3" s="1"/>
  <c r="N99" i="3"/>
  <c r="O99" i="3" s="1"/>
  <c r="N116" i="3"/>
  <c r="O116" i="3" s="1"/>
  <c r="N47" i="3"/>
  <c r="N77" i="3"/>
  <c r="O77" i="3" s="1"/>
  <c r="N60" i="3"/>
  <c r="N56" i="3"/>
  <c r="N66" i="3"/>
  <c r="N71" i="3"/>
  <c r="O71" i="3" s="1"/>
  <c r="N78" i="3"/>
  <c r="O78" i="3" s="1"/>
  <c r="N57" i="3"/>
  <c r="N70" i="3"/>
  <c r="O70" i="3" s="1"/>
  <c r="N36" i="3"/>
  <c r="N40" i="3"/>
  <c r="N49" i="3"/>
  <c r="N52" i="3"/>
  <c r="N59" i="3"/>
  <c r="N62" i="3"/>
  <c r="N79" i="3"/>
  <c r="O79" i="3" s="1"/>
  <c r="N84" i="3"/>
  <c r="O84" i="3" s="1"/>
  <c r="N9" i="3"/>
  <c r="N37" i="3"/>
  <c r="N61" i="3"/>
  <c r="N65" i="3"/>
  <c r="N81" i="3"/>
  <c r="O81" i="3" s="1"/>
  <c r="N10" i="3"/>
  <c r="N23" i="3"/>
  <c r="N35" i="3"/>
  <c r="N48" i="3"/>
  <c r="N58" i="3"/>
  <c r="N69" i="3"/>
  <c r="O69" i="3" s="1"/>
  <c r="N80" i="3"/>
  <c r="O80" i="3" s="1"/>
  <c r="N18" i="3"/>
  <c r="N177" i="3"/>
  <c r="O177" i="3" s="1"/>
  <c r="N14" i="3"/>
  <c r="N16" i="3"/>
  <c r="N29" i="3"/>
  <c r="N19" i="3"/>
  <c r="N15" i="3"/>
  <c r="N30" i="3"/>
  <c r="N17" i="3"/>
  <c r="N42" i="3"/>
  <c r="N136" i="3"/>
  <c r="N174" i="3"/>
  <c r="N68" i="3"/>
  <c r="N83" i="3"/>
  <c r="N110" i="3"/>
  <c r="N90" i="3"/>
  <c r="O197" i="3"/>
  <c r="O284" i="3"/>
  <c r="O222" i="3"/>
  <c r="O201" i="3"/>
  <c r="O181" i="3"/>
  <c r="O213" i="3"/>
  <c r="O287" i="3"/>
  <c r="O218" i="3"/>
  <c r="O204" i="3"/>
  <c r="N126" i="3"/>
  <c r="N32" i="3"/>
  <c r="N44" i="3"/>
  <c r="N73" i="3"/>
  <c r="N8" i="3"/>
  <c r="N13" i="3"/>
  <c r="N22" i="3"/>
  <c r="N28" i="3"/>
  <c r="N34" i="3"/>
  <c r="N39" i="3"/>
  <c r="N46" i="3"/>
  <c r="N51" i="3"/>
  <c r="N55" i="3"/>
  <c r="N64" i="3"/>
  <c r="N123" i="3"/>
  <c r="N139" i="3"/>
  <c r="N143" i="3"/>
  <c r="N163" i="3"/>
  <c r="N168" i="3"/>
  <c r="N26" i="3"/>
  <c r="N76" i="3"/>
  <c r="N93" i="3"/>
  <c r="N171" i="3"/>
  <c r="O280" i="3"/>
  <c r="O278" i="3"/>
  <c r="O231" i="3"/>
  <c r="O208" i="3"/>
  <c r="O190" i="3"/>
  <c r="O262" i="3"/>
  <c r="O220" i="3"/>
  <c r="O206" i="3"/>
  <c r="O211" i="3"/>
  <c r="O187" i="3"/>
  <c r="N6" i="3"/>
  <c r="N20" i="3"/>
  <c r="N11" i="3"/>
  <c r="N24" i="3" l="1"/>
  <c r="O93" i="3"/>
  <c r="O168" i="3"/>
  <c r="O123" i="3"/>
  <c r="O90" i="3"/>
  <c r="O68" i="3"/>
  <c r="O136" i="3"/>
  <c r="O171" i="3"/>
  <c r="O76" i="3"/>
  <c r="O163" i="3"/>
  <c r="O139" i="3"/>
  <c r="O73" i="3"/>
  <c r="O126" i="3"/>
  <c r="O110" i="3"/>
  <c r="O83" i="3"/>
  <c r="O174" i="3"/>
  <c r="R425" i="3" s="1"/>
  <c r="M9" i="5"/>
  <c r="M10" i="5"/>
  <c r="M11" i="5"/>
  <c r="M12" i="5"/>
  <c r="M13" i="5"/>
  <c r="M14" i="5"/>
  <c r="M15" i="5"/>
  <c r="M16" i="5"/>
  <c r="M17" i="5"/>
  <c r="M8" i="5"/>
  <c r="M6" i="4"/>
  <c r="M7" i="4"/>
  <c r="M8" i="4"/>
  <c r="M9" i="4"/>
  <c r="M10" i="4"/>
  <c r="M5" i="4"/>
  <c r="R426" i="3" l="1"/>
  <c r="R427" i="3" s="1"/>
  <c r="M11" i="4"/>
  <c r="M18" i="5"/>
  <c r="M19" i="5" s="1"/>
  <c r="M14" i="4"/>
  <c r="M15" i="4" s="1"/>
  <c r="J18" i="5"/>
  <c r="K17" i="5"/>
  <c r="L17" i="5" s="1"/>
  <c r="J10" i="6" l="1"/>
  <c r="J9" i="6"/>
  <c r="J8" i="6"/>
  <c r="J4" i="6"/>
  <c r="K4" i="6" s="1"/>
  <c r="P429" i="3" l="1"/>
  <c r="P430" i="3"/>
  <c r="P431" i="3"/>
  <c r="L4" i="6"/>
  <c r="K18" i="5"/>
  <c r="L18" i="5" s="1"/>
  <c r="J16" i="5"/>
  <c r="K16" i="5" s="1"/>
  <c r="L16" i="5" s="1"/>
  <c r="J15" i="5"/>
  <c r="K15" i="5" s="1"/>
  <c r="L15" i="5" s="1"/>
  <c r="J14" i="5"/>
  <c r="K14" i="5" s="1"/>
  <c r="L14" i="5" s="1"/>
  <c r="J13" i="5"/>
  <c r="K13" i="5" s="1"/>
  <c r="L13" i="5" s="1"/>
  <c r="J12" i="5"/>
  <c r="K12" i="5" s="1"/>
  <c r="L12" i="5" s="1"/>
  <c r="J11" i="5"/>
  <c r="K11" i="5" s="1"/>
  <c r="L11" i="5" s="1"/>
  <c r="J10" i="5"/>
  <c r="K10" i="5" s="1"/>
  <c r="L10" i="5" s="1"/>
  <c r="J9" i="5"/>
  <c r="K9" i="5" s="1"/>
  <c r="L9" i="5" s="1"/>
  <c r="J8" i="5"/>
  <c r="K8" i="5" s="1"/>
  <c r="L8" i="5" s="1"/>
  <c r="J4" i="5"/>
  <c r="L19" i="5" l="1"/>
  <c r="K4" i="5"/>
  <c r="L4" i="5" s="1"/>
  <c r="J10" i="4" l="1"/>
  <c r="K10" i="4" s="1"/>
  <c r="L10" i="4" s="1"/>
  <c r="J9" i="4"/>
  <c r="K9" i="4" s="1"/>
  <c r="L9" i="4" s="1"/>
  <c r="J8" i="4"/>
  <c r="K8" i="4" s="1"/>
  <c r="L8" i="4" s="1"/>
  <c r="J7" i="4"/>
  <c r="K7" i="4" s="1"/>
  <c r="L7" i="4" s="1"/>
  <c r="J6" i="4"/>
  <c r="K6" i="4" s="1"/>
  <c r="L6" i="4" s="1"/>
  <c r="J5" i="4"/>
  <c r="K5" i="4" s="1"/>
  <c r="L5" i="4" s="1"/>
  <c r="L14" i="4" l="1"/>
  <c r="L12" i="4"/>
  <c r="J11" i="4"/>
  <c r="K11" i="4" s="1"/>
  <c r="L11" i="4" s="1"/>
  <c r="P420" i="3"/>
  <c r="P421" i="3" s="1"/>
  <c r="AN421" i="3" l="1"/>
  <c r="P423" i="3"/>
  <c r="AN423" i="3" s="1"/>
  <c r="AN420" i="3"/>
</calcChain>
</file>

<file path=xl/sharedStrings.xml><?xml version="1.0" encoding="utf-8"?>
<sst xmlns="http://schemas.openxmlformats.org/spreadsheetml/2006/main" count="668" uniqueCount="504">
  <si>
    <t>bez numeru</t>
  </si>
  <si>
    <t xml:space="preserve">Agregat schładzający, freonowe  BITZER </t>
  </si>
  <si>
    <t>Wentylator wywiewny – sala sekcyjna</t>
  </si>
  <si>
    <t>Aparat nawiewny – sala sekcyjna</t>
  </si>
  <si>
    <t xml:space="preserve">Klimatyzator SAMSUNG AS 181  </t>
  </si>
  <si>
    <t>Centrala wentylacyjna CV-P1-L/N nawiew</t>
  </si>
  <si>
    <t>HE0817</t>
  </si>
  <si>
    <t>Centrala wentylacyjna CV-P1-L/N wywiew</t>
  </si>
  <si>
    <t>V-0629</t>
  </si>
  <si>
    <t>Wentylator wyciągowy KVKE200</t>
  </si>
  <si>
    <t>Klimatyzator LG LS-R126AAl</t>
  </si>
  <si>
    <t>Klimatyzator Hydral ANL-S803H</t>
  </si>
  <si>
    <t xml:space="preserve">Centrala wentylacyjna CVD1PN106A/2/1 z agregatem Carrier 38GL060 </t>
  </si>
  <si>
    <t>Klimatyzator Carrier 38YL060</t>
  </si>
  <si>
    <t>Centrala wentylacyjna CVD1PW1024A/1-6</t>
  </si>
  <si>
    <t>Klimatyzator Carrier 42HWS018/38GL018</t>
  </si>
  <si>
    <t>LH 64/20L-32/65081460</t>
  </si>
  <si>
    <t>LH 64/20L-32/65111982</t>
  </si>
  <si>
    <t>112KA6939/2002</t>
  </si>
  <si>
    <t>krotność wymiany filtrów x/rok</t>
  </si>
  <si>
    <t>przegląd x/rok</t>
  </si>
  <si>
    <t>VTS Clima r. Prod. 2005</t>
  </si>
  <si>
    <t>Centrala nawiewna CPV1P/WS1024B/7-7 1000m3/h</t>
  </si>
  <si>
    <t>Centrala nawiewna CPV1P/NN74A/7-7 600m3/h + filtry H13</t>
  </si>
  <si>
    <t>Centrala nawiewna CVP1P/NN14BA/7-7 750m3/h</t>
  </si>
  <si>
    <t>Centrala nawiewna CVA1P/NL110A/7-7 3200m3/h</t>
  </si>
  <si>
    <t>Centrala nawiewno-wywiewna CV-A3/XP-1358A/7-7/7-7 5200m3/h</t>
  </si>
  <si>
    <t>Centrala nawiewno-wywiewna CV-A1/XP-1358A/7-7/7-7 2300m3/h</t>
  </si>
  <si>
    <t>Klimatyzator firmy MCQuay</t>
  </si>
  <si>
    <t>1149067834  2003</t>
  </si>
  <si>
    <t>Centrala nawiewno-wywiewna CV-A3/XH-1358A/7-7/7-7 6500m3/h</t>
  </si>
  <si>
    <t>1.</t>
  </si>
  <si>
    <t>kwiecień 2006</t>
  </si>
  <si>
    <t>czerwiec 2006</t>
  </si>
  <si>
    <t>Klimatyzator Fujitsu ASY-12FMADx2/AOY24FMAD</t>
  </si>
  <si>
    <t>Klimatyzator Fujitsu ASY-12EMBCWx4/AOY32ESAM4</t>
  </si>
  <si>
    <t>Centrala wentylacyjna  - TA Mini -Systemair</t>
  </si>
  <si>
    <t>Komora chłodnicza + agregat - ZPUCH TArczyn</t>
  </si>
  <si>
    <t>Klimatyzator kanałowy McQayMCC025CR+M4LC025BR</t>
  </si>
  <si>
    <t>styczeń 2004</t>
  </si>
  <si>
    <t>Fuji split - RS144AIRO-14UAC</t>
  </si>
  <si>
    <t>Serwerownia Collegium Anatomicum</t>
  </si>
  <si>
    <t>Klimatyzator McQuay 5kW</t>
  </si>
  <si>
    <t>OBIEKTY</t>
  </si>
  <si>
    <t>Katedra i Zakład Medycyny Sądowej   ul. Święcickiego 6</t>
  </si>
  <si>
    <t>Lp</t>
  </si>
  <si>
    <t>Układ nawiewny z filtrem o 125</t>
  </si>
  <si>
    <t>koszt jednostkowy wymiany filtra</t>
  </si>
  <si>
    <t>koszt jednostkowy przeglądu</t>
  </si>
  <si>
    <t>koszt jednostkowy dezynfekcji</t>
  </si>
  <si>
    <t>razem koszt roczny</t>
  </si>
  <si>
    <t>Wentylator wyciągowy TFER- 200</t>
  </si>
  <si>
    <t>Wentyator Wyciągowy TFER-315L</t>
  </si>
  <si>
    <t>Wentylator wyciągowy TFER-160</t>
  </si>
  <si>
    <t>Centrala Demos</t>
  </si>
  <si>
    <t>Centrala wentylacyjna EASY 800</t>
  </si>
  <si>
    <t>Klimatyzacja PM40AH/MT24AH</t>
  </si>
  <si>
    <t>Centrala nawiewna SPS-a/50/P-600/150/C/18788/09</t>
  </si>
  <si>
    <t>Wentylator wywiewny TD=800EEXIIT3</t>
  </si>
  <si>
    <t>Centrala wentylacyjna nawiewno-wywiewna typ Ventus Clima</t>
  </si>
  <si>
    <t>Agregat skarplający typu Inverter chlodzony powietrzem</t>
  </si>
  <si>
    <t>Linia nawiewno-wywiewna obsługowana przez centrale BD-1</t>
  </si>
  <si>
    <t>Centrala wentylacyjna z układem chłodniczym ( sprężarka+skraplacz)  z wymiennikiemobrotowym, chłodnicą freonową, nagrzewnicą wodną</t>
  </si>
  <si>
    <t>Centrala wentylacyjna Swegon RX-40 z nagrzewnicą chłodnicą oraz tłumikiem</t>
  </si>
  <si>
    <t>Agregat wody lodowej 130kW Lennox</t>
  </si>
  <si>
    <t>Klimatyzatory typu GREE- 9 szt</t>
  </si>
  <si>
    <t>Klmiatyzator FUJITSU w pracowni hodowli komórkowych</t>
  </si>
  <si>
    <t>A0Y14lB/AWYZ14LB</t>
  </si>
  <si>
    <t>ISH-H18R2DC</t>
  </si>
  <si>
    <t>Klimatyzator INVERTER</t>
  </si>
  <si>
    <t>Klimatyzator w pomieszczeniu aparaturowym</t>
  </si>
  <si>
    <t>Wentylator wyciagowy SMZART30/20AR</t>
  </si>
  <si>
    <t>CN0079087</t>
  </si>
  <si>
    <t>Centrala wentylacyjno-wywiewna</t>
  </si>
  <si>
    <t>RP-1200SPE</t>
  </si>
  <si>
    <t>Klimatyzator bisplit firmy FUJITSU</t>
  </si>
  <si>
    <t>AY30LMAWY/ASYA-14LACH</t>
  </si>
  <si>
    <t>Klimatyztaor split firmy FUJITSU</t>
  </si>
  <si>
    <t>ASY12US/AOY12US</t>
  </si>
  <si>
    <t>Klimatyzacja FUJITSU w pomieszczeniu Mikroskopii Elektronowej</t>
  </si>
  <si>
    <t>CENTRALA WENTYLACYJNA Systemair</t>
  </si>
  <si>
    <t>VX250TV/HD-200/30</t>
  </si>
  <si>
    <t>Klimatyzator FUJITSU</t>
  </si>
  <si>
    <t>ASYA09LG/AOYR09</t>
  </si>
  <si>
    <t>Centralka nawiewna VBW</t>
  </si>
  <si>
    <t>19247/09</t>
  </si>
  <si>
    <t>Wentylator wywiewny Systemair</t>
  </si>
  <si>
    <t>RSJ60-35-M1</t>
  </si>
  <si>
    <t>Wentylator AW355D4</t>
  </si>
  <si>
    <t>Wentylator RVK315</t>
  </si>
  <si>
    <t>Wentylator RVK313</t>
  </si>
  <si>
    <t>Centrum Nauczania w Języku Angielskim ul. Jackowskiego 41</t>
  </si>
  <si>
    <t>Klimatyzator Marki RCOOL w laboratorium</t>
  </si>
  <si>
    <t>Agregat chłodniczy</t>
  </si>
  <si>
    <t>Klmatyzator McQuay</t>
  </si>
  <si>
    <t>UM 653-013040</t>
  </si>
  <si>
    <t>UM 653-013041</t>
  </si>
  <si>
    <t>Centrale wentylacyjne Dospel- 16 szt</t>
  </si>
  <si>
    <t>Klimatyzator Toshiba- Carrier</t>
  </si>
  <si>
    <t>urządzenie klimatyzacyjne Toshiba</t>
  </si>
  <si>
    <t>Klimatyzator podstropowy Toshiba</t>
  </si>
  <si>
    <t>Klimatyzator kasetonowy Toshiba</t>
  </si>
  <si>
    <t>Klimatyzator Ścienny Toshiba</t>
  </si>
  <si>
    <t>Klimatyzacja w kabinie bezechowej</t>
  </si>
  <si>
    <t>Centralka wentylacyjna w kabinie bezechowej</t>
  </si>
  <si>
    <t>Wentylator VBW</t>
  </si>
  <si>
    <t>RP700-DPE</t>
  </si>
  <si>
    <t>AOX18LMAK2/AUYF12LA</t>
  </si>
  <si>
    <t>Centrala wentylacyjna VBW typ SPS-3/50-P-2200/500-3-1-P-T-1</t>
  </si>
  <si>
    <t>2010 (C20661/10)</t>
  </si>
  <si>
    <t>Centrala Erato N/W-128A/1-1/P 3000 m3/h</t>
  </si>
  <si>
    <t>2010 (C21764N/10)</t>
  </si>
  <si>
    <t>Centrala wentylacyjna nawiewno-wywiewna GOLD SD25 z odzyskiem glikolowym</t>
  </si>
  <si>
    <t>2010</t>
  </si>
  <si>
    <t>Centrala wentylacyjna nawiewno-wywiewna GOLD RX14 z chłodnicą freonową i nagrzewnicą elektryczną</t>
  </si>
  <si>
    <t>C1362/13</t>
  </si>
  <si>
    <t>C1361/13</t>
  </si>
  <si>
    <t>Centrala nawiewna CLIMAGOLD OPAL-N-1-P-He-1000 z nagrzewnicą elektryczną</t>
  </si>
  <si>
    <t>Wentylator wyciagowy Juwent WD 16- 3szt</t>
  </si>
  <si>
    <t>Wentylator wyciągowy Juwent WD 20- 5 szt</t>
  </si>
  <si>
    <t>Centrala wentylacyjna sekcyjna typu BS-3[50] 4000 m3/h</t>
  </si>
  <si>
    <t>Centrala wentylacyjna z układem chlodniczym Juwent CSK-20-S-D-L/1-6/1-6/O/V</t>
  </si>
  <si>
    <t>8105-101-0189</t>
  </si>
  <si>
    <t>Centrala wentylacyjna NW-14 VTS CV-A 1-L/XH-1358F/7-7/7-7</t>
  </si>
  <si>
    <t>8105-101-0194</t>
  </si>
  <si>
    <t>8105-101-0193</t>
  </si>
  <si>
    <t>Centrala wentylacyjna W-17 VTS CV-A 1-P/WL-0A/7-7</t>
  </si>
  <si>
    <t>Centrala wentylacyjna NW-22 VTS CV-A 1-L/XH-1358F/7-7/7-7</t>
  </si>
  <si>
    <t>Centrala wentylacyjna NW-21 VTS CV-A 1-L/XH-1358F/7-7/7-7</t>
  </si>
  <si>
    <t>8105-101-0191</t>
  </si>
  <si>
    <t>Centrala wentylacyjna NW-16 VTS CV-A 1-L/XH-1358F/7-7/7-7</t>
  </si>
  <si>
    <t>8105-101-0190</t>
  </si>
  <si>
    <t>8105-102-0166</t>
  </si>
  <si>
    <t>Centrala wentylacyjna NW-19 VTS CV-A 2-L/XH-1358F/7-7/7-7</t>
  </si>
  <si>
    <t>Centrala wentylacyjna NW-15 VTS CV-A 3-P/XH-1358F/7-7/7-7</t>
  </si>
  <si>
    <t>8105-103-0133</t>
  </si>
  <si>
    <t>Centrala wentylacyjna NW-20 VTS CV-A 1-P/XH-1358F/7-7/7-7</t>
  </si>
  <si>
    <t>8105-101-0182</t>
  </si>
  <si>
    <t>Centrala wentylacyjna W-węzła VTS CV-A 1-P/WL-1024A/7-7</t>
  </si>
  <si>
    <t>8104-101-0612</t>
  </si>
  <si>
    <t>Centrala wentylacyjna NW-5 VTS CV-A 1-L/XH-1358F/7-7/7-7</t>
  </si>
  <si>
    <t>8104-101-0514</t>
  </si>
  <si>
    <t>Centrala wentylacyjna NW-4 VTS CV-A 1-L/XH-1358F/7-7/7-7</t>
  </si>
  <si>
    <t>8104-101-0516</t>
  </si>
  <si>
    <t>Centrala wentylacyjna NW-1 VTS CV-A 1-L/XH-1358F/7-7/7-7</t>
  </si>
  <si>
    <t>8104-101-0512</t>
  </si>
  <si>
    <t>Centrala wentylacyjna NW-2 VTS CV-A 1-P/XH-1358F/7-7/7-7</t>
  </si>
  <si>
    <t>8104-101-0515</t>
  </si>
  <si>
    <t>Centrala wentylacyjna NW-3 VTS CV-A 1-P/XH-1358F/7-7/7-7</t>
  </si>
  <si>
    <t>8104-101-0513</t>
  </si>
  <si>
    <t>Centrala wentylacyjna KNW-XII VTS CV-A 1-L/XH-1358F/7-7/7-7</t>
  </si>
  <si>
    <t>Centrala wentylacyjna KNW-XIII VTS CV-A 1-P/XH-1358F/7-7/7-7</t>
  </si>
  <si>
    <t>8104-101-0410</t>
  </si>
  <si>
    <t>8104-101-0409</t>
  </si>
  <si>
    <t>8104-101-0411</t>
  </si>
  <si>
    <t>Centrala wentylacyjna KNW-XXVIII VTS CV-A 1-L/XH-1358F/7-7/7-7</t>
  </si>
  <si>
    <t>Centrala wentylacyjna KNW-VII VTS CV-A 2-P/XH-1358F/7-7/7-7</t>
  </si>
  <si>
    <t>8104-102-0362</t>
  </si>
  <si>
    <t>Centrala wentylacyjna KNW-X VTS CV-A 1-L/XH-1358F/7-7/7-7</t>
  </si>
  <si>
    <t>8104-101-0408</t>
  </si>
  <si>
    <t>Centrala wentylacyjna KNW-XI VTS CV-A 4-L/XH-1358F/7-7/7-7</t>
  </si>
  <si>
    <t>8104-104-0241</t>
  </si>
  <si>
    <t>Centrala wentylacyjna KNW-VIII VTS CV-A 2-L/XH-1358F/7-7/7-7</t>
  </si>
  <si>
    <t>8104-102-0363</t>
  </si>
  <si>
    <t>Agregat CLINT CHA 182-P SI/PS</t>
  </si>
  <si>
    <t>190658 / 2009</t>
  </si>
  <si>
    <t>Centrala wentylacyjna KNW-XXVII VTS CV-A 3-P/XH-1358F/7-7/7-7</t>
  </si>
  <si>
    <t>8104-103-0236</t>
  </si>
  <si>
    <t>8104-101-0407</t>
  </si>
  <si>
    <t>Agregat wody lodowej z modułem hydraulicznym Climaveneta HPGA 250</t>
  </si>
  <si>
    <t>Klimatyzator RY-14FB/ROD14FA</t>
  </si>
  <si>
    <t>Klimatyzator Mitsubishi Electric MSZ-GE50VA</t>
  </si>
  <si>
    <t>Klimatyzator Mitsubishi Electric MSZ-GE42VA</t>
  </si>
  <si>
    <t>Układ wentylacyjny K315M HEPA KNF-5BO/SM/B</t>
  </si>
  <si>
    <t>Centrala wentylacyjna KNW-XXVI VTS CV-A 1-L/XH-1358F/7-7/7-7</t>
  </si>
  <si>
    <t>Centrala wentylacyjna VTS wielkość CV-A-4</t>
  </si>
  <si>
    <t>Klimatyzator Daikin BYFQ60B8W1</t>
  </si>
  <si>
    <t>Klimatyzator Daikin RKS50E3V1B</t>
  </si>
  <si>
    <t>Klimatyzator Daikin FCQ50</t>
  </si>
  <si>
    <t>Klimatyzator Daikin FCQ60</t>
  </si>
  <si>
    <t>Klimatyzator Daikin FCQ35</t>
  </si>
  <si>
    <t>Klimatyzator AOY30LMAW4</t>
  </si>
  <si>
    <t>Klimatyzator FUJITSU AOYA30EMAW4</t>
  </si>
  <si>
    <t>Klimatyzator FUJITSU AOYA24LAT3</t>
  </si>
  <si>
    <t>Klimakonwektor kasetonowy Lennox 24 szt. w pomieszczeniach dydatktycznych</t>
  </si>
  <si>
    <t>Kurtyna powietrza FRICO AR210E09</t>
  </si>
  <si>
    <t>Klimatyzator LG S18AK-303KASL00382/D</t>
  </si>
  <si>
    <t>1</t>
  </si>
  <si>
    <t>Klimatyzator firmy Fujitsu + 4 jednostki wewnętrzne</t>
  </si>
  <si>
    <t>Centrala nawiewno-wywiewna AWO EASY500</t>
  </si>
  <si>
    <t>Klimatyzator inverterowy MXZ3C68VA-E1/2xMSZ-GE35VA-E</t>
  </si>
  <si>
    <t>Klimatyzator GREE GWDH 28NK3FO + 4 jednostki wewnętrzne</t>
  </si>
  <si>
    <t>Klimatyzator Mitsubishi Electric MXZ-8B160YA/MSZ-GE50</t>
  </si>
  <si>
    <t>2014</t>
  </si>
  <si>
    <t>Klimatyzator RCOOL TAC9DCI - pracownia Neurobiologii</t>
  </si>
  <si>
    <t>Klimatyzator Mitsubishi Electric</t>
  </si>
  <si>
    <t>Klimatyzacja System VRV LG z 2 jednostkami wewnętrznymi</t>
  </si>
  <si>
    <t>Centrala wentylacyjna EASY 800 KLIMOR</t>
  </si>
  <si>
    <t>Klimatyzator split YORK 2,5 kW</t>
  </si>
  <si>
    <t>klimatyzator LG M9212AH/MU5M30</t>
  </si>
  <si>
    <t>klimatyzator LG M518AH/MU5M30</t>
  </si>
  <si>
    <t>klimatyzator LG M512AH/MU5M30</t>
  </si>
  <si>
    <t>klimatyzator split MSRU-12HRDN1-C4 - pracownia Echokardiologii</t>
  </si>
  <si>
    <t>Centralka nawiewno-wywiewna K315M HEPA KNF-5-BO/SM/B - Klinika rehabilitacji narządu żucia</t>
  </si>
  <si>
    <t>Klimatyzator Fujitsu inverter AOYA24LAT3</t>
  </si>
  <si>
    <t>Klimatyzator Mitsubishi Electric MZS-GE60 VA1</t>
  </si>
  <si>
    <t>Klimatyzator Gree GWDH 24NK3FO + 2 jednostki wewnętrzne kasetonowe</t>
  </si>
  <si>
    <t>Klimatyzator Daikin (podstropowy) w Bibliotece</t>
  </si>
  <si>
    <t>UM 653-015016</t>
  </si>
  <si>
    <t>Klimatyzator w serwerowni HPM S23DA 0000002010 PO</t>
  </si>
  <si>
    <t>Centrala wentylacyjna Dospel ERATO 2/X-199M/1-1</t>
  </si>
  <si>
    <t>Centrala wentylacyjna Dospel ERATO 1/X-215M/1-1</t>
  </si>
  <si>
    <t>Centrala wentylacyjna Dospel ERATO 4/X-215M/1-1</t>
  </si>
  <si>
    <t>Centrala wentylacyjna Dospel ERATO 5/X-215M/1-1</t>
  </si>
  <si>
    <t>Centrala wentylacyjna Dospel ERATO 2/X-215M/1-1</t>
  </si>
  <si>
    <t>Klimatyzator Fujitsu ASY12USCC-W/AOY12USCC</t>
  </si>
  <si>
    <t>Centrala wentylacyjna Dospel ERATO 0/X-199M/1-1</t>
  </si>
  <si>
    <t>Centrala wentylacyjna Dospel ERATO 3/X-199M/1-1</t>
  </si>
  <si>
    <t>Centrala wentylacyjna Dospel ERATO 1/X-199M/1-1</t>
  </si>
  <si>
    <t>Centrala wentylacyjna Dospel DEIMOS 0/N-5D/1-1</t>
  </si>
  <si>
    <t>Centrala wentylacyjna Dospel DEIMOS 0/W-5128B/1-1</t>
  </si>
  <si>
    <t>710CB00017</t>
  </si>
  <si>
    <t>741CBC000209</t>
  </si>
  <si>
    <t>741CBC00018</t>
  </si>
  <si>
    <t>741CBC00019</t>
  </si>
  <si>
    <t>741CBC00021</t>
  </si>
  <si>
    <t>710CAC00063</t>
  </si>
  <si>
    <t>710CAC00064</t>
  </si>
  <si>
    <t>710CAC00065</t>
  </si>
  <si>
    <t>710CAC00066</t>
  </si>
  <si>
    <t>710CAC00067</t>
  </si>
  <si>
    <t>710CAC00068</t>
  </si>
  <si>
    <t>710CAC00069</t>
  </si>
  <si>
    <t>710CAC00070</t>
  </si>
  <si>
    <t>730-AAC00413</t>
  </si>
  <si>
    <t>730-BAC00103</t>
  </si>
  <si>
    <t>Klimatyzator Fujitsu ASY07UB/AOY07UB</t>
  </si>
  <si>
    <t>Centrala wentylacyjna Dospel ERATO 0</t>
  </si>
  <si>
    <t>Centrala wentylacyjna Dospel ERATO 1</t>
  </si>
  <si>
    <t>Centrala wentylacyjna Dospel DEIMOS 0</t>
  </si>
  <si>
    <t>Centrala wentylacyjna Dospel ERATO 4</t>
  </si>
  <si>
    <t>Centrala wentylacyjna Dospel ERATO 3</t>
  </si>
  <si>
    <t>Centrala wentylacyjna Dospel ERATO 2</t>
  </si>
  <si>
    <t>Centrala wentylacyjna Dospel ERATO 5</t>
  </si>
  <si>
    <t>Centrala wentylacyjna Dospel ERATO 6</t>
  </si>
  <si>
    <t>Centrala wentylacyjna Dospel DEIMOS 1</t>
  </si>
  <si>
    <t>Centrala wentylacyjna Dospel KALIOPE 1</t>
  </si>
  <si>
    <t>Centrala wentylacyjna Dospel KALIOPE 6</t>
  </si>
  <si>
    <t>Centrala wentylacyjna Dospel KALIOPE 4</t>
  </si>
  <si>
    <t>Centrala wentylacyjna Dospel KALIOPE 0</t>
  </si>
  <si>
    <t>Klimatyzator Fujitsu ASY18UB/AOY18UB</t>
  </si>
  <si>
    <t>Agregat wody lodowej Trane ECCUN</t>
  </si>
  <si>
    <t>Wentylatory dachowe Juwent</t>
  </si>
  <si>
    <t>Wentylatory dachowe SystemAir</t>
  </si>
  <si>
    <t>Wentylatory dachowe BSH Klima</t>
  </si>
  <si>
    <t>System LabControl firmy TROX</t>
  </si>
  <si>
    <t>2</t>
  </si>
  <si>
    <t>Centrala nawiewna CLIMAGOLD OPAL-N-3-P-He-We-158</t>
  </si>
  <si>
    <t>Wentylator wyciągowy SystemAir DVSI Sileo 450E4</t>
  </si>
  <si>
    <t>Wentylator wyciągowy SystemAir KDL200L1</t>
  </si>
  <si>
    <t>08230/2010</t>
  </si>
  <si>
    <t>Centrala klimatyzacyjna Juwent CSN-20-S-W-L/1-6/1-6/O/V</t>
  </si>
  <si>
    <t>Centrala klimatyzacyjna Juwent CSN-20-S-W-P/1-6/1-6/O/V</t>
  </si>
  <si>
    <t>08229/2010</t>
  </si>
  <si>
    <t>Agregat chłodniczy COOL Kompakt SZ115x2 S</t>
  </si>
  <si>
    <t>CSGE18M00164</t>
  </si>
  <si>
    <t>CSGE18M00163</t>
  </si>
  <si>
    <t>Centrala wentylacyjna VTS VS-15</t>
  </si>
  <si>
    <t>Agregat chłodniczy Toshiba RAV-SM 804ATP-E</t>
  </si>
  <si>
    <t>Wentylacja sali ćwiczeń FFR315 - CBM315-9,0 / KVK 315L</t>
  </si>
  <si>
    <t>Klimatyzator serwerowni Gree inverter 4,5 / 4,8 kW</t>
  </si>
  <si>
    <t>Centrala wentylacyjna Dospel Deimos 0/W-128-230/1-1/P Pracownie asystentów</t>
  </si>
  <si>
    <t>Centrala wentylacyjna VTS Ventus</t>
  </si>
  <si>
    <t>Centrala wentylacyjna nawiewno-wywiewna VBW BS-1 (50) 2100 m3/h</t>
  </si>
  <si>
    <t>C1703/08</t>
  </si>
  <si>
    <t>Klimatyzator Hydral</t>
  </si>
  <si>
    <t>Centrala wentylacyjna boks aseptyczny + agregat freonowy</t>
  </si>
  <si>
    <t>Centrala wentylacyjna GOLD</t>
  </si>
  <si>
    <t>Agregat wody lodowej CLINT MHA/K182CC</t>
  </si>
  <si>
    <t>Centrala wentylacyjna VBW - sala Zeylanda</t>
  </si>
  <si>
    <t>C21665/10</t>
  </si>
  <si>
    <t>Klimatyzator przemysłowy SHARP UM-32-01-100062</t>
  </si>
  <si>
    <t>Klimatyzator RCOOL</t>
  </si>
  <si>
    <t>2 x Klimatyzator bisplit firmy FUJITSU</t>
  </si>
  <si>
    <t>klimatyzator bisplit RCOOL</t>
  </si>
  <si>
    <t>Centrala wentylacyjna VBW Klima</t>
  </si>
  <si>
    <t>Klimakonwektor 10 szt.</t>
  </si>
  <si>
    <t>Ilość</t>
  </si>
  <si>
    <t>Układ wentylacyjny nawiewno-wywiewny bud 3 wejście C</t>
  </si>
  <si>
    <t>2016</t>
  </si>
  <si>
    <t>Centrala wentylacyjna CLIMAGOLD OPTIMA-NW-4S-P-WO-He-T1/FW-We-7770/6500</t>
  </si>
  <si>
    <t>Centrala wentylacyjna CLIMAGOLD Optima-NW-3-P-WO-He-T1-We-2000/2050</t>
  </si>
  <si>
    <t>Klimatyzator Toshiba</t>
  </si>
  <si>
    <t>Skraplacz chłodnicy centrali wentylacyjnej ClimaGold - Toshiba</t>
  </si>
  <si>
    <t>Centrala wentylacyjna ClimGold Optima</t>
  </si>
  <si>
    <t>wentylatory wyciągowe 16 szt</t>
  </si>
  <si>
    <t>Klimatyzator VESSER Inwerter 3,5kW</t>
  </si>
  <si>
    <t>klimatyzator fujitsu AUY30F/AOY30F</t>
  </si>
  <si>
    <t>Klimatyzator w pomieszczeniu laboratoryjnym</t>
  </si>
  <si>
    <t>2015</t>
  </si>
  <si>
    <t>Agregat CLINT</t>
  </si>
  <si>
    <t>Centrala wentylacyjna</t>
  </si>
  <si>
    <t>KiZ Chorób Kręgosłupa i Ortopedii Dziecięcej ul. 28 czerwca 1956</t>
  </si>
  <si>
    <t>Centrala wentylacyjna ClimaGold Optima wyciągowa</t>
  </si>
  <si>
    <t>Klimatyzatory typu Airwell - 3 szt</t>
  </si>
  <si>
    <t>Klimatyzatory typu GREE- 1 szt</t>
  </si>
  <si>
    <t>Centrala wentylacyjna Dospel RD/15/41/143/PO-A</t>
  </si>
  <si>
    <t>Klimatyzator Fujitsu multisplit Dział Rekrutacji</t>
  </si>
  <si>
    <t>Informacje o urządzeniu</t>
  </si>
  <si>
    <t>RSE003334/ ROE003226</t>
  </si>
  <si>
    <t>zł</t>
  </si>
  <si>
    <t>Studium Wychowania Fizycznego i Sportu ul. Marcelińska 25</t>
  </si>
  <si>
    <t>zł netto</t>
  </si>
  <si>
    <t>Podatek Vat</t>
  </si>
  <si>
    <t xml:space="preserve">System VRV Toshiba 1+6:                          MCY MHP0604HS8-L + MMK-AP0093H 4szt. + MMK-AP0123H 1 szt. + MMK-AP0183H 1 szt.  </t>
  </si>
  <si>
    <t>Nawilżacze</t>
  </si>
  <si>
    <t xml:space="preserve"> NR 4</t>
  </si>
  <si>
    <t xml:space="preserve"> NR 5</t>
  </si>
  <si>
    <t xml:space="preserve"> NR 6</t>
  </si>
  <si>
    <t xml:space="preserve">CBM 8 Zwierzętarnia ul. Rokiwtnicka </t>
  </si>
  <si>
    <t>23%</t>
  </si>
  <si>
    <t xml:space="preserve">  ZAŁĄCZNIK NR 2.2 -  WYKAZ URZĄDZEŃ -  ZADANIE 2</t>
  </si>
  <si>
    <t>GREE 5,0 kW</t>
  </si>
  <si>
    <t>Multi 8,0 kW</t>
  </si>
  <si>
    <t>Klimatyzator  split - pom biblioteki</t>
  </si>
  <si>
    <t>Klimatyzator 2 x kaseta - pom biblioteki</t>
  </si>
  <si>
    <t>Klimatyzator VESERR WGC18IT/GC18IT</t>
  </si>
  <si>
    <t>Klimatyzator LG Standard P09EN moc 2,5kW</t>
  </si>
  <si>
    <t xml:space="preserve">  ZAŁĄCZNIK NR 2.3 -  WYKAZ URZĄDZEŃ -  ZADANIE 3</t>
  </si>
  <si>
    <t xml:space="preserve">  ZAŁĄCZNIK NR 2.4 -  WYKAZ URZĄDZEŃ -  ZADANIE 4</t>
  </si>
  <si>
    <t xml:space="preserve">Klimatyzator GREE + jednostka wewnętrzna podsufitowa </t>
  </si>
  <si>
    <t>Kimatyzator SINCLAIR ASC24A + jednostka kasetownowa (2 szt.)</t>
  </si>
  <si>
    <t>Agregat wody lodowej Fujitsu</t>
  </si>
  <si>
    <t>Klimakonwektory Fujitsu</t>
  </si>
  <si>
    <t>Klimatyzatory split Daikin</t>
  </si>
  <si>
    <t>Agregat VRV Lennox + 16 jednostek wewnętrznych</t>
  </si>
  <si>
    <t>Klimatyzator split GREE</t>
  </si>
  <si>
    <t>Klimatyzator multisplit LG + 4 jednostki wewnętrzne</t>
  </si>
  <si>
    <t>Klimatyzator split Airwell</t>
  </si>
  <si>
    <t>Klimatyzato Fujitsu</t>
  </si>
  <si>
    <t>Klimatyzator Fuji + jednostka kasetonowa</t>
  </si>
  <si>
    <t>Klimatyzator multisplit Mitsubishi Electric + 5 jednostek wewnętrznych</t>
  </si>
  <si>
    <t>Klimatyzator Zenith AIR (2 jednostki podsufitowe)</t>
  </si>
  <si>
    <t>Klimatyzator przenośny Carrier</t>
  </si>
  <si>
    <t>Klimatyzator Vesser w pokoju nr 13 (Pracownia Analityki Klinicznej)</t>
  </si>
  <si>
    <t>Klimatyzator split LG</t>
  </si>
  <si>
    <t>Klimatyzator multisplit Fujitsu + 4 jednostki wewnętrzne kasetonowe - pom. nr 4</t>
  </si>
  <si>
    <t>klimatyzator Klimatyzator SANYO</t>
  </si>
  <si>
    <t>Klimatyzator split MIDEA</t>
  </si>
  <si>
    <t>Split GREE - w centrali telefonicznej</t>
  </si>
  <si>
    <t xml:space="preserve">Klimatyzator split GREE - Dział Rekrutacji </t>
  </si>
  <si>
    <t xml:space="preserve">Kaseta Mitshubishi 12 szt. - pracownia symulacji stomatologicznej </t>
  </si>
  <si>
    <t>Klimatyzator LG</t>
  </si>
  <si>
    <t>Klimatyzator GREE - w pomieszczeniu C-142</t>
  </si>
  <si>
    <t xml:space="preserve"> </t>
  </si>
  <si>
    <t xml:space="preserve"> Klimatyzacja Liebert Emerson HPM S23DA  - CMIN ul. Przybyszewskiego 37  Poznań</t>
  </si>
  <si>
    <t>Jednostka wewnętrzna Dakin FHQ140CAVEB -Collegium  CHMIELA ul. Święcickiego 4 Poznań</t>
  </si>
  <si>
    <t>Jednostka zewnętrzna Daikin RZQG140L9V1B  -Collegium  CHMIELA ul. Święcickiego 4 Poznań</t>
  </si>
  <si>
    <t>Wartości razem brutto w okresie trwania umowy (12 m-ce)</t>
  </si>
  <si>
    <t xml:space="preserve">Wartości razem brutto w okresie trwania umowy </t>
  </si>
  <si>
    <t>Klimatyzator GREE 5,4 kW</t>
  </si>
  <si>
    <t>maj 2021</t>
  </si>
  <si>
    <t>Klimatyzator Gree 4,6 kW</t>
  </si>
  <si>
    <t xml:space="preserve">Collegium Stomatologicum- pokoje B435 i B436 </t>
  </si>
  <si>
    <t>Klimatyzatory typu GREE- 4,6 kW</t>
  </si>
  <si>
    <t xml:space="preserve">Klimatyzator Gree 3,5 kW </t>
  </si>
  <si>
    <t xml:space="preserve">Klimatyzator Gree 4,6 kW </t>
  </si>
  <si>
    <t>Klimatyzator GREE</t>
  </si>
  <si>
    <t xml:space="preserve">razem koszt w okresie  trwania umowy </t>
  </si>
  <si>
    <t>przegląd x/w okresie trwania umowy</t>
  </si>
  <si>
    <t>brutto</t>
  </si>
  <si>
    <t xml:space="preserve">Klimatyzator w pomieszczeniu 109 - DS. KAROOLEK </t>
  </si>
  <si>
    <t>netto</t>
  </si>
  <si>
    <t>Agregat wody lodowej</t>
  </si>
  <si>
    <t>Klimatyzator Gree 3,2 kW</t>
  </si>
  <si>
    <t>Klimatyzator 2 jednostki wewnętrzne 10 kW</t>
  </si>
  <si>
    <t xml:space="preserve">Centrala wentylacyjna Frapol typ AFP50 </t>
  </si>
  <si>
    <t>Agregat wody lodowej Lenox NEOSYS V typ NAC 420 NM^MS</t>
  </si>
  <si>
    <t>Klimatyzatory Daikin</t>
  </si>
  <si>
    <t>Wentylator dachowy CAPP/2-190/55OS</t>
  </si>
  <si>
    <t xml:space="preserve">brutto </t>
  </si>
  <si>
    <t>vat 23%</t>
  </si>
  <si>
    <t xml:space="preserve">styczeń </t>
  </si>
  <si>
    <t>luty</t>
  </si>
  <si>
    <t>marzec</t>
  </si>
  <si>
    <t xml:space="preserve">kwiecień </t>
  </si>
  <si>
    <t xml:space="preserve">maj </t>
  </si>
  <si>
    <t xml:space="preserve">lipiec </t>
  </si>
  <si>
    <t xml:space="preserve">sierpień </t>
  </si>
  <si>
    <t>wrzesień</t>
  </si>
  <si>
    <t>październik</t>
  </si>
  <si>
    <t>listopad</t>
  </si>
  <si>
    <t xml:space="preserve">grudzień </t>
  </si>
  <si>
    <t>czewiec</t>
  </si>
  <si>
    <t xml:space="preserve">vat 23 </t>
  </si>
  <si>
    <t>Przegląd</t>
  </si>
  <si>
    <t>Klimatyzatory Daikin RZQG125L8Y1B 3712894</t>
  </si>
  <si>
    <t>Klimatyzatory Daikin RZQG125L8Y1B 3712905</t>
  </si>
  <si>
    <t>Klimatyzatory Daikin RZQG125L8Y1B 3712897</t>
  </si>
  <si>
    <t>Klimatyzator Fujitsu ASY07UB/AOY07UB (serwerownia)</t>
  </si>
  <si>
    <t>Klimatyzator Fujitsu ASY14UB/AOY14UB (pom. 3053)</t>
  </si>
  <si>
    <t>Klimatyzator Gree GWH 36 NK6LO (pom. 3063, 3066, 3067)</t>
  </si>
  <si>
    <t>Klimatyzator FUJITSU AOY7USNC (parter pom. Lodówek)</t>
  </si>
  <si>
    <t>Klimatyzator Vesser GC181T (parter pom. Lodówek)</t>
  </si>
  <si>
    <t>Klimatyzator Gree GWH 36 NK6LO - pom. 3038</t>
  </si>
  <si>
    <t>DOKŁADNA LOKALIZACJA</t>
  </si>
  <si>
    <t>NUMER SKATALOGOWANY UMP</t>
  </si>
  <si>
    <t>FILTRY</t>
  </si>
  <si>
    <t>krotność wymiany filtrów na rok</t>
  </si>
  <si>
    <t>OBIEKT</t>
  </si>
  <si>
    <t>Przybyszewskiego 37a</t>
  </si>
  <si>
    <t xml:space="preserve">CMIN </t>
  </si>
  <si>
    <t xml:space="preserve">Biblioteka Główna </t>
  </si>
  <si>
    <t>Budynek</t>
  </si>
  <si>
    <t xml:space="preserve">Zakład Zdrowia Publicznego  ( przeniesona) </t>
  </si>
  <si>
    <t>KIZ Biofizyki Pracownia protetyki słuchu</t>
  </si>
  <si>
    <t>Katedra i Zakład Technologii Postaci Leku</t>
  </si>
  <si>
    <t xml:space="preserve">Katedra i Zakład Genetyki i Mikrobiologii Farmaceutycznej </t>
  </si>
  <si>
    <t>Collegium prof. J.Chmiela - wentylacja szatni</t>
  </si>
  <si>
    <t>KiZ Farmakognozji</t>
  </si>
  <si>
    <t xml:space="preserve">Katedra i Zakład Biochemii Farmaceutycznej </t>
  </si>
  <si>
    <t xml:space="preserve">Sala im. Hoyera </t>
  </si>
  <si>
    <t>Katedra i Zakład Chorób Cywilizacyjnych</t>
  </si>
  <si>
    <t>Katedra i Zakład Farmacji Fizycznej i Farmakokinetyki</t>
  </si>
  <si>
    <t xml:space="preserve">Katedra i Zakład Fizjologii </t>
  </si>
  <si>
    <t>Katedra i Zakład Anatomii Prawidłowej</t>
  </si>
  <si>
    <t>Zakład Biochemii i Biologii Molekularnej Komórki</t>
  </si>
  <si>
    <t>Katedra i Zakład Profilaktyki Zdrowotnej</t>
  </si>
  <si>
    <t>Collegium Anatomicum sale wykładowe</t>
  </si>
  <si>
    <t>Collegium Anatomicum sala im. Nenckiego</t>
  </si>
  <si>
    <t>Katedra i Zakład Histologii i Embriologii</t>
  </si>
  <si>
    <t>Collegium Anatomicum sala im. Różyckiego</t>
  </si>
  <si>
    <t>Parkowa 2</t>
  </si>
  <si>
    <t>Grunwaldzka 6</t>
  </si>
  <si>
    <t>Święcickiego 4</t>
  </si>
  <si>
    <t>Święcickiego 6</t>
  </si>
  <si>
    <t>Rokietnicka 5d</t>
  </si>
  <si>
    <t>Katedra Immunologii Klinicznej</t>
  </si>
  <si>
    <t>Katedra i Zakład Biologii Komórki</t>
  </si>
  <si>
    <t>Marcelińska 27</t>
  </si>
  <si>
    <t>Studium Języków Obcych</t>
  </si>
  <si>
    <t>Marcelińska 25</t>
  </si>
  <si>
    <t>KiZ Optometrii i Biologii Układu Wzrokowego</t>
  </si>
  <si>
    <t>KiZ Biologii Komórki</t>
  </si>
  <si>
    <t>KiZ Immunologii Klinicznej</t>
  </si>
  <si>
    <t>Fredry 10</t>
  </si>
  <si>
    <t>BIURO REKTORATU</t>
  </si>
  <si>
    <t>Serwerownia</t>
  </si>
  <si>
    <t>Dąbrowskiego 79</t>
  </si>
  <si>
    <t>Długa 1/2</t>
  </si>
  <si>
    <t>Sala im.Jezierskiego</t>
  </si>
  <si>
    <t>Katedra Biologii i Ochrony Środowiska</t>
  </si>
  <si>
    <t>KiK Hipertensjonologii i Angiologii oraz Chorób Wewnętrznych</t>
  </si>
  <si>
    <t>Zakład Patofizjologii Starzenia i Chorób Cywilizacyjnych</t>
  </si>
  <si>
    <t>Jackowskiego 41</t>
  </si>
  <si>
    <t>Dojazd 30</t>
  </si>
  <si>
    <t>Laboratorium Badań Srodowiskowych</t>
  </si>
  <si>
    <t>Przybyszewskiego 49</t>
  </si>
  <si>
    <t>KiZ Patomofrologii</t>
  </si>
  <si>
    <t>Katedra i Klinika Endokrynologii, Przemiany Materii i Chorób Wewnętrznych</t>
  </si>
  <si>
    <t>Katedra i Klinika Neurologii</t>
  </si>
  <si>
    <t>Klinika Otolaryngologii i Onkologii Laryngologicznej</t>
  </si>
  <si>
    <t>Katedra i Klinika Foniatrii i Audiologii</t>
  </si>
  <si>
    <t>Katedra i Klinika Intensywnej Terapii Kardiologicznej i Chorób Wewnętrznych</t>
  </si>
  <si>
    <t>Katedra i Klinika Chirurgii Ogólnej, Gastroenterologicznej i Endokrynologicznej</t>
  </si>
  <si>
    <t>Katedra i Klinika Gastroenterologii</t>
  </si>
  <si>
    <t>KiZ Neuroradiologii</t>
  </si>
  <si>
    <t>Sala im. L.Rydygiera</t>
  </si>
  <si>
    <t>Rokietnicka 8</t>
  </si>
  <si>
    <t>CBM</t>
  </si>
  <si>
    <t>Sala im.Zeylandów</t>
  </si>
  <si>
    <t>Sala seminaryjna wejście I</t>
  </si>
  <si>
    <t>Zaklad Reumatologii i Immunologi Klinicznej</t>
  </si>
  <si>
    <t xml:space="preserve">DS. Eskulap przy </t>
  </si>
  <si>
    <t>Bukowska 70</t>
  </si>
  <si>
    <t>Collegium Stomatologicum</t>
  </si>
  <si>
    <t>Collegium Stomatologicum- Centrum Obron</t>
  </si>
  <si>
    <t>Centrum Stomatologii - Fosa</t>
  </si>
  <si>
    <t>Rokietnicka 7</t>
  </si>
  <si>
    <t>Collegium im. Adama Wrzoska</t>
  </si>
  <si>
    <t>Wawrzyniaka 23/25</t>
  </si>
  <si>
    <t>DS. Wawrzynek</t>
  </si>
  <si>
    <t>Szpitalna 27/33</t>
  </si>
  <si>
    <t>K-A Pneumonologii, Alegologii Dziecięcej i Immunologii Klinicznej</t>
  </si>
  <si>
    <t>K-A Reumatologii SK im. K. Jonschera</t>
  </si>
  <si>
    <t>K-A Endokrynologii i Diabetologii Wieku Rozwojowego</t>
  </si>
  <si>
    <t>Sala im.Chrościejowskich</t>
  </si>
  <si>
    <t xml:space="preserve">Katedra Psychiatrii - sala nr 4 </t>
  </si>
  <si>
    <t xml:space="preserve"> pawilon ORSK </t>
  </si>
  <si>
    <t>Sala im. J. Tomaszewskiej</t>
  </si>
  <si>
    <t>Polna 33</t>
  </si>
  <si>
    <t>28 Czerwca 1956r</t>
  </si>
  <si>
    <t>K-a Otolaryngologii, Chirurgii Głowy i Szyi oraz Onkologii Laryngologicznej</t>
  </si>
  <si>
    <t>Sala dydaktyczna budynek C</t>
  </si>
  <si>
    <t>K-a Gastroenterologii Dziecięcej i Chorób Metabolicznych</t>
  </si>
  <si>
    <t>Uczelniane centrum aparaturowe pom 1-73</t>
  </si>
  <si>
    <t> Gree - jednostka zewnętrzne GWH 18AGD-K6DNA1E/O  nr ser 4S1440001001</t>
  </si>
  <si>
    <t>jednostka wewnętrzna  GWH 18AGD-K6DNA1E/1  nr ser 4S61340000296</t>
  </si>
  <si>
    <t>Dyżurka prof. BRYL</t>
  </si>
  <si>
    <t> Gree - jednostka zewnętrzne GWH 12AGBXB-K6DNA1A/0  nr ser 4U1254B031807</t>
  </si>
  <si>
    <t>jednostka wewnętrzna  GWH 12AGBXB-K6DNA1A/1  nr ser 4V1494B003921</t>
  </si>
  <si>
    <t>Apteka Akademicka</t>
  </si>
  <si>
    <t>Przybyszewskiego 39</t>
  </si>
  <si>
    <t xml:space="preserve">     ZAŁĄCZNIK NR 3.1 -  WYKAZ URZĄDZEŃ - 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</si>
</sst>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_z_ł"/>
  </numFmts>
  <fonts count="19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i/>
      <u/>
      <sz val="9"/>
      <name val="Arial Narrow"/>
      <family val="2"/>
      <charset val="238"/>
    </font>
    <font>
      <sz val="10"/>
      <name val="Arial CE"/>
      <charset val="238"/>
    </font>
    <font>
      <sz val="7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7"/>
      <color rgb="FFFF0000"/>
      <name val="Arial Narrow"/>
      <family val="2"/>
      <charset val="238"/>
    </font>
    <font>
      <b/>
      <i/>
      <u/>
      <sz val="9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2" fillId="0" borderId="0"/>
  </cellStyleXfs>
  <cellXfs count="364">
    <xf numFmtId="0" fontId="0" fillId="0" borderId="0" xfId="0"/>
    <xf numFmtId="0" fontId="4" fillId="0" borderId="0" xfId="0" applyFont="1"/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" fontId="4" fillId="0" borderId="2" xfId="1" applyNumberFormat="1" applyFont="1" applyBorder="1" applyAlignment="1">
      <alignment horizontal="center" vertical="center"/>
    </xf>
    <xf numFmtId="0" fontId="4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4" fillId="0" borderId="1" xfId="2" applyFont="1" applyBorder="1" applyAlignment="1">
      <alignment horizontal="center" vertical="center" wrapText="1"/>
    </xf>
    <xf numFmtId="164" fontId="4" fillId="0" borderId="0" xfId="2" applyFont="1"/>
    <xf numFmtId="16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165" fontId="4" fillId="0" borderId="1" xfId="2" applyNumberFormat="1" applyFont="1" applyFill="1" applyBorder="1" applyAlignment="1"/>
    <xf numFmtId="165" fontId="4" fillId="0" borderId="1" xfId="2" applyNumberFormat="1" applyFont="1" applyFill="1" applyBorder="1" applyAlignment="1">
      <alignment vertical="center"/>
    </xf>
    <xf numFmtId="165" fontId="4" fillId="0" borderId="0" xfId="2" applyNumberFormat="1" applyFont="1" applyAlignment="1"/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4" fontId="4" fillId="0" borderId="0" xfId="0" applyNumberFormat="1" applyFont="1"/>
    <xf numFmtId="49" fontId="7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3" fillId="5" borderId="1" xfId="2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4" fontId="4" fillId="0" borderId="0" xfId="2" applyFont="1" applyAlignment="1">
      <alignment horizontal="center"/>
    </xf>
    <xf numFmtId="44" fontId="3" fillId="0" borderId="1" xfId="2" applyNumberFormat="1" applyFont="1" applyFill="1" applyBorder="1" applyAlignment="1">
      <alignment horizontal="center"/>
    </xf>
    <xf numFmtId="44" fontId="4" fillId="0" borderId="1" xfId="0" applyNumberFormat="1" applyFont="1" applyBorder="1"/>
    <xf numFmtId="165" fontId="4" fillId="0" borderId="4" xfId="2" applyNumberFormat="1" applyFont="1" applyFill="1" applyBorder="1" applyAlignment="1"/>
    <xf numFmtId="0" fontId="4" fillId="4" borderId="4" xfId="1" applyFont="1" applyFill="1" applyBorder="1"/>
    <xf numFmtId="0" fontId="4" fillId="4" borderId="4" xfId="0" applyFont="1" applyFill="1" applyBorder="1"/>
    <xf numFmtId="0" fontId="4" fillId="4" borderId="0" xfId="0" applyFont="1" applyFill="1"/>
    <xf numFmtId="164" fontId="4" fillId="4" borderId="4" xfId="2" applyFont="1" applyFill="1" applyBorder="1"/>
    <xf numFmtId="164" fontId="4" fillId="0" borderId="2" xfId="2" applyFont="1" applyFill="1" applyBorder="1"/>
    <xf numFmtId="164" fontId="3" fillId="0" borderId="2" xfId="2" applyFont="1" applyFill="1" applyBorder="1"/>
    <xf numFmtId="164" fontId="4" fillId="0" borderId="4" xfId="2" applyFont="1" applyFill="1" applyBorder="1"/>
    <xf numFmtId="49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164" fontId="4" fillId="0" borderId="1" xfId="2" applyFont="1" applyFill="1" applyBorder="1" applyAlignment="1">
      <alignment horizontal="center"/>
    </xf>
    <xf numFmtId="9" fontId="4" fillId="4" borderId="1" xfId="2" applyNumberFormat="1" applyFont="1" applyFill="1" applyBorder="1" applyAlignment="1">
      <alignment horizontal="center"/>
    </xf>
    <xf numFmtId="0" fontId="4" fillId="3" borderId="0" xfId="0" applyFont="1" applyFill="1"/>
    <xf numFmtId="0" fontId="4" fillId="0" borderId="0" xfId="0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  <xf numFmtId="165" fontId="4" fillId="0" borderId="5" xfId="2" applyNumberFormat="1" applyFont="1" applyBorder="1" applyAlignment="1">
      <alignment vertical="center" wrapText="1"/>
    </xf>
    <xf numFmtId="0" fontId="4" fillId="6" borderId="0" xfId="0" applyFont="1" applyFill="1"/>
    <xf numFmtId="166" fontId="4" fillId="0" borderId="0" xfId="0" applyNumberFormat="1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Fill="1"/>
    <xf numFmtId="166" fontId="10" fillId="0" borderId="0" xfId="0" applyNumberFormat="1" applyFont="1"/>
    <xf numFmtId="166" fontId="4" fillId="0" borderId="0" xfId="0" applyNumberFormat="1" applyFont="1" applyFill="1"/>
    <xf numFmtId="166" fontId="11" fillId="0" borderId="0" xfId="0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0" fontId="5" fillId="0" borderId="0" xfId="0" applyFont="1" applyFill="1"/>
    <xf numFmtId="164" fontId="4" fillId="4" borderId="0" xfId="2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166" fontId="4" fillId="7" borderId="0" xfId="0" applyNumberFormat="1" applyFont="1" applyFill="1"/>
    <xf numFmtId="166" fontId="4" fillId="4" borderId="0" xfId="0" applyNumberFormat="1" applyFont="1" applyFill="1"/>
    <xf numFmtId="166" fontId="10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 wrapText="1"/>
    </xf>
    <xf numFmtId="17" fontId="7" fillId="0" borderId="0" xfId="0" applyNumberFormat="1" applyFont="1" applyBorder="1" applyAlignment="1">
      <alignment horizontal="left"/>
    </xf>
    <xf numFmtId="165" fontId="4" fillId="0" borderId="0" xfId="2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4" fillId="0" borderId="0" xfId="2" applyFont="1" applyFill="1" applyBorder="1"/>
    <xf numFmtId="164" fontId="4" fillId="0" borderId="0" xfId="2" applyFont="1" applyBorder="1" applyAlignment="1">
      <alignment horizontal="center"/>
    </xf>
    <xf numFmtId="4" fontId="4" fillId="0" borderId="0" xfId="0" applyNumberFormat="1" applyFont="1" applyBorder="1"/>
    <xf numFmtId="166" fontId="4" fillId="0" borderId="8" xfId="0" applyNumberFormat="1" applyFont="1" applyFill="1" applyBorder="1"/>
    <xf numFmtId="166" fontId="4" fillId="3" borderId="8" xfId="0" applyNumberFormat="1" applyFont="1" applyFill="1" applyBorder="1"/>
    <xf numFmtId="166" fontId="4" fillId="0" borderId="8" xfId="0" applyNumberFormat="1" applyFont="1" applyBorder="1"/>
    <xf numFmtId="166" fontId="4" fillId="4" borderId="8" xfId="0" applyNumberFormat="1" applyFont="1" applyFill="1" applyBorder="1"/>
    <xf numFmtId="166" fontId="4" fillId="7" borderId="8" xfId="0" applyNumberFormat="1" applyFont="1" applyFill="1" applyBorder="1"/>
    <xf numFmtId="166" fontId="4" fillId="4" borderId="8" xfId="0" applyNumberFormat="1" applyFont="1" applyFill="1" applyBorder="1" applyAlignment="1"/>
    <xf numFmtId="166" fontId="4" fillId="0" borderId="10" xfId="0" applyNumberFormat="1" applyFont="1" applyBorder="1"/>
    <xf numFmtId="166" fontId="5" fillId="4" borderId="8" xfId="0" applyNumberFormat="1" applyFont="1" applyFill="1" applyBorder="1"/>
    <xf numFmtId="166" fontId="4" fillId="0" borderId="0" xfId="0" applyNumberFormat="1" applyFont="1" applyBorder="1"/>
    <xf numFmtId="166" fontId="4" fillId="0" borderId="11" xfId="0" applyNumberFormat="1" applyFont="1" applyBorder="1"/>
    <xf numFmtId="166" fontId="4" fillId="0" borderId="12" xfId="0" applyNumberFormat="1" applyFont="1" applyBorder="1"/>
    <xf numFmtId="166" fontId="4" fillId="0" borderId="13" xfId="0" applyNumberFormat="1" applyFont="1" applyBorder="1"/>
    <xf numFmtId="0" fontId="4" fillId="0" borderId="8" xfId="0" applyFont="1" applyBorder="1"/>
    <xf numFmtId="166" fontId="4" fillId="3" borderId="11" xfId="0" applyNumberFormat="1" applyFont="1" applyFill="1" applyBorder="1"/>
    <xf numFmtId="166" fontId="4" fillId="4" borderId="10" xfId="0" applyNumberFormat="1" applyFont="1" applyFill="1" applyBorder="1"/>
    <xf numFmtId="166" fontId="4" fillId="4" borderId="11" xfId="0" applyNumberFormat="1" applyFont="1" applyFill="1" applyBorder="1"/>
    <xf numFmtId="166" fontId="5" fillId="0" borderId="8" xfId="0" applyNumberFormat="1" applyFont="1" applyBorder="1"/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vertical="center"/>
    </xf>
    <xf numFmtId="4" fontId="4" fillId="0" borderId="5" xfId="0" applyNumberFormat="1" applyFont="1" applyBorder="1" applyAlignment="1">
      <alignment horizontal="center" vertic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vertical="center"/>
    </xf>
    <xf numFmtId="164" fontId="4" fillId="2" borderId="8" xfId="2" applyFont="1" applyFill="1" applyBorder="1"/>
    <xf numFmtId="9" fontId="4" fillId="4" borderId="8" xfId="2" applyNumberFormat="1" applyFont="1" applyFill="1" applyBorder="1" applyAlignment="1">
      <alignment horizontal="center"/>
    </xf>
    <xf numFmtId="4" fontId="4" fillId="4" borderId="8" xfId="0" applyNumberFormat="1" applyFont="1" applyFill="1" applyBorder="1"/>
    <xf numFmtId="0" fontId="4" fillId="0" borderId="8" xfId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165" fontId="4" fillId="0" borderId="8" xfId="2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164" fontId="4" fillId="0" borderId="8" xfId="2" applyFont="1" applyFill="1" applyBorder="1"/>
    <xf numFmtId="164" fontId="4" fillId="0" borderId="8" xfId="2" applyFont="1" applyBorder="1" applyAlignment="1">
      <alignment horizontal="center" vertical="center"/>
    </xf>
    <xf numFmtId="4" fontId="4" fillId="0" borderId="8" xfId="0" applyNumberFormat="1" applyFont="1" applyBorder="1"/>
    <xf numFmtId="0" fontId="4" fillId="4" borderId="8" xfId="1" applyFont="1" applyFill="1" applyBorder="1"/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/>
    <xf numFmtId="164" fontId="4" fillId="4" borderId="8" xfId="2" applyFont="1" applyFill="1" applyBorder="1"/>
    <xf numFmtId="1" fontId="4" fillId="0" borderId="8" xfId="1" applyNumberFormat="1" applyFont="1" applyBorder="1" applyAlignment="1">
      <alignment horizontal="center" vertical="center"/>
    </xf>
    <xf numFmtId="0" fontId="4" fillId="0" borderId="8" xfId="1" applyFont="1" applyBorder="1"/>
    <xf numFmtId="4" fontId="4" fillId="0" borderId="8" xfId="0" applyNumberFormat="1" applyFont="1" applyBorder="1" applyAlignment="1">
      <alignment horizontal="center"/>
    </xf>
    <xf numFmtId="0" fontId="4" fillId="2" borderId="8" xfId="1" applyFont="1" applyFill="1" applyBorder="1"/>
    <xf numFmtId="49" fontId="7" fillId="0" borderId="8" xfId="1" applyNumberFormat="1" applyFont="1" applyBorder="1" applyAlignment="1">
      <alignment horizontal="left"/>
    </xf>
    <xf numFmtId="165" fontId="4" fillId="0" borderId="8" xfId="2" applyNumberFormat="1" applyFont="1" applyBorder="1" applyAlignment="1"/>
    <xf numFmtId="0" fontId="4" fillId="0" borderId="8" xfId="1" applyFont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65" fontId="4" fillId="0" borderId="8" xfId="2" applyNumberFormat="1" applyFont="1" applyFill="1" applyBorder="1" applyAlignment="1"/>
    <xf numFmtId="165" fontId="4" fillId="0" borderId="8" xfId="2" applyNumberFormat="1" applyFont="1" applyBorder="1" applyAlignment="1">
      <alignment vertical="center" wrapText="1"/>
    </xf>
    <xf numFmtId="0" fontId="13" fillId="4" borderId="8" xfId="0" applyFont="1" applyFill="1" applyBorder="1" applyAlignment="1">
      <alignment horizontal="center"/>
    </xf>
    <xf numFmtId="0" fontId="7" fillId="0" borderId="8" xfId="1" applyFont="1" applyBorder="1" applyAlignment="1">
      <alignment horizontal="left" vertical="center"/>
    </xf>
    <xf numFmtId="165" fontId="4" fillId="0" borderId="8" xfId="2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165" fontId="4" fillId="0" borderId="8" xfId="2" applyNumberFormat="1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49" fontId="4" fillId="0" borderId="8" xfId="1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/>
    </xf>
    <xf numFmtId="165" fontId="5" fillId="0" borderId="8" xfId="2" applyNumberFormat="1" applyFont="1" applyBorder="1" applyAlignment="1"/>
    <xf numFmtId="164" fontId="4" fillId="0" borderId="8" xfId="0" applyNumberFormat="1" applyFont="1" applyBorder="1"/>
    <xf numFmtId="0" fontId="4" fillId="3" borderId="8" xfId="1" applyFont="1" applyFill="1" applyBorder="1" applyAlignment="1">
      <alignment horizontal="center" vertical="center"/>
    </xf>
    <xf numFmtId="49" fontId="4" fillId="3" borderId="8" xfId="1" applyNumberFormat="1" applyFont="1" applyFill="1" applyBorder="1" applyAlignment="1">
      <alignment horizontal="left" vertical="center" wrapText="1"/>
    </xf>
    <xf numFmtId="49" fontId="7" fillId="3" borderId="8" xfId="1" applyNumberFormat="1" applyFont="1" applyFill="1" applyBorder="1" applyAlignment="1">
      <alignment horizontal="left" vertical="center" wrapText="1"/>
    </xf>
    <xf numFmtId="165" fontId="4" fillId="3" borderId="8" xfId="2" applyNumberFormat="1" applyFont="1" applyFill="1" applyBorder="1" applyAlignment="1">
      <alignment vertical="center" wrapText="1"/>
    </xf>
    <xf numFmtId="1" fontId="4" fillId="3" borderId="8" xfId="1" applyNumberFormat="1" applyFont="1" applyFill="1" applyBorder="1" applyAlignment="1">
      <alignment horizontal="center" vertical="center"/>
    </xf>
    <xf numFmtId="0" fontId="4" fillId="3" borderId="8" xfId="1" applyFont="1" applyFill="1" applyBorder="1"/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/>
    <xf numFmtId="164" fontId="4" fillId="3" borderId="8" xfId="2" applyFont="1" applyFill="1" applyBorder="1"/>
    <xf numFmtId="4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164" fontId="4" fillId="0" borderId="8" xfId="2" applyFont="1" applyBorder="1" applyAlignment="1">
      <alignment horizontal="center"/>
    </xf>
    <xf numFmtId="0" fontId="3" fillId="2" borderId="8" xfId="1" applyFont="1" applyFill="1" applyBorder="1" applyAlignment="1">
      <alignment vertical="center"/>
    </xf>
    <xf numFmtId="0" fontId="5" fillId="4" borderId="8" xfId="0" applyFont="1" applyFill="1" applyBorder="1"/>
    <xf numFmtId="0" fontId="5" fillId="4" borderId="8" xfId="0" applyFont="1" applyFill="1" applyBorder="1" applyAlignment="1">
      <alignment vertical="center"/>
    </xf>
    <xf numFmtId="164" fontId="5" fillId="4" borderId="8" xfId="2" applyFont="1" applyFill="1" applyBorder="1"/>
    <xf numFmtId="9" fontId="5" fillId="4" borderId="8" xfId="2" applyNumberFormat="1" applyFont="1" applyFill="1" applyBorder="1" applyAlignment="1">
      <alignment horizontal="center"/>
    </xf>
    <xf numFmtId="164" fontId="4" fillId="0" borderId="8" xfId="2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164" fontId="10" fillId="2" borderId="8" xfId="2" applyFont="1" applyFill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64" fontId="5" fillId="0" borderId="8" xfId="2" applyFont="1" applyFill="1" applyBorder="1"/>
    <xf numFmtId="164" fontId="5" fillId="0" borderId="8" xfId="2" applyFont="1" applyFill="1" applyBorder="1" applyAlignment="1">
      <alignment horizontal="center"/>
    </xf>
    <xf numFmtId="164" fontId="5" fillId="0" borderId="8" xfId="0" applyNumberFormat="1" applyFont="1" applyBorder="1"/>
    <xf numFmtId="1" fontId="7" fillId="0" borderId="8" xfId="0" applyNumberFormat="1" applyFont="1" applyBorder="1" applyAlignment="1">
      <alignment horizontal="left"/>
    </xf>
    <xf numFmtId="0" fontId="10" fillId="4" borderId="8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left"/>
    </xf>
    <xf numFmtId="165" fontId="4" fillId="3" borderId="8" xfId="2" applyNumberFormat="1" applyFont="1" applyFill="1" applyBorder="1" applyAlignment="1"/>
    <xf numFmtId="0" fontId="4" fillId="3" borderId="8" xfId="0" applyFont="1" applyFill="1" applyBorder="1" applyAlignment="1">
      <alignment horizontal="center"/>
    </xf>
    <xf numFmtId="164" fontId="4" fillId="3" borderId="8" xfId="2" applyFont="1" applyFill="1" applyBorder="1" applyAlignment="1">
      <alignment horizontal="center"/>
    </xf>
    <xf numFmtId="49" fontId="4" fillId="3" borderId="8" xfId="1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/>
    </xf>
    <xf numFmtId="165" fontId="4" fillId="3" borderId="8" xfId="2" applyNumberFormat="1" applyFont="1" applyFill="1" applyBorder="1" applyAlignment="1">
      <alignment vertical="center"/>
    </xf>
    <xf numFmtId="164" fontId="10" fillId="4" borderId="8" xfId="2" applyFont="1" applyFill="1" applyBorder="1"/>
    <xf numFmtId="164" fontId="4" fillId="0" borderId="8" xfId="2" applyFont="1" applyBorder="1"/>
    <xf numFmtId="4" fontId="5" fillId="4" borderId="8" xfId="0" applyNumberFormat="1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1" fontId="4" fillId="0" borderId="8" xfId="1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left"/>
    </xf>
    <xf numFmtId="17" fontId="7" fillId="0" borderId="8" xfId="0" applyNumberFormat="1" applyFont="1" applyBorder="1" applyAlignment="1">
      <alignment horizontal="left"/>
    </xf>
    <xf numFmtId="0" fontId="7" fillId="0" borderId="8" xfId="0" applyNumberFormat="1" applyFont="1" applyBorder="1" applyAlignment="1">
      <alignment horizontal="left"/>
    </xf>
    <xf numFmtId="164" fontId="4" fillId="2" borderId="8" xfId="2" applyFont="1" applyFill="1" applyBorder="1" applyAlignment="1">
      <alignment horizontal="center"/>
    </xf>
    <xf numFmtId="49" fontId="3" fillId="4" borderId="14" xfId="1" applyNumberFormat="1" applyFont="1" applyFill="1" applyBorder="1" applyAlignment="1">
      <alignment vertical="center" wrapText="1"/>
    </xf>
    <xf numFmtId="164" fontId="17" fillId="4" borderId="8" xfId="0" applyNumberFormat="1" applyFont="1" applyFill="1" applyBorder="1" applyAlignment="1">
      <alignment horizontal="center"/>
    </xf>
    <xf numFmtId="164" fontId="16" fillId="2" borderId="8" xfId="1" applyNumberFormat="1" applyFont="1" applyFill="1" applyBorder="1" applyAlignment="1">
      <alignment vertical="center"/>
    </xf>
    <xf numFmtId="4" fontId="10" fillId="4" borderId="8" xfId="0" applyNumberFormat="1" applyFont="1" applyFill="1" applyBorder="1"/>
    <xf numFmtId="4" fontId="18" fillId="4" borderId="8" xfId="0" applyNumberFormat="1" applyFont="1" applyFill="1" applyBorder="1"/>
    <xf numFmtId="0" fontId="10" fillId="4" borderId="8" xfId="0" applyFont="1" applyFill="1" applyBorder="1" applyAlignment="1">
      <alignment vertical="center"/>
    </xf>
    <xf numFmtId="9" fontId="10" fillId="4" borderId="8" xfId="2" applyNumberFormat="1" applyFont="1" applyFill="1" applyBorder="1" applyAlignment="1">
      <alignment horizontal="center"/>
    </xf>
    <xf numFmtId="0" fontId="10" fillId="0" borderId="0" xfId="0" applyFont="1" applyFill="1"/>
    <xf numFmtId="166" fontId="10" fillId="4" borderId="10" xfId="0" applyNumberFormat="1" applyFont="1" applyFill="1" applyBorder="1"/>
    <xf numFmtId="166" fontId="10" fillId="4" borderId="8" xfId="0" applyNumberFormat="1" applyFont="1" applyFill="1" applyBorder="1"/>
    <xf numFmtId="166" fontId="10" fillId="0" borderId="8" xfId="0" applyNumberFormat="1" applyFont="1" applyBorder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17" fontId="7" fillId="4" borderId="0" xfId="0" applyNumberFormat="1" applyFont="1" applyFill="1" applyBorder="1" applyAlignment="1">
      <alignment horizontal="left"/>
    </xf>
    <xf numFmtId="165" fontId="4" fillId="4" borderId="0" xfId="2" applyNumberFormat="1" applyFont="1" applyFill="1" applyBorder="1" applyAlignment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vertical="center"/>
    </xf>
    <xf numFmtId="164" fontId="4" fillId="4" borderId="0" xfId="2" applyFont="1" applyFill="1" applyBorder="1" applyAlignment="1">
      <alignment horizontal="center"/>
    </xf>
    <xf numFmtId="4" fontId="4" fillId="4" borderId="0" xfId="0" applyNumberFormat="1" applyFont="1" applyFill="1" applyBorder="1"/>
    <xf numFmtId="166" fontId="4" fillId="0" borderId="11" xfId="0" applyNumberFormat="1" applyFont="1" applyFill="1" applyBorder="1"/>
    <xf numFmtId="166" fontId="4" fillId="0" borderId="10" xfId="0" applyNumberFormat="1" applyFont="1" applyFill="1" applyBorder="1"/>
    <xf numFmtId="166" fontId="5" fillId="0" borderId="8" xfId="0" applyNumberFormat="1" applyFont="1" applyFill="1" applyBorder="1"/>
    <xf numFmtId="166" fontId="10" fillId="0" borderId="8" xfId="0" applyNumberFormat="1" applyFont="1" applyFill="1" applyBorder="1"/>
    <xf numFmtId="166" fontId="4" fillId="0" borderId="0" xfId="0" applyNumberFormat="1" applyFont="1" applyFill="1" applyBorder="1"/>
    <xf numFmtId="166" fontId="11" fillId="7" borderId="0" xfId="0" applyNumberFormat="1" applyFont="1" applyFill="1"/>
    <xf numFmtId="166" fontId="3" fillId="7" borderId="0" xfId="0" applyNumberFormat="1" applyFont="1" applyFill="1"/>
    <xf numFmtId="4" fontId="4" fillId="7" borderId="0" xfId="0" applyNumberFormat="1" applyFont="1" applyFill="1"/>
    <xf numFmtId="0" fontId="4" fillId="8" borderId="8" xfId="0" applyFont="1" applyFill="1" applyBorder="1" applyAlignment="1">
      <alignment vertical="center" wrapText="1"/>
    </xf>
    <xf numFmtId="0" fontId="4" fillId="8" borderId="8" xfId="0" applyFont="1" applyFill="1" applyBorder="1"/>
    <xf numFmtId="0" fontId="4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left"/>
    </xf>
    <xf numFmtId="165" fontId="4" fillId="8" borderId="8" xfId="2" applyNumberFormat="1" applyFont="1" applyFill="1" applyBorder="1" applyAlignment="1"/>
    <xf numFmtId="0" fontId="4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vertical="center"/>
    </xf>
    <xf numFmtId="164" fontId="4" fillId="8" borderId="8" xfId="2" applyFont="1" applyFill="1" applyBorder="1"/>
    <xf numFmtId="164" fontId="4" fillId="8" borderId="8" xfId="2" applyFont="1" applyFill="1" applyBorder="1" applyAlignment="1">
      <alignment horizontal="center"/>
    </xf>
    <xf numFmtId="0" fontId="4" fillId="8" borderId="0" xfId="0" applyFont="1" applyFill="1"/>
    <xf numFmtId="166" fontId="4" fillId="0" borderId="8" xfId="0" applyNumberFormat="1" applyFont="1" applyBorder="1" applyAlignment="1">
      <alignment vertical="center" textRotation="90"/>
    </xf>
    <xf numFmtId="0" fontId="7" fillId="0" borderId="11" xfId="0" applyFont="1" applyBorder="1" applyAlignment="1">
      <alignment horizontal="left"/>
    </xf>
    <xf numFmtId="165" fontId="4" fillId="0" borderId="11" xfId="2" applyNumberFormat="1" applyFont="1" applyFill="1" applyBorder="1" applyAlignment="1"/>
    <xf numFmtId="166" fontId="4" fillId="0" borderId="8" xfId="0" applyNumberFormat="1" applyFont="1" applyFill="1" applyBorder="1" applyAlignment="1">
      <alignment vertical="center" textRotation="90"/>
    </xf>
    <xf numFmtId="0" fontId="4" fillId="9" borderId="0" xfId="0" applyFont="1" applyFill="1"/>
    <xf numFmtId="166" fontId="4" fillId="4" borderId="0" xfId="0" applyNumberFormat="1" applyFont="1" applyFill="1" applyBorder="1"/>
    <xf numFmtId="166" fontId="4" fillId="4" borderId="13" xfId="0" applyNumberFormat="1" applyFont="1" applyFill="1" applyBorder="1"/>
    <xf numFmtId="166" fontId="4" fillId="3" borderId="0" xfId="0" applyNumberFormat="1" applyFont="1" applyFill="1" applyBorder="1"/>
    <xf numFmtId="166" fontId="5" fillId="4" borderId="0" xfId="0" applyNumberFormat="1" applyFont="1" applyFill="1" applyBorder="1"/>
    <xf numFmtId="166" fontId="10" fillId="4" borderId="0" xfId="0" applyNumberFormat="1" applyFont="1" applyFill="1" applyBorder="1"/>
    <xf numFmtId="166" fontId="5" fillId="0" borderId="0" xfId="0" applyNumberFormat="1" applyFont="1" applyBorder="1"/>
    <xf numFmtId="49" fontId="4" fillId="0" borderId="8" xfId="1" applyNumberFormat="1" applyFont="1" applyBorder="1" applyAlignment="1">
      <alignment horizontal="left" vertical="center"/>
    </xf>
    <xf numFmtId="164" fontId="4" fillId="0" borderId="1" xfId="2" applyFont="1" applyBorder="1" applyAlignment="1">
      <alignment horizontal="center" vertical="center" textRotation="90" wrapText="1"/>
    </xf>
    <xf numFmtId="165" fontId="4" fillId="0" borderId="1" xfId="2" applyNumberFormat="1" applyFont="1" applyBorder="1" applyAlignment="1">
      <alignment horizontal="center" vertical="center" textRotation="90" wrapText="1"/>
    </xf>
    <xf numFmtId="0" fontId="4" fillId="10" borderId="9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vertical="center" wrapText="1"/>
    </xf>
    <xf numFmtId="0" fontId="7" fillId="10" borderId="14" xfId="0" applyFont="1" applyFill="1" applyBorder="1" applyAlignment="1">
      <alignment horizontal="left" wrapText="1"/>
    </xf>
    <xf numFmtId="165" fontId="4" fillId="10" borderId="14" xfId="2" applyNumberFormat="1" applyFont="1" applyFill="1" applyBorder="1" applyAlignment="1">
      <alignment wrapText="1"/>
    </xf>
    <xf numFmtId="0" fontId="4" fillId="10" borderId="14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4" fillId="10" borderId="8" xfId="0" applyFont="1" applyFill="1" applyBorder="1"/>
    <xf numFmtId="0" fontId="4" fillId="10" borderId="8" xfId="0" applyFont="1" applyFill="1" applyBorder="1" applyAlignment="1">
      <alignment vertical="center"/>
    </xf>
    <xf numFmtId="164" fontId="4" fillId="10" borderId="8" xfId="2" applyFont="1" applyFill="1" applyBorder="1"/>
    <xf numFmtId="4" fontId="4" fillId="10" borderId="8" xfId="0" applyNumberFormat="1" applyFont="1" applyFill="1" applyBorder="1" applyAlignment="1">
      <alignment horizontal="center"/>
    </xf>
    <xf numFmtId="4" fontId="4" fillId="10" borderId="8" xfId="0" applyNumberFormat="1" applyFont="1" applyFill="1" applyBorder="1"/>
    <xf numFmtId="166" fontId="4" fillId="10" borderId="8" xfId="0" applyNumberFormat="1" applyFont="1" applyFill="1" applyBorder="1"/>
    <xf numFmtId="166" fontId="4" fillId="10" borderId="13" xfId="0" applyNumberFormat="1" applyFont="1" applyFill="1" applyBorder="1"/>
    <xf numFmtId="166" fontId="4" fillId="10" borderId="0" xfId="0" applyNumberFormat="1" applyFont="1" applyFill="1"/>
    <xf numFmtId="0" fontId="4" fillId="10" borderId="0" xfId="0" applyFont="1" applyFill="1"/>
    <xf numFmtId="0" fontId="4" fillId="10" borderId="0" xfId="1" applyFont="1" applyFill="1" applyBorder="1" applyAlignment="1">
      <alignment horizontal="center" vertical="center"/>
    </xf>
    <xf numFmtId="49" fontId="3" fillId="10" borderId="0" xfId="1" applyNumberFormat="1" applyFont="1" applyFill="1" applyBorder="1" applyAlignment="1">
      <alignment horizontal="left" vertical="center" wrapText="1"/>
    </xf>
    <xf numFmtId="49" fontId="7" fillId="10" borderId="0" xfId="1" applyNumberFormat="1" applyFont="1" applyFill="1" applyBorder="1" applyAlignment="1">
      <alignment horizontal="left" vertical="center" wrapText="1"/>
    </xf>
    <xf numFmtId="165" fontId="4" fillId="10" borderId="0" xfId="2" applyNumberFormat="1" applyFont="1" applyFill="1" applyBorder="1" applyAlignment="1">
      <alignment vertical="center" wrapText="1"/>
    </xf>
    <xf numFmtId="0" fontId="4" fillId="10" borderId="0" xfId="1" applyFont="1" applyFill="1" applyBorder="1" applyAlignment="1">
      <alignment horizontal="center"/>
    </xf>
    <xf numFmtId="0" fontId="4" fillId="10" borderId="0" xfId="1" applyFont="1" applyFill="1" applyBorder="1" applyAlignment="1">
      <alignment vertical="center"/>
    </xf>
    <xf numFmtId="4" fontId="4" fillId="10" borderId="0" xfId="0" applyNumberFormat="1" applyFont="1" applyFill="1" applyBorder="1" applyAlignment="1">
      <alignment horizontal="center" vertical="center"/>
    </xf>
    <xf numFmtId="166" fontId="4" fillId="10" borderId="0" xfId="0" applyNumberFormat="1" applyFont="1" applyFill="1" applyBorder="1"/>
    <xf numFmtId="0" fontId="4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165" fontId="4" fillId="0" borderId="14" xfId="2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10" borderId="9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left"/>
    </xf>
    <xf numFmtId="165" fontId="4" fillId="10" borderId="14" xfId="2" applyNumberFormat="1" applyFont="1" applyFill="1" applyBorder="1" applyAlignment="1"/>
    <xf numFmtId="0" fontId="4" fillId="10" borderId="14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164" fontId="4" fillId="10" borderId="8" xfId="0" applyNumberFormat="1" applyFont="1" applyFill="1" applyBorder="1"/>
    <xf numFmtId="166" fontId="4" fillId="10" borderId="10" xfId="0" applyNumberFormat="1" applyFont="1" applyFill="1" applyBorder="1"/>
    <xf numFmtId="49" fontId="4" fillId="0" borderId="14" xfId="1" applyNumberFormat="1" applyFont="1" applyBorder="1" applyAlignment="1">
      <alignment horizontal="left" vertical="center" wrapText="1"/>
    </xf>
    <xf numFmtId="0" fontId="4" fillId="10" borderId="9" xfId="1" applyFont="1" applyFill="1" applyBorder="1" applyAlignment="1">
      <alignment horizontal="center" vertical="center"/>
    </xf>
    <xf numFmtId="49" fontId="7" fillId="10" borderId="14" xfId="1" applyNumberFormat="1" applyFont="1" applyFill="1" applyBorder="1" applyAlignment="1">
      <alignment horizontal="left" vertical="center" wrapText="1"/>
    </xf>
    <xf numFmtId="165" fontId="4" fillId="10" borderId="14" xfId="2" applyNumberFormat="1" applyFont="1" applyFill="1" applyBorder="1" applyAlignment="1">
      <alignment vertical="center" wrapText="1"/>
    </xf>
    <xf numFmtId="0" fontId="4" fillId="10" borderId="14" xfId="1" applyFont="1" applyFill="1" applyBorder="1" applyAlignment="1">
      <alignment horizontal="center" vertical="center"/>
    </xf>
    <xf numFmtId="1" fontId="4" fillId="10" borderId="15" xfId="1" applyNumberFormat="1" applyFont="1" applyFill="1" applyBorder="1" applyAlignment="1">
      <alignment horizontal="center" vertical="center"/>
    </xf>
    <xf numFmtId="0" fontId="4" fillId="10" borderId="8" xfId="1" applyFont="1" applyFill="1" applyBorder="1"/>
    <xf numFmtId="49" fontId="3" fillId="10" borderId="14" xfId="1" applyNumberFormat="1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left"/>
    </xf>
    <xf numFmtId="165" fontId="4" fillId="10" borderId="8" xfId="2" applyNumberFormat="1" applyFont="1" applyFill="1" applyBorder="1" applyAlignment="1"/>
    <xf numFmtId="0" fontId="4" fillId="10" borderId="8" xfId="0" applyFont="1" applyFill="1" applyBorder="1" applyAlignment="1">
      <alignment horizontal="center"/>
    </xf>
    <xf numFmtId="164" fontId="4" fillId="10" borderId="8" xfId="2" applyFont="1" applyFill="1" applyBorder="1" applyAlignment="1">
      <alignment horizontal="center"/>
    </xf>
    <xf numFmtId="0" fontId="3" fillId="10" borderId="8" xfId="0" applyFont="1" applyFill="1" applyBorder="1" applyAlignment="1">
      <alignment vertical="center" wrapText="1"/>
    </xf>
    <xf numFmtId="0" fontId="4" fillId="10" borderId="15" xfId="1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left"/>
    </xf>
    <xf numFmtId="165" fontId="4" fillId="10" borderId="0" xfId="2" applyNumberFormat="1" applyFont="1" applyFill="1" applyBorder="1" applyAlignment="1"/>
    <xf numFmtId="0" fontId="3" fillId="10" borderId="14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wrapText="1"/>
    </xf>
    <xf numFmtId="165" fontId="4" fillId="3" borderId="8" xfId="2" applyNumberFormat="1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166" fontId="10" fillId="10" borderId="8" xfId="0" applyNumberFormat="1" applyFont="1" applyFill="1" applyBorder="1"/>
    <xf numFmtId="17" fontId="7" fillId="10" borderId="14" xfId="0" applyNumberFormat="1" applyFont="1" applyFill="1" applyBorder="1" applyAlignment="1">
      <alignment horizontal="left"/>
    </xf>
    <xf numFmtId="0" fontId="5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/>
    </xf>
    <xf numFmtId="165" fontId="5" fillId="3" borderId="8" xfId="2" applyNumberFormat="1" applyFont="1" applyFill="1" applyBorder="1" applyAlignment="1"/>
    <xf numFmtId="4" fontId="4" fillId="3" borderId="8" xfId="0" applyNumberFormat="1" applyFont="1" applyFill="1" applyBorder="1"/>
    <xf numFmtId="49" fontId="3" fillId="4" borderId="9" xfId="1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/>
    </xf>
    <xf numFmtId="165" fontId="4" fillId="4" borderId="14" xfId="2" applyNumberFormat="1" applyFont="1" applyFill="1" applyBorder="1" applyAlignment="1"/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4" fontId="4" fillId="4" borderId="8" xfId="2" applyFont="1" applyFill="1" applyBorder="1" applyAlignment="1">
      <alignment horizontal="center"/>
    </xf>
    <xf numFmtId="49" fontId="4" fillId="8" borderId="8" xfId="1" applyNumberFormat="1" applyFont="1" applyFill="1" applyBorder="1" applyAlignment="1">
      <alignment vertical="center" wrapText="1"/>
    </xf>
    <xf numFmtId="0" fontId="4" fillId="10" borderId="8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0" fontId="3" fillId="4" borderId="9" xfId="1" applyFont="1" applyFill="1" applyBorder="1" applyAlignment="1">
      <alignment horizontal="left" vertical="center" indent="1"/>
    </xf>
    <xf numFmtId="0" fontId="3" fillId="4" borderId="14" xfId="1" applyFont="1" applyFill="1" applyBorder="1" applyAlignment="1">
      <alignment horizontal="left" vertical="center" indent="1"/>
    </xf>
    <xf numFmtId="49" fontId="15" fillId="4" borderId="9" xfId="1" applyNumberFormat="1" applyFont="1" applyFill="1" applyBorder="1" applyAlignment="1">
      <alignment horizontal="left" vertical="center" wrapText="1"/>
    </xf>
    <xf numFmtId="49" fontId="15" fillId="4" borderId="14" xfId="1" applyNumberFormat="1" applyFont="1" applyFill="1" applyBorder="1" applyAlignment="1">
      <alignment horizontal="left" vertical="center" wrapText="1"/>
    </xf>
    <xf numFmtId="49" fontId="15" fillId="4" borderId="15" xfId="1" applyNumberFormat="1" applyFont="1" applyFill="1" applyBorder="1" applyAlignment="1">
      <alignment horizontal="left" vertical="center" wrapText="1"/>
    </xf>
    <xf numFmtId="49" fontId="3" fillId="4" borderId="9" xfId="1" applyNumberFormat="1" applyFont="1" applyFill="1" applyBorder="1" applyAlignment="1">
      <alignment horizontal="left" vertical="center" wrapText="1"/>
    </xf>
    <xf numFmtId="49" fontId="3" fillId="4" borderId="14" xfId="1" applyNumberFormat="1" applyFont="1" applyFill="1" applyBorder="1" applyAlignment="1">
      <alignment horizontal="left" vertical="center" wrapText="1"/>
    </xf>
    <xf numFmtId="49" fontId="3" fillId="4" borderId="15" xfId="1" applyNumberFormat="1" applyFont="1" applyFill="1" applyBorder="1" applyAlignment="1">
      <alignment horizontal="left" vertical="center" wrapText="1"/>
    </xf>
    <xf numFmtId="49" fontId="3" fillId="2" borderId="9" xfId="1" applyNumberFormat="1" applyFont="1" applyFill="1" applyBorder="1" applyAlignment="1">
      <alignment horizontal="left" vertical="center"/>
    </xf>
    <xf numFmtId="49" fontId="3" fillId="2" borderId="14" xfId="1" applyNumberFormat="1" applyFont="1" applyFill="1" applyBorder="1" applyAlignment="1">
      <alignment horizontal="left" vertical="center"/>
    </xf>
    <xf numFmtId="49" fontId="3" fillId="2" borderId="15" xfId="1" applyNumberFormat="1" applyFont="1" applyFill="1" applyBorder="1" applyAlignment="1">
      <alignment horizontal="left" vertical="center"/>
    </xf>
    <xf numFmtId="49" fontId="16" fillId="4" borderId="14" xfId="1" applyNumberFormat="1" applyFont="1" applyFill="1" applyBorder="1" applyAlignment="1">
      <alignment horizontal="left" vertical="center" wrapText="1"/>
    </xf>
    <xf numFmtId="49" fontId="16" fillId="4" borderId="15" xfId="1" applyNumberFormat="1" applyFont="1" applyFill="1" applyBorder="1" applyAlignment="1">
      <alignment horizontal="left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49" fontId="3" fillId="2" borderId="14" xfId="1" applyNumberFormat="1" applyFont="1" applyFill="1" applyBorder="1" applyAlignment="1">
      <alignment horizontal="left" vertical="center" wrapText="1"/>
    </xf>
    <xf numFmtId="49" fontId="3" fillId="2" borderId="15" xfId="1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left"/>
    </xf>
    <xf numFmtId="0" fontId="14" fillId="4" borderId="14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left"/>
    </xf>
    <xf numFmtId="49" fontId="3" fillId="2" borderId="9" xfId="1" applyNumberFormat="1" applyFont="1" applyFill="1" applyBorder="1" applyAlignment="1">
      <alignment vertical="center" wrapText="1"/>
    </xf>
    <xf numFmtId="49" fontId="3" fillId="2" borderId="14" xfId="1" applyNumberFormat="1" applyFont="1" applyFill="1" applyBorder="1" applyAlignment="1">
      <alignment vertical="center" wrapText="1"/>
    </xf>
    <xf numFmtId="49" fontId="3" fillId="2" borderId="15" xfId="1" applyNumberFormat="1" applyFont="1" applyFill="1" applyBorder="1" applyAlignment="1">
      <alignment vertical="center" wrapText="1"/>
    </xf>
    <xf numFmtId="49" fontId="3" fillId="4" borderId="16" xfId="1" applyNumberFormat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left" vertical="center" wrapText="1"/>
    </xf>
    <xf numFmtId="49" fontId="3" fillId="4" borderId="4" xfId="1" applyNumberFormat="1" applyFont="1" applyFill="1" applyBorder="1" applyAlignment="1">
      <alignment horizontal="left" vertical="center" wrapText="1"/>
    </xf>
  </cellXfs>
  <cellStyles count="4">
    <cellStyle name="Dziesiętny" xfId="2" builtinId="3"/>
    <cellStyle name="Normalny" xfId="0" builtinId="0"/>
    <cellStyle name="Normalny 2" xfId="3" xr:uid="{00000000-0005-0000-0000-000002000000}"/>
    <cellStyle name="Normalny_Arkusz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L432"/>
  <sheetViews>
    <sheetView tabSelected="1" zoomScale="110" zoomScaleNormal="110" workbookViewId="0">
      <pane ySplit="3" topLeftCell="A244" activePane="bottomLeft" state="frozenSplit"/>
      <selection pane="bottomLeft" sqref="A1:O1"/>
    </sheetView>
  </sheetViews>
  <sheetFormatPr defaultColWidth="9.140625" defaultRowHeight="13.5" outlineLevelRow="3" x14ac:dyDescent="0.25"/>
  <cols>
    <col min="1" max="1" width="4.140625" style="42" customWidth="1"/>
    <col min="2" max="2" width="56.7109375" style="36" customWidth="1"/>
    <col min="3" max="3" width="11.85546875" style="34" customWidth="1"/>
    <col min="4" max="4" width="10.85546875" style="34" customWidth="1"/>
    <col min="5" max="5" width="7.42578125" style="34" customWidth="1"/>
    <col min="6" max="6" width="10.140625" style="34" customWidth="1"/>
    <col min="7" max="7" width="3" style="25" customWidth="1"/>
    <col min="8" max="8" width="9.28515625" style="12" customWidth="1"/>
    <col min="9" max="9" width="7.85546875" style="12" customWidth="1"/>
    <col min="10" max="10" width="7.28515625" style="1" customWidth="1"/>
    <col min="11" max="11" width="10.42578125" style="62" customWidth="1"/>
    <col min="12" max="12" width="8.5703125" style="1" customWidth="1"/>
    <col min="13" max="13" width="6" style="19" customWidth="1"/>
    <col min="14" max="14" width="4.28515625" style="44" customWidth="1"/>
    <col min="15" max="15" width="7.7109375" style="28" customWidth="1"/>
    <col min="16" max="16" width="9.28515625" style="68" customWidth="1"/>
    <col min="17" max="17" width="3.5703125" style="68" customWidth="1"/>
    <col min="18" max="18" width="9.28515625" style="68" bestFit="1" customWidth="1"/>
    <col min="19" max="19" width="3.140625" style="68" customWidth="1"/>
    <col min="20" max="20" width="9.140625" style="68"/>
    <col min="21" max="21" width="3.42578125" style="68" customWidth="1"/>
    <col min="22" max="22" width="9.85546875" style="73" customWidth="1"/>
    <col min="23" max="23" width="3.140625" style="73" customWidth="1"/>
    <col min="24" max="24" width="9.140625" style="68"/>
    <col min="25" max="25" width="3.42578125" style="68" customWidth="1"/>
    <col min="26" max="26" width="9.140625" style="68"/>
    <col min="27" max="27" width="3.28515625" style="68" customWidth="1"/>
    <col min="28" max="28" width="9.140625" style="68"/>
    <col min="29" max="29" width="3" style="68" customWidth="1"/>
    <col min="30" max="30" width="9.140625" style="68"/>
    <col min="31" max="31" width="2.85546875" style="68" customWidth="1"/>
    <col min="32" max="32" width="9.140625" style="73"/>
    <col min="33" max="33" width="2.85546875" style="73" customWidth="1"/>
    <col min="34" max="34" width="9.140625" style="68"/>
    <col min="35" max="35" width="2.85546875" style="68" customWidth="1"/>
    <col min="36" max="36" width="9.140625" style="68"/>
    <col min="37" max="37" width="2.85546875" style="68" customWidth="1"/>
    <col min="38" max="38" width="9.140625" style="68"/>
    <col min="39" max="39" width="3" style="68" customWidth="1"/>
    <col min="40" max="40" width="10.7109375" style="1" customWidth="1"/>
    <col min="41" max="41" width="9.140625" style="68"/>
    <col min="42" max="16384" width="9.140625" style="1"/>
  </cols>
  <sheetData>
    <row r="1" spans="1:66" ht="15" customHeight="1" x14ac:dyDescent="0.25">
      <c r="A1" s="351" t="s">
        <v>503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66" ht="82.9" customHeight="1" x14ac:dyDescent="0.25">
      <c r="A2" s="2" t="s">
        <v>45</v>
      </c>
      <c r="B2" s="3" t="s">
        <v>409</v>
      </c>
      <c r="C2" s="3" t="s">
        <v>308</v>
      </c>
      <c r="D2" s="3" t="s">
        <v>406</v>
      </c>
      <c r="E2" s="3" t="s">
        <v>405</v>
      </c>
      <c r="F2" s="3" t="s">
        <v>407</v>
      </c>
      <c r="G2" s="257" t="s">
        <v>287</v>
      </c>
      <c r="H2" s="4" t="s">
        <v>408</v>
      </c>
      <c r="I2" s="5" t="s">
        <v>369</v>
      </c>
      <c r="J2" s="4" t="s">
        <v>47</v>
      </c>
      <c r="K2" s="35" t="s">
        <v>48</v>
      </c>
      <c r="L2" s="6" t="s">
        <v>49</v>
      </c>
      <c r="M2" s="18" t="s">
        <v>368</v>
      </c>
      <c r="N2" s="256" t="s">
        <v>313</v>
      </c>
      <c r="O2" s="37" t="s">
        <v>359</v>
      </c>
      <c r="P2" s="94"/>
      <c r="Q2" s="244" t="s">
        <v>395</v>
      </c>
      <c r="R2" s="94"/>
      <c r="S2" s="244" t="s">
        <v>395</v>
      </c>
      <c r="T2" s="94"/>
      <c r="U2" s="244" t="s">
        <v>395</v>
      </c>
      <c r="V2" s="92"/>
      <c r="W2" s="247" t="s">
        <v>395</v>
      </c>
      <c r="X2" s="94"/>
      <c r="Y2" s="247" t="s">
        <v>395</v>
      </c>
      <c r="Z2" s="94"/>
      <c r="AA2" s="247" t="s">
        <v>395</v>
      </c>
      <c r="AB2" s="94"/>
      <c r="AC2" s="247" t="s">
        <v>395</v>
      </c>
      <c r="AD2" s="94"/>
      <c r="AE2" s="247" t="s">
        <v>395</v>
      </c>
      <c r="AF2" s="92"/>
      <c r="AG2" s="247" t="s">
        <v>395</v>
      </c>
      <c r="AH2" s="94"/>
      <c r="AI2" s="247" t="s">
        <v>395</v>
      </c>
      <c r="AJ2" s="94"/>
      <c r="AK2" s="247" t="s">
        <v>395</v>
      </c>
      <c r="AL2" s="94"/>
      <c r="AM2" s="247" t="s">
        <v>395</v>
      </c>
    </row>
    <row r="3" spans="1:66" x14ac:dyDescent="0.25">
      <c r="A3" s="63"/>
      <c r="B3" s="64"/>
      <c r="C3" s="65"/>
      <c r="D3" s="65"/>
      <c r="E3" s="65"/>
      <c r="F3" s="65"/>
      <c r="G3" s="66"/>
      <c r="H3" s="63"/>
      <c r="I3" s="109"/>
      <c r="J3" s="110" t="s">
        <v>312</v>
      </c>
      <c r="K3" s="111" t="s">
        <v>312</v>
      </c>
      <c r="L3" s="110" t="s">
        <v>312</v>
      </c>
      <c r="M3" s="110" t="s">
        <v>312</v>
      </c>
      <c r="N3" s="112" t="s">
        <v>310</v>
      </c>
      <c r="O3" s="112" t="s">
        <v>310</v>
      </c>
      <c r="P3" s="96" t="s">
        <v>382</v>
      </c>
      <c r="Q3" s="93"/>
      <c r="R3" s="92" t="s">
        <v>383</v>
      </c>
      <c r="S3" s="92"/>
      <c r="T3" s="96" t="s">
        <v>384</v>
      </c>
      <c r="U3" s="93"/>
      <c r="V3" s="92" t="s">
        <v>385</v>
      </c>
      <c r="W3" s="92"/>
      <c r="X3" s="96" t="s">
        <v>386</v>
      </c>
      <c r="Y3" s="94"/>
      <c r="Z3" s="94" t="s">
        <v>393</v>
      </c>
      <c r="AA3" s="94"/>
      <c r="AB3" s="96" t="s">
        <v>387</v>
      </c>
      <c r="AC3" s="96"/>
      <c r="AD3" s="92" t="s">
        <v>388</v>
      </c>
      <c r="AE3" s="92"/>
      <c r="AF3" s="96" t="s">
        <v>389</v>
      </c>
      <c r="AG3" s="96"/>
      <c r="AH3" s="92" t="s">
        <v>390</v>
      </c>
      <c r="AI3" s="92"/>
      <c r="AJ3" s="96" t="s">
        <v>391</v>
      </c>
      <c r="AK3" s="96"/>
      <c r="AL3" s="94" t="s">
        <v>392</v>
      </c>
      <c r="AM3" s="100"/>
    </row>
    <row r="4" spans="1:66" s="272" customFormat="1" x14ac:dyDescent="0.25">
      <c r="A4" s="273"/>
      <c r="B4" s="274" t="s">
        <v>435</v>
      </c>
      <c r="C4" s="275"/>
      <c r="D4" s="275"/>
      <c r="E4" s="275"/>
      <c r="F4" s="275"/>
      <c r="G4" s="276"/>
      <c r="H4" s="273"/>
      <c r="I4" s="273"/>
      <c r="J4" s="277"/>
      <c r="K4" s="278"/>
      <c r="L4" s="277"/>
      <c r="M4" s="277"/>
      <c r="N4" s="279"/>
      <c r="O4" s="27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80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ht="13.5" customHeight="1" x14ac:dyDescent="0.25">
      <c r="A5" s="346" t="s">
        <v>41</v>
      </c>
      <c r="B5" s="347"/>
      <c r="C5" s="347"/>
      <c r="D5" s="347"/>
      <c r="E5" s="347"/>
      <c r="F5" s="347"/>
      <c r="G5" s="347"/>
      <c r="H5" s="347"/>
      <c r="I5" s="348"/>
      <c r="J5" s="113"/>
      <c r="K5" s="114"/>
      <c r="L5" s="113"/>
      <c r="M5" s="205"/>
      <c r="N5" s="116">
        <v>0.23</v>
      </c>
      <c r="O5" s="117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249"/>
    </row>
    <row r="6" spans="1:66" ht="14.45" customHeight="1" outlineLevel="1" x14ac:dyDescent="0.25">
      <c r="A6" s="118" t="s">
        <v>31</v>
      </c>
      <c r="B6" s="119" t="s">
        <v>297</v>
      </c>
      <c r="C6" s="120" t="s">
        <v>32</v>
      </c>
      <c r="D6" s="120"/>
      <c r="E6" s="120"/>
      <c r="F6" s="120"/>
      <c r="G6" s="121">
        <v>1</v>
      </c>
      <c r="H6" s="118"/>
      <c r="I6" s="118">
        <v>2</v>
      </c>
      <c r="J6" s="104"/>
      <c r="K6" s="122"/>
      <c r="L6" s="104"/>
      <c r="M6" s="123">
        <f t="shared" ref="M6:M84" si="0">(+K6*I6+J6*H6+L6)*G6</f>
        <v>0</v>
      </c>
      <c r="N6" s="124">
        <f>M6*0.23</f>
        <v>0</v>
      </c>
      <c r="O6" s="125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</row>
    <row r="7" spans="1:66" s="67" customFormat="1" ht="13.5" customHeight="1" x14ac:dyDescent="0.25">
      <c r="A7" s="338" t="s">
        <v>431</v>
      </c>
      <c r="B7" s="339"/>
      <c r="C7" s="339"/>
      <c r="D7" s="339"/>
      <c r="E7" s="339"/>
      <c r="F7" s="339"/>
      <c r="G7" s="339"/>
      <c r="H7" s="339"/>
      <c r="I7" s="340"/>
      <c r="J7" s="126"/>
      <c r="K7" s="127"/>
      <c r="L7" s="128"/>
      <c r="M7" s="194"/>
      <c r="N7" s="116">
        <v>0.23</v>
      </c>
      <c r="O7" s="209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5"/>
      <c r="AK7" s="95"/>
      <c r="AL7" s="95"/>
      <c r="AM7" s="249"/>
      <c r="AN7" s="1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</row>
    <row r="8" spans="1:66" ht="12" customHeight="1" outlineLevel="1" x14ac:dyDescent="0.25">
      <c r="A8" s="118">
        <v>1</v>
      </c>
      <c r="B8" s="255" t="s">
        <v>112</v>
      </c>
      <c r="C8" s="120" t="s">
        <v>113</v>
      </c>
      <c r="D8" s="120"/>
      <c r="E8" s="120"/>
      <c r="F8" s="120"/>
      <c r="G8" s="121">
        <v>1</v>
      </c>
      <c r="H8" s="118">
        <v>2</v>
      </c>
      <c r="I8" s="130">
        <v>4</v>
      </c>
      <c r="J8" s="131"/>
      <c r="K8" s="122"/>
      <c r="L8" s="104"/>
      <c r="M8" s="123">
        <f t="shared" si="0"/>
        <v>0</v>
      </c>
      <c r="N8" s="132">
        <f>M8*0.23</f>
        <v>0</v>
      </c>
      <c r="O8" s="125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100"/>
    </row>
    <row r="9" spans="1:66" ht="14.45" customHeight="1" outlineLevel="1" x14ac:dyDescent="0.25">
      <c r="A9" s="118">
        <v>2</v>
      </c>
      <c r="B9" s="255" t="s">
        <v>112</v>
      </c>
      <c r="C9" s="120" t="s">
        <v>113</v>
      </c>
      <c r="D9" s="120"/>
      <c r="E9" s="120"/>
      <c r="F9" s="120"/>
      <c r="G9" s="121">
        <v>1</v>
      </c>
      <c r="H9" s="118">
        <v>2</v>
      </c>
      <c r="I9" s="130">
        <v>4</v>
      </c>
      <c r="J9" s="131"/>
      <c r="K9" s="122"/>
      <c r="L9" s="104"/>
      <c r="M9" s="123">
        <f t="shared" si="0"/>
        <v>0</v>
      </c>
      <c r="N9" s="132">
        <f t="shared" ref="N9:N11" si="1">M9*0.23</f>
        <v>0</v>
      </c>
      <c r="O9" s="125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100"/>
    </row>
    <row r="10" spans="1:66" ht="14.45" customHeight="1" outlineLevel="1" x14ac:dyDescent="0.25">
      <c r="A10" s="118">
        <v>3</v>
      </c>
      <c r="B10" s="255" t="s">
        <v>114</v>
      </c>
      <c r="C10" s="120" t="s">
        <v>113</v>
      </c>
      <c r="D10" s="120"/>
      <c r="E10" s="120"/>
      <c r="F10" s="120"/>
      <c r="G10" s="121">
        <v>1</v>
      </c>
      <c r="H10" s="118">
        <v>2</v>
      </c>
      <c r="I10" s="130">
        <v>4</v>
      </c>
      <c r="J10" s="131"/>
      <c r="K10" s="122"/>
      <c r="L10" s="104"/>
      <c r="M10" s="123">
        <f t="shared" si="0"/>
        <v>0</v>
      </c>
      <c r="N10" s="132">
        <f t="shared" si="1"/>
        <v>0</v>
      </c>
      <c r="O10" s="125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100"/>
    </row>
    <row r="11" spans="1:66" ht="15" customHeight="1" outlineLevel="1" x14ac:dyDescent="0.25">
      <c r="A11" s="118">
        <v>4</v>
      </c>
      <c r="B11" s="255" t="s">
        <v>114</v>
      </c>
      <c r="C11" s="120" t="s">
        <v>113</v>
      </c>
      <c r="D11" s="120"/>
      <c r="E11" s="120"/>
      <c r="F11" s="120"/>
      <c r="G11" s="121">
        <v>1</v>
      </c>
      <c r="H11" s="118">
        <v>2</v>
      </c>
      <c r="I11" s="130">
        <v>4</v>
      </c>
      <c r="J11" s="131"/>
      <c r="K11" s="122"/>
      <c r="L11" s="104"/>
      <c r="M11" s="123">
        <f t="shared" si="0"/>
        <v>0</v>
      </c>
      <c r="N11" s="132">
        <f t="shared" si="1"/>
        <v>0</v>
      </c>
      <c r="O11" s="125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100"/>
    </row>
    <row r="12" spans="1:66" ht="13.5" customHeight="1" x14ac:dyDescent="0.25">
      <c r="A12" s="346" t="s">
        <v>430</v>
      </c>
      <c r="B12" s="347"/>
      <c r="C12" s="347"/>
      <c r="D12" s="347"/>
      <c r="E12" s="347"/>
      <c r="F12" s="347"/>
      <c r="G12" s="347"/>
      <c r="H12" s="347"/>
      <c r="I12" s="348"/>
      <c r="J12" s="133"/>
      <c r="K12" s="114"/>
      <c r="L12" s="113"/>
      <c r="M12" s="176"/>
      <c r="N12" s="116">
        <v>0.23</v>
      </c>
      <c r="O12" s="210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</row>
    <row r="13" spans="1:66" outlineLevel="1" x14ac:dyDescent="0.25">
      <c r="A13" s="118">
        <v>1</v>
      </c>
      <c r="B13" s="119" t="s">
        <v>188</v>
      </c>
      <c r="C13" s="134"/>
      <c r="D13" s="134"/>
      <c r="E13" s="134"/>
      <c r="F13" s="134"/>
      <c r="G13" s="135">
        <v>4</v>
      </c>
      <c r="H13" s="136"/>
      <c r="I13" s="137">
        <v>2</v>
      </c>
      <c r="J13" s="131"/>
      <c r="K13" s="122"/>
      <c r="L13" s="104"/>
      <c r="M13" s="123">
        <f t="shared" si="0"/>
        <v>0</v>
      </c>
      <c r="N13" s="132">
        <f>M13*0.23</f>
        <v>0</v>
      </c>
      <c r="O13" s="125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100"/>
    </row>
    <row r="14" spans="1:66" outlineLevel="1" x14ac:dyDescent="0.25">
      <c r="A14" s="118">
        <v>2</v>
      </c>
      <c r="B14" s="119" t="s">
        <v>188</v>
      </c>
      <c r="C14" s="134"/>
      <c r="D14" s="134"/>
      <c r="E14" s="134"/>
      <c r="F14" s="134"/>
      <c r="G14" s="135">
        <v>4</v>
      </c>
      <c r="H14" s="136"/>
      <c r="I14" s="137">
        <v>2</v>
      </c>
      <c r="J14" s="131"/>
      <c r="K14" s="122"/>
      <c r="L14" s="104"/>
      <c r="M14" s="123">
        <f t="shared" si="0"/>
        <v>0</v>
      </c>
      <c r="N14" s="132">
        <f t="shared" ref="N14:N20" si="2">M14*0.23</f>
        <v>0</v>
      </c>
      <c r="O14" s="125"/>
      <c r="P14" s="94"/>
      <c r="Q14" s="94"/>
      <c r="R14" s="94"/>
      <c r="S14" s="93"/>
      <c r="T14" s="94"/>
      <c r="U14" s="94"/>
      <c r="V14" s="92"/>
      <c r="W14" s="92"/>
      <c r="X14" s="94"/>
      <c r="Y14" s="94"/>
      <c r="Z14" s="94"/>
      <c r="AA14" s="94"/>
      <c r="AB14" s="94"/>
      <c r="AC14" s="94"/>
      <c r="AD14" s="94"/>
      <c r="AE14" s="94"/>
      <c r="AF14" s="94"/>
      <c r="AG14" s="92"/>
      <c r="AH14" s="94"/>
      <c r="AI14" s="94"/>
      <c r="AJ14" s="94"/>
      <c r="AK14" s="94"/>
      <c r="AL14" s="94"/>
      <c r="AM14" s="100"/>
    </row>
    <row r="15" spans="1:66" outlineLevel="1" x14ac:dyDescent="0.25">
      <c r="A15" s="118">
        <v>3</v>
      </c>
      <c r="B15" s="119" t="s">
        <v>330</v>
      </c>
      <c r="C15" s="134"/>
      <c r="D15" s="134"/>
      <c r="E15" s="134"/>
      <c r="F15" s="134"/>
      <c r="G15" s="135">
        <v>1</v>
      </c>
      <c r="H15" s="136"/>
      <c r="I15" s="137">
        <v>2</v>
      </c>
      <c r="J15" s="131"/>
      <c r="K15" s="122"/>
      <c r="L15" s="104"/>
      <c r="M15" s="123">
        <f t="shared" si="0"/>
        <v>0</v>
      </c>
      <c r="N15" s="132">
        <f t="shared" si="2"/>
        <v>0</v>
      </c>
      <c r="O15" s="125"/>
      <c r="P15" s="94"/>
      <c r="Q15" s="94"/>
      <c r="R15" s="94"/>
      <c r="S15" s="93"/>
      <c r="T15" s="94"/>
      <c r="U15" s="94"/>
      <c r="V15" s="92"/>
      <c r="W15" s="92"/>
      <c r="X15" s="94"/>
      <c r="Y15" s="94"/>
      <c r="Z15" s="94"/>
      <c r="AA15" s="94"/>
      <c r="AB15" s="94"/>
      <c r="AC15" s="94"/>
      <c r="AD15" s="94"/>
      <c r="AE15" s="94"/>
      <c r="AF15" s="94"/>
      <c r="AG15" s="92"/>
      <c r="AH15" s="94"/>
      <c r="AI15" s="94"/>
      <c r="AJ15" s="94"/>
      <c r="AK15" s="94"/>
      <c r="AL15" s="94"/>
      <c r="AM15" s="100"/>
    </row>
    <row r="16" spans="1:66" outlineLevel="1" x14ac:dyDescent="0.25">
      <c r="A16" s="118">
        <v>4</v>
      </c>
      <c r="B16" s="138" t="s">
        <v>331</v>
      </c>
      <c r="C16" s="139"/>
      <c r="D16" s="139"/>
      <c r="E16" s="139"/>
      <c r="F16" s="139"/>
      <c r="G16" s="135">
        <v>2</v>
      </c>
      <c r="H16" s="140"/>
      <c r="I16" s="140">
        <v>2</v>
      </c>
      <c r="J16" s="131"/>
      <c r="K16" s="122"/>
      <c r="L16" s="104"/>
      <c r="M16" s="123">
        <f t="shared" si="0"/>
        <v>0</v>
      </c>
      <c r="N16" s="132">
        <f t="shared" si="2"/>
        <v>0</v>
      </c>
      <c r="O16" s="125"/>
      <c r="P16" s="94"/>
      <c r="Q16" s="94"/>
      <c r="R16" s="94"/>
      <c r="S16" s="93"/>
      <c r="T16" s="94"/>
      <c r="U16" s="94"/>
      <c r="V16" s="92"/>
      <c r="W16" s="92"/>
      <c r="X16" s="94"/>
      <c r="Y16" s="94"/>
      <c r="Z16" s="94"/>
      <c r="AA16" s="94"/>
      <c r="AB16" s="94"/>
      <c r="AC16" s="94"/>
      <c r="AD16" s="94"/>
      <c r="AE16" s="94"/>
      <c r="AF16" s="94"/>
      <c r="AG16" s="92"/>
      <c r="AH16" s="94"/>
      <c r="AI16" s="94"/>
      <c r="AJ16" s="94"/>
      <c r="AK16" s="94"/>
      <c r="AL16" s="94"/>
      <c r="AM16" s="100"/>
    </row>
    <row r="17" spans="1:39" outlineLevel="1" x14ac:dyDescent="0.25">
      <c r="A17" s="118">
        <v>5</v>
      </c>
      <c r="B17" s="138" t="s">
        <v>269</v>
      </c>
      <c r="C17" s="139"/>
      <c r="D17" s="139"/>
      <c r="E17" s="139"/>
      <c r="F17" s="139"/>
      <c r="G17" s="141">
        <v>1</v>
      </c>
      <c r="H17" s="140">
        <v>2</v>
      </c>
      <c r="I17" s="140">
        <v>2</v>
      </c>
      <c r="J17" s="131"/>
      <c r="K17" s="122"/>
      <c r="L17" s="104"/>
      <c r="M17" s="123">
        <f t="shared" si="0"/>
        <v>0</v>
      </c>
      <c r="N17" s="132">
        <f t="shared" si="2"/>
        <v>0</v>
      </c>
      <c r="O17" s="125"/>
      <c r="P17" s="94"/>
      <c r="Q17" s="94"/>
      <c r="R17" s="94"/>
      <c r="S17" s="93"/>
      <c r="T17" s="94"/>
      <c r="U17" s="94"/>
      <c r="V17" s="92"/>
      <c r="W17" s="92"/>
      <c r="X17" s="94"/>
      <c r="Y17" s="94"/>
      <c r="Z17" s="94"/>
      <c r="AA17" s="94"/>
      <c r="AB17" s="94"/>
      <c r="AC17" s="94"/>
      <c r="AD17" s="94"/>
      <c r="AE17" s="94"/>
      <c r="AF17" s="94"/>
      <c r="AG17" s="92"/>
      <c r="AH17" s="94"/>
      <c r="AI17" s="94"/>
      <c r="AJ17" s="94"/>
      <c r="AK17" s="94"/>
      <c r="AL17" s="94"/>
      <c r="AM17" s="100"/>
    </row>
    <row r="18" spans="1:39" outlineLevel="1" x14ac:dyDescent="0.25">
      <c r="A18" s="118">
        <v>6</v>
      </c>
      <c r="B18" s="138" t="s">
        <v>270</v>
      </c>
      <c r="C18" s="139"/>
      <c r="D18" s="139"/>
      <c r="E18" s="139"/>
      <c r="F18" s="139"/>
      <c r="G18" s="141">
        <v>1</v>
      </c>
      <c r="H18" s="140"/>
      <c r="I18" s="140">
        <v>2</v>
      </c>
      <c r="J18" s="131"/>
      <c r="K18" s="122"/>
      <c r="L18" s="104"/>
      <c r="M18" s="123">
        <f t="shared" si="0"/>
        <v>0</v>
      </c>
      <c r="N18" s="132">
        <f t="shared" si="2"/>
        <v>0</v>
      </c>
      <c r="O18" s="125"/>
      <c r="P18" s="94"/>
      <c r="Q18" s="94"/>
      <c r="R18" s="94"/>
      <c r="S18" s="93"/>
      <c r="T18" s="94"/>
      <c r="U18" s="94"/>
      <c r="V18" s="92"/>
      <c r="W18" s="92"/>
      <c r="X18" s="94"/>
      <c r="Y18" s="94"/>
      <c r="Z18" s="94"/>
      <c r="AA18" s="94"/>
      <c r="AB18" s="94"/>
      <c r="AC18" s="94"/>
      <c r="AD18" s="94"/>
      <c r="AE18" s="94"/>
      <c r="AF18" s="94"/>
      <c r="AG18" s="92"/>
      <c r="AH18" s="94"/>
      <c r="AI18" s="94"/>
      <c r="AJ18" s="94"/>
      <c r="AK18" s="94"/>
      <c r="AL18" s="94"/>
      <c r="AM18" s="100"/>
    </row>
    <row r="19" spans="1:39" ht="12" customHeight="1" outlineLevel="1" x14ac:dyDescent="0.25">
      <c r="A19" s="118">
        <v>7</v>
      </c>
      <c r="B19" s="138" t="s">
        <v>271</v>
      </c>
      <c r="C19" s="139"/>
      <c r="D19" s="139"/>
      <c r="E19" s="139"/>
      <c r="F19" s="139"/>
      <c r="G19" s="141">
        <v>1</v>
      </c>
      <c r="H19" s="140">
        <v>2</v>
      </c>
      <c r="I19" s="140">
        <v>2</v>
      </c>
      <c r="J19" s="131"/>
      <c r="K19" s="122"/>
      <c r="L19" s="104"/>
      <c r="M19" s="123">
        <f t="shared" si="0"/>
        <v>0</v>
      </c>
      <c r="N19" s="132">
        <f t="shared" si="2"/>
        <v>0</v>
      </c>
      <c r="O19" s="125"/>
      <c r="P19" s="94"/>
      <c r="Q19" s="94"/>
      <c r="R19" s="94"/>
      <c r="S19" s="93"/>
      <c r="T19" s="94"/>
      <c r="U19" s="94"/>
      <c r="V19" s="92"/>
      <c r="W19" s="92"/>
      <c r="X19" s="94"/>
      <c r="Y19" s="94"/>
      <c r="Z19" s="94"/>
      <c r="AA19" s="94"/>
      <c r="AB19" s="94"/>
      <c r="AC19" s="94"/>
      <c r="AD19" s="94"/>
      <c r="AE19" s="94"/>
      <c r="AF19" s="94"/>
      <c r="AG19" s="92"/>
      <c r="AH19" s="94"/>
      <c r="AI19" s="94"/>
      <c r="AJ19" s="94"/>
      <c r="AK19" s="94"/>
      <c r="AL19" s="94"/>
      <c r="AM19" s="100"/>
    </row>
    <row r="20" spans="1:39" outlineLevel="1" x14ac:dyDescent="0.25">
      <c r="A20" s="118">
        <v>8</v>
      </c>
      <c r="B20" s="138" t="s">
        <v>272</v>
      </c>
      <c r="C20" s="139"/>
      <c r="D20" s="139"/>
      <c r="E20" s="139"/>
      <c r="F20" s="139"/>
      <c r="G20" s="141">
        <v>1</v>
      </c>
      <c r="H20" s="140">
        <v>2</v>
      </c>
      <c r="I20" s="140">
        <v>2</v>
      </c>
      <c r="J20" s="131"/>
      <c r="K20" s="122"/>
      <c r="L20" s="104"/>
      <c r="M20" s="123">
        <f t="shared" si="0"/>
        <v>0</v>
      </c>
      <c r="N20" s="132">
        <f t="shared" si="2"/>
        <v>0</v>
      </c>
      <c r="O20" s="125"/>
      <c r="P20" s="94"/>
      <c r="Q20" s="94"/>
      <c r="R20" s="94"/>
      <c r="S20" s="93"/>
      <c r="T20" s="94"/>
      <c r="U20" s="94"/>
      <c r="V20" s="92"/>
      <c r="W20" s="92"/>
      <c r="X20" s="94"/>
      <c r="Y20" s="94"/>
      <c r="Z20" s="94"/>
      <c r="AA20" s="94"/>
      <c r="AB20" s="94"/>
      <c r="AC20" s="94"/>
      <c r="AD20" s="94"/>
      <c r="AE20" s="94"/>
      <c r="AF20" s="94"/>
      <c r="AG20" s="92"/>
      <c r="AH20" s="94"/>
      <c r="AI20" s="94"/>
      <c r="AJ20" s="94"/>
      <c r="AK20" s="94"/>
      <c r="AL20" s="94"/>
      <c r="AM20" s="100"/>
    </row>
    <row r="21" spans="1:39" ht="13.5" customHeight="1" x14ac:dyDescent="0.25">
      <c r="A21" s="346" t="s">
        <v>429</v>
      </c>
      <c r="B21" s="347"/>
      <c r="C21" s="347"/>
      <c r="D21" s="347"/>
      <c r="E21" s="347"/>
      <c r="F21" s="347"/>
      <c r="G21" s="347"/>
      <c r="H21" s="347"/>
      <c r="I21" s="348"/>
      <c r="J21" s="133"/>
      <c r="K21" s="114"/>
      <c r="L21" s="113"/>
      <c r="M21" s="176"/>
      <c r="N21" s="116">
        <v>0.23</v>
      </c>
      <c r="O21" s="209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249"/>
    </row>
    <row r="22" spans="1:39" ht="14.45" customHeight="1" outlineLevel="1" x14ac:dyDescent="0.25">
      <c r="A22" s="118">
        <v>1</v>
      </c>
      <c r="B22" s="119" t="s">
        <v>273</v>
      </c>
      <c r="C22" s="120" t="s">
        <v>274</v>
      </c>
      <c r="D22" s="120"/>
      <c r="E22" s="120"/>
      <c r="F22" s="120"/>
      <c r="G22" s="121">
        <v>1</v>
      </c>
      <c r="H22" s="118">
        <v>2</v>
      </c>
      <c r="I22" s="130">
        <v>4</v>
      </c>
      <c r="J22" s="131"/>
      <c r="K22" s="122"/>
      <c r="L22" s="104"/>
      <c r="M22" s="123">
        <f t="shared" si="0"/>
        <v>0</v>
      </c>
      <c r="N22" s="132">
        <f>M22*0.23</f>
        <v>0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100"/>
    </row>
    <row r="23" spans="1:39" outlineLevel="1" x14ac:dyDescent="0.25">
      <c r="A23" s="118">
        <v>2</v>
      </c>
      <c r="B23" s="119" t="s">
        <v>332</v>
      </c>
      <c r="C23" s="120"/>
      <c r="D23" s="120"/>
      <c r="E23" s="120"/>
      <c r="F23" s="120"/>
      <c r="G23" s="121">
        <v>1</v>
      </c>
      <c r="H23" s="118"/>
      <c r="I23" s="130">
        <v>2</v>
      </c>
      <c r="J23" s="131"/>
      <c r="K23" s="122"/>
      <c r="L23" s="104"/>
      <c r="M23" s="123">
        <f t="shared" si="0"/>
        <v>0</v>
      </c>
      <c r="N23" s="132">
        <f t="shared" ref="N23:N24" si="3">M23*0.23</f>
        <v>0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2"/>
      <c r="AH23" s="94"/>
      <c r="AI23" s="94"/>
      <c r="AJ23" s="94"/>
      <c r="AK23" s="94"/>
      <c r="AL23" s="94"/>
      <c r="AM23" s="100"/>
    </row>
    <row r="24" spans="1:39" outlineLevel="1" x14ac:dyDescent="0.25">
      <c r="A24" s="118">
        <v>3</v>
      </c>
      <c r="B24" s="119" t="s">
        <v>333</v>
      </c>
      <c r="C24" s="120"/>
      <c r="D24" s="120"/>
      <c r="E24" s="120"/>
      <c r="F24" s="120"/>
      <c r="G24" s="121">
        <v>10</v>
      </c>
      <c r="H24" s="118"/>
      <c r="I24" s="130">
        <v>2</v>
      </c>
      <c r="J24" s="131"/>
      <c r="K24" s="122"/>
      <c r="L24" s="104"/>
      <c r="M24" s="123">
        <f t="shared" si="0"/>
        <v>0</v>
      </c>
      <c r="N24" s="132">
        <f t="shared" si="3"/>
        <v>0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100"/>
    </row>
    <row r="25" spans="1:39" ht="13.5" customHeight="1" x14ac:dyDescent="0.25">
      <c r="A25" s="346" t="s">
        <v>428</v>
      </c>
      <c r="B25" s="347"/>
      <c r="C25" s="347"/>
      <c r="D25" s="347"/>
      <c r="E25" s="347"/>
      <c r="F25" s="347"/>
      <c r="G25" s="347"/>
      <c r="H25" s="347"/>
      <c r="I25" s="348"/>
      <c r="J25" s="133"/>
      <c r="K25" s="114"/>
      <c r="L25" s="113"/>
      <c r="M25" s="176"/>
      <c r="N25" s="116">
        <v>0.23</v>
      </c>
      <c r="O25" s="117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249"/>
    </row>
    <row r="26" spans="1:39" outlineLevel="1" x14ac:dyDescent="0.25">
      <c r="A26" s="118">
        <v>1</v>
      </c>
      <c r="B26" s="119" t="s">
        <v>334</v>
      </c>
      <c r="C26" s="120"/>
      <c r="D26" s="120"/>
      <c r="E26" s="120"/>
      <c r="F26" s="120"/>
      <c r="G26" s="121">
        <v>6</v>
      </c>
      <c r="H26" s="118"/>
      <c r="I26" s="130">
        <v>2</v>
      </c>
      <c r="J26" s="131"/>
      <c r="K26" s="122"/>
      <c r="L26" s="104"/>
      <c r="M26" s="123">
        <f t="shared" si="0"/>
        <v>0</v>
      </c>
      <c r="N26" s="132">
        <f>M26*0.23</f>
        <v>0</v>
      </c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100"/>
    </row>
    <row r="27" spans="1:39" ht="13.5" customHeight="1" x14ac:dyDescent="0.25">
      <c r="A27" s="346" t="s">
        <v>427</v>
      </c>
      <c r="B27" s="347"/>
      <c r="C27" s="347"/>
      <c r="D27" s="347"/>
      <c r="E27" s="347"/>
      <c r="F27" s="347"/>
      <c r="G27" s="347"/>
      <c r="H27" s="347"/>
      <c r="I27" s="348"/>
      <c r="J27" s="133"/>
      <c r="K27" s="114"/>
      <c r="L27" s="113"/>
      <c r="M27" s="176"/>
      <c r="N27" s="116">
        <v>0.23</v>
      </c>
      <c r="O27" s="117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249"/>
    </row>
    <row r="28" spans="1:39" outlineLevel="1" x14ac:dyDescent="0.25">
      <c r="A28" s="118">
        <v>1</v>
      </c>
      <c r="B28" s="119" t="s">
        <v>294</v>
      </c>
      <c r="C28" s="120" t="s">
        <v>289</v>
      </c>
      <c r="D28" s="120"/>
      <c r="E28" s="120"/>
      <c r="F28" s="120"/>
      <c r="G28" s="142">
        <v>1</v>
      </c>
      <c r="H28" s="118">
        <v>2</v>
      </c>
      <c r="I28" s="130">
        <v>4</v>
      </c>
      <c r="J28" s="131"/>
      <c r="K28" s="122"/>
      <c r="L28" s="104"/>
      <c r="M28" s="123">
        <f t="shared" si="0"/>
        <v>0</v>
      </c>
      <c r="N28" s="132">
        <f>M28*0.23</f>
        <v>0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</row>
    <row r="29" spans="1:39" outlineLevel="1" x14ac:dyDescent="0.25">
      <c r="A29" s="118">
        <v>2</v>
      </c>
      <c r="B29" s="119" t="s">
        <v>335</v>
      </c>
      <c r="C29" s="120" t="s">
        <v>289</v>
      </c>
      <c r="D29" s="120"/>
      <c r="E29" s="120"/>
      <c r="F29" s="120"/>
      <c r="G29" s="142">
        <v>16</v>
      </c>
      <c r="H29" s="118"/>
      <c r="I29" s="130">
        <v>2</v>
      </c>
      <c r="J29" s="131"/>
      <c r="K29" s="122"/>
      <c r="L29" s="104"/>
      <c r="M29" s="123">
        <f t="shared" si="0"/>
        <v>0</v>
      </c>
      <c r="N29" s="132">
        <f t="shared" ref="N29:N30" si="4">M29*0.23</f>
        <v>0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100"/>
    </row>
    <row r="30" spans="1:39" outlineLevel="1" x14ac:dyDescent="0.25">
      <c r="A30" s="118">
        <v>3</v>
      </c>
      <c r="B30" s="119" t="s">
        <v>295</v>
      </c>
      <c r="C30" s="120" t="s">
        <v>289</v>
      </c>
      <c r="D30" s="120"/>
      <c r="E30" s="120"/>
      <c r="F30" s="120"/>
      <c r="G30" s="121">
        <v>16</v>
      </c>
      <c r="H30" s="118"/>
      <c r="I30" s="130">
        <v>2</v>
      </c>
      <c r="J30" s="131"/>
      <c r="K30" s="122"/>
      <c r="L30" s="163"/>
      <c r="M30" s="123">
        <f t="shared" si="0"/>
        <v>0</v>
      </c>
      <c r="N30" s="132">
        <f t="shared" si="4"/>
        <v>0</v>
      </c>
      <c r="O30" s="94"/>
      <c r="P30" s="94"/>
      <c r="Q30" s="94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4"/>
      <c r="AI30" s="94"/>
      <c r="AJ30" s="94"/>
      <c r="AK30" s="94"/>
      <c r="AL30" s="94"/>
      <c r="AM30" s="100"/>
    </row>
    <row r="31" spans="1:39" ht="13.5" customHeight="1" x14ac:dyDescent="0.25">
      <c r="A31" s="346" t="s">
        <v>424</v>
      </c>
      <c r="B31" s="347"/>
      <c r="C31" s="347"/>
      <c r="D31" s="347"/>
      <c r="E31" s="347"/>
      <c r="F31" s="347"/>
      <c r="G31" s="347"/>
      <c r="H31" s="347"/>
      <c r="I31" s="348"/>
      <c r="J31" s="113"/>
      <c r="K31" s="114"/>
      <c r="L31" s="113"/>
      <c r="M31" s="176"/>
      <c r="N31" s="116">
        <v>0.23</v>
      </c>
      <c r="O31" s="117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249"/>
    </row>
    <row r="32" spans="1:39" outlineLevel="1" x14ac:dyDescent="0.25">
      <c r="A32" s="118">
        <v>3</v>
      </c>
      <c r="B32" s="119" t="s">
        <v>326</v>
      </c>
      <c r="C32" s="120"/>
      <c r="D32" s="120"/>
      <c r="E32" s="120"/>
      <c r="F32" s="120"/>
      <c r="G32" s="121">
        <v>1</v>
      </c>
      <c r="H32" s="118"/>
      <c r="I32" s="118">
        <v>2</v>
      </c>
      <c r="J32" s="104"/>
      <c r="K32" s="122"/>
      <c r="L32" s="104"/>
      <c r="M32" s="123">
        <f t="shared" si="0"/>
        <v>0</v>
      </c>
      <c r="N32" s="132">
        <f>M32*0.23</f>
        <v>0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2"/>
      <c r="AH32" s="94"/>
      <c r="AI32" s="94"/>
      <c r="AJ32" s="94"/>
      <c r="AK32" s="94"/>
      <c r="AL32" s="94"/>
      <c r="AM32" s="100"/>
    </row>
    <row r="33" spans="1:39" ht="12" customHeight="1" x14ac:dyDescent="0.25">
      <c r="A33" s="352" t="s">
        <v>426</v>
      </c>
      <c r="B33" s="353"/>
      <c r="C33" s="353"/>
      <c r="D33" s="353"/>
      <c r="E33" s="353"/>
      <c r="F33" s="353"/>
      <c r="G33" s="353"/>
      <c r="H33" s="353"/>
      <c r="I33" s="354"/>
      <c r="J33" s="143"/>
      <c r="K33" s="143"/>
      <c r="L33" s="143"/>
      <c r="M33" s="207"/>
      <c r="N33" s="143"/>
      <c r="O33" s="143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249"/>
    </row>
    <row r="34" spans="1:39" ht="15.6" customHeight="1" outlineLevel="1" x14ac:dyDescent="0.25">
      <c r="A34" s="118">
        <v>1</v>
      </c>
      <c r="B34" s="119" t="s">
        <v>108</v>
      </c>
      <c r="C34" s="120" t="s">
        <v>109</v>
      </c>
      <c r="D34" s="120"/>
      <c r="E34" s="120"/>
      <c r="F34" s="120"/>
      <c r="G34" s="142">
        <v>1</v>
      </c>
      <c r="H34" s="118">
        <v>6</v>
      </c>
      <c r="I34" s="130">
        <v>4</v>
      </c>
      <c r="J34" s="131"/>
      <c r="K34" s="122"/>
      <c r="L34" s="104"/>
      <c r="M34" s="123">
        <f t="shared" si="0"/>
        <v>0</v>
      </c>
      <c r="N34" s="132">
        <f>M34*0.23</f>
        <v>0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100"/>
    </row>
    <row r="35" spans="1:39" outlineLevel="1" x14ac:dyDescent="0.25">
      <c r="A35" s="118">
        <v>2</v>
      </c>
      <c r="B35" s="138" t="s">
        <v>336</v>
      </c>
      <c r="C35" s="139"/>
      <c r="D35" s="139"/>
      <c r="E35" s="139"/>
      <c r="F35" s="139"/>
      <c r="G35" s="135">
        <v>2</v>
      </c>
      <c r="H35" s="140"/>
      <c r="I35" s="140">
        <v>2</v>
      </c>
      <c r="J35" s="104"/>
      <c r="K35" s="122"/>
      <c r="L35" s="104"/>
      <c r="M35" s="123">
        <f t="shared" si="0"/>
        <v>0</v>
      </c>
      <c r="N35" s="132">
        <f t="shared" ref="N35:N37" si="5">M35*0.23</f>
        <v>0</v>
      </c>
      <c r="O35" s="94"/>
      <c r="P35" s="94"/>
      <c r="Q35" s="94"/>
      <c r="R35" s="94"/>
      <c r="S35" s="93"/>
      <c r="T35" s="94"/>
      <c r="U35" s="94"/>
      <c r="V35" s="92"/>
      <c r="W35" s="92"/>
      <c r="X35" s="94"/>
      <c r="Y35" s="94"/>
      <c r="Z35" s="94"/>
      <c r="AA35" s="94"/>
      <c r="AB35" s="94"/>
      <c r="AC35" s="94"/>
      <c r="AD35" s="94"/>
      <c r="AE35" s="94"/>
      <c r="AF35" s="94"/>
      <c r="AG35" s="92"/>
      <c r="AH35" s="94"/>
      <c r="AI35" s="94"/>
      <c r="AJ35" s="94"/>
      <c r="AK35" s="94"/>
      <c r="AL35" s="94"/>
      <c r="AM35" s="100"/>
    </row>
    <row r="36" spans="1:39" outlineLevel="1" x14ac:dyDescent="0.25">
      <c r="A36" s="118">
        <v>3</v>
      </c>
      <c r="B36" s="119" t="s">
        <v>337</v>
      </c>
      <c r="C36" s="144"/>
      <c r="D36" s="144"/>
      <c r="E36" s="144"/>
      <c r="F36" s="144"/>
      <c r="G36" s="145">
        <v>4</v>
      </c>
      <c r="H36" s="118"/>
      <c r="I36" s="130">
        <v>2</v>
      </c>
      <c r="J36" s="131"/>
      <c r="K36" s="122"/>
      <c r="L36" s="104"/>
      <c r="M36" s="123">
        <f t="shared" si="0"/>
        <v>0</v>
      </c>
      <c r="N36" s="132">
        <f t="shared" si="5"/>
        <v>0</v>
      </c>
      <c r="O36" s="94"/>
      <c r="P36" s="94"/>
      <c r="Q36" s="94"/>
      <c r="R36" s="94"/>
      <c r="S36" s="93"/>
      <c r="T36" s="94"/>
      <c r="U36" s="94"/>
      <c r="V36" s="92"/>
      <c r="W36" s="92"/>
      <c r="X36" s="94"/>
      <c r="Y36" s="94"/>
      <c r="Z36" s="94"/>
      <c r="AA36" s="94"/>
      <c r="AB36" s="94"/>
      <c r="AC36" s="94"/>
      <c r="AD36" s="94"/>
      <c r="AE36" s="94"/>
      <c r="AF36" s="94"/>
      <c r="AG36" s="92"/>
      <c r="AH36" s="94"/>
      <c r="AI36" s="94"/>
      <c r="AJ36" s="94"/>
      <c r="AK36" s="94"/>
      <c r="AL36" s="94"/>
      <c r="AM36" s="100"/>
    </row>
    <row r="37" spans="1:39" outlineLevel="1" x14ac:dyDescent="0.25">
      <c r="A37" s="118">
        <v>4</v>
      </c>
      <c r="B37" s="119" t="s">
        <v>338</v>
      </c>
      <c r="C37" s="144"/>
      <c r="D37" s="144"/>
      <c r="E37" s="144"/>
      <c r="F37" s="144"/>
      <c r="G37" s="145">
        <v>2</v>
      </c>
      <c r="H37" s="118"/>
      <c r="I37" s="130">
        <v>2</v>
      </c>
      <c r="J37" s="131"/>
      <c r="K37" s="122"/>
      <c r="L37" s="104"/>
      <c r="M37" s="123">
        <f t="shared" si="0"/>
        <v>0</v>
      </c>
      <c r="N37" s="132">
        <f t="shared" si="5"/>
        <v>0</v>
      </c>
      <c r="O37" s="94"/>
      <c r="P37" s="94"/>
      <c r="Q37" s="94"/>
      <c r="R37" s="94"/>
      <c r="S37" s="93"/>
      <c r="T37" s="94"/>
      <c r="U37" s="94"/>
      <c r="V37" s="92"/>
      <c r="W37" s="92"/>
      <c r="X37" s="94"/>
      <c r="Y37" s="94"/>
      <c r="Z37" s="94"/>
      <c r="AA37" s="94"/>
      <c r="AB37" s="94"/>
      <c r="AC37" s="94"/>
      <c r="AD37" s="94"/>
      <c r="AE37" s="94"/>
      <c r="AF37" s="94"/>
      <c r="AG37" s="92"/>
      <c r="AH37" s="94"/>
      <c r="AI37" s="94"/>
      <c r="AJ37" s="94"/>
      <c r="AK37" s="94"/>
      <c r="AL37" s="94"/>
      <c r="AM37" s="100"/>
    </row>
    <row r="38" spans="1:39" ht="13.5" customHeight="1" x14ac:dyDescent="0.25">
      <c r="A38" s="346" t="s">
        <v>425</v>
      </c>
      <c r="B38" s="347"/>
      <c r="C38" s="347"/>
      <c r="D38" s="347"/>
      <c r="E38" s="347"/>
      <c r="F38" s="347"/>
      <c r="G38" s="347"/>
      <c r="H38" s="347"/>
      <c r="I38" s="348"/>
      <c r="J38" s="133"/>
      <c r="K38" s="114"/>
      <c r="L38" s="113"/>
      <c r="M38" s="176"/>
      <c r="N38" s="116">
        <v>0.23</v>
      </c>
      <c r="O38" s="117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249"/>
    </row>
    <row r="39" spans="1:39" outlineLevel="1" x14ac:dyDescent="0.25">
      <c r="A39" s="118">
        <v>1</v>
      </c>
      <c r="B39" s="119" t="s">
        <v>110</v>
      </c>
      <c r="C39" s="120"/>
      <c r="D39" s="120"/>
      <c r="E39" s="120"/>
      <c r="F39" s="120"/>
      <c r="G39" s="142">
        <v>1</v>
      </c>
      <c r="H39" s="118">
        <v>12</v>
      </c>
      <c r="I39" s="130">
        <v>4</v>
      </c>
      <c r="J39" s="131"/>
      <c r="K39" s="122"/>
      <c r="L39" s="104"/>
      <c r="M39" s="123">
        <f t="shared" si="0"/>
        <v>0</v>
      </c>
      <c r="N39" s="132">
        <f>M39*0.23</f>
        <v>0</v>
      </c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</row>
    <row r="40" spans="1:39" outlineLevel="1" x14ac:dyDescent="0.25">
      <c r="A40" s="118">
        <v>2</v>
      </c>
      <c r="B40" s="119" t="s">
        <v>54</v>
      </c>
      <c r="C40" s="120"/>
      <c r="D40" s="120"/>
      <c r="E40" s="120"/>
      <c r="F40" s="120"/>
      <c r="G40" s="142">
        <v>1</v>
      </c>
      <c r="H40" s="118">
        <v>12</v>
      </c>
      <c r="I40" s="130">
        <v>4</v>
      </c>
      <c r="J40" s="131"/>
      <c r="K40" s="122"/>
      <c r="L40" s="104"/>
      <c r="M40" s="123">
        <f t="shared" si="0"/>
        <v>0</v>
      </c>
      <c r="N40" s="132">
        <f>M40*0.23</f>
        <v>0</v>
      </c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00"/>
    </row>
    <row r="41" spans="1:39" ht="13.5" customHeight="1" x14ac:dyDescent="0.25">
      <c r="A41" s="346" t="s">
        <v>424</v>
      </c>
      <c r="B41" s="347"/>
      <c r="C41" s="347"/>
      <c r="D41" s="347"/>
      <c r="E41" s="347"/>
      <c r="F41" s="347"/>
      <c r="G41" s="347"/>
      <c r="H41" s="347"/>
      <c r="I41" s="348"/>
      <c r="J41" s="113"/>
      <c r="K41" s="114"/>
      <c r="L41" s="113"/>
      <c r="M41" s="176"/>
      <c r="N41" s="116">
        <v>0.23</v>
      </c>
      <c r="O41" s="117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249"/>
    </row>
    <row r="42" spans="1:39" ht="17.45" customHeight="1" outlineLevel="1" x14ac:dyDescent="0.25">
      <c r="A42" s="118" t="s">
        <v>31</v>
      </c>
      <c r="B42" s="119" t="s">
        <v>38</v>
      </c>
      <c r="C42" s="120" t="s">
        <v>39</v>
      </c>
      <c r="D42" s="120"/>
      <c r="E42" s="120"/>
      <c r="F42" s="120"/>
      <c r="G42" s="121">
        <v>1</v>
      </c>
      <c r="H42" s="118"/>
      <c r="I42" s="118">
        <v>2</v>
      </c>
      <c r="J42" s="104"/>
      <c r="K42" s="122"/>
      <c r="L42" s="104"/>
      <c r="M42" s="123">
        <f t="shared" si="0"/>
        <v>0</v>
      </c>
      <c r="N42" s="132">
        <f>M42*0.23</f>
        <v>0</v>
      </c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100"/>
    </row>
    <row r="43" spans="1:39" ht="13.5" customHeight="1" x14ac:dyDescent="0.25">
      <c r="A43" s="346" t="s">
        <v>423</v>
      </c>
      <c r="B43" s="347"/>
      <c r="C43" s="347"/>
      <c r="D43" s="347"/>
      <c r="E43" s="347"/>
      <c r="F43" s="347"/>
      <c r="G43" s="347"/>
      <c r="H43" s="347"/>
      <c r="I43" s="348"/>
      <c r="J43" s="113"/>
      <c r="K43" s="114"/>
      <c r="L43" s="113"/>
      <c r="M43" s="176"/>
      <c r="N43" s="116">
        <v>0.23</v>
      </c>
      <c r="O43" s="117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249"/>
    </row>
    <row r="44" spans="1:39" outlineLevel="1" x14ac:dyDescent="0.25">
      <c r="A44" s="118" t="s">
        <v>31</v>
      </c>
      <c r="B44" s="119" t="s">
        <v>298</v>
      </c>
      <c r="C44" s="120" t="s">
        <v>299</v>
      </c>
      <c r="D44" s="120"/>
      <c r="E44" s="120"/>
      <c r="F44" s="120"/>
      <c r="G44" s="121">
        <v>1</v>
      </c>
      <c r="H44" s="118"/>
      <c r="I44" s="118">
        <v>4</v>
      </c>
      <c r="J44" s="104"/>
      <c r="K44" s="122"/>
      <c r="L44" s="104"/>
      <c r="M44" s="123">
        <f t="shared" si="0"/>
        <v>0</v>
      </c>
      <c r="N44" s="132">
        <f>M44*0.23</f>
        <v>0</v>
      </c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100"/>
    </row>
    <row r="45" spans="1:39" ht="13.5" customHeight="1" x14ac:dyDescent="0.25">
      <c r="A45" s="346" t="s">
        <v>422</v>
      </c>
      <c r="B45" s="347"/>
      <c r="C45" s="347"/>
      <c r="D45" s="347"/>
      <c r="E45" s="347"/>
      <c r="F45" s="347"/>
      <c r="G45" s="347"/>
      <c r="H45" s="347"/>
      <c r="I45" s="348"/>
      <c r="J45" s="113"/>
      <c r="K45" s="114"/>
      <c r="L45" s="113"/>
      <c r="M45" s="176"/>
      <c r="N45" s="116">
        <v>0.23</v>
      </c>
      <c r="O45" s="117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249"/>
    </row>
    <row r="46" spans="1:39" outlineLevel="1" x14ac:dyDescent="0.25">
      <c r="A46" s="118">
        <v>1</v>
      </c>
      <c r="B46" s="119" t="s">
        <v>275</v>
      </c>
      <c r="C46" s="144"/>
      <c r="D46" s="144"/>
      <c r="E46" s="144"/>
      <c r="F46" s="144"/>
      <c r="G46" s="145">
        <v>1</v>
      </c>
      <c r="H46" s="118"/>
      <c r="I46" s="130">
        <v>2</v>
      </c>
      <c r="J46" s="131"/>
      <c r="K46" s="122"/>
      <c r="L46" s="104"/>
      <c r="M46" s="123">
        <f t="shared" si="0"/>
        <v>0</v>
      </c>
      <c r="N46" s="132">
        <f>M46*0.23</f>
        <v>0</v>
      </c>
      <c r="O46" s="94"/>
      <c r="P46" s="94"/>
      <c r="Q46" s="94"/>
      <c r="R46" s="94"/>
      <c r="S46" s="94"/>
      <c r="T46" s="94"/>
      <c r="U46" s="94"/>
      <c r="V46" s="92"/>
      <c r="W46" s="92"/>
      <c r="X46" s="94"/>
      <c r="Y46" s="94"/>
      <c r="Z46" s="94"/>
      <c r="AA46" s="94"/>
      <c r="AB46" s="94"/>
      <c r="AC46" s="94"/>
      <c r="AD46" s="94"/>
      <c r="AE46" s="94"/>
      <c r="AF46" s="94"/>
      <c r="AG46" s="92"/>
      <c r="AH46" s="94"/>
      <c r="AI46" s="94"/>
      <c r="AJ46" s="94"/>
      <c r="AK46" s="94"/>
      <c r="AL46" s="94"/>
      <c r="AM46" s="100"/>
    </row>
    <row r="47" spans="1:39" outlineLevel="1" x14ac:dyDescent="0.25">
      <c r="A47" s="118">
        <v>2</v>
      </c>
      <c r="B47" s="119" t="s">
        <v>275</v>
      </c>
      <c r="C47" s="144"/>
      <c r="D47" s="144"/>
      <c r="E47" s="144"/>
      <c r="F47" s="144"/>
      <c r="G47" s="145">
        <v>1</v>
      </c>
      <c r="H47" s="118"/>
      <c r="I47" s="130">
        <v>2</v>
      </c>
      <c r="J47" s="131"/>
      <c r="K47" s="122"/>
      <c r="L47" s="104"/>
      <c r="M47" s="123">
        <f t="shared" si="0"/>
        <v>0</v>
      </c>
      <c r="N47" s="132">
        <f t="shared" ref="N47:N49" si="6">M47*0.23</f>
        <v>0</v>
      </c>
      <c r="O47" s="94"/>
      <c r="P47" s="94"/>
      <c r="Q47" s="94"/>
      <c r="R47" s="94"/>
      <c r="S47" s="93"/>
      <c r="T47" s="94"/>
      <c r="U47" s="94"/>
      <c r="V47" s="92"/>
      <c r="W47" s="92"/>
      <c r="X47" s="94"/>
      <c r="Y47" s="94"/>
      <c r="Z47" s="94"/>
      <c r="AA47" s="94"/>
      <c r="AB47" s="94"/>
      <c r="AC47" s="94"/>
      <c r="AD47" s="94"/>
      <c r="AE47" s="94"/>
      <c r="AF47" s="94"/>
      <c r="AG47" s="92"/>
      <c r="AH47" s="94"/>
      <c r="AI47" s="94"/>
      <c r="AJ47" s="94"/>
      <c r="AK47" s="94"/>
      <c r="AL47" s="94"/>
      <c r="AM47" s="100"/>
    </row>
    <row r="48" spans="1:39" outlineLevel="1" x14ac:dyDescent="0.25">
      <c r="A48" s="118">
        <v>3</v>
      </c>
      <c r="B48" s="119" t="s">
        <v>275</v>
      </c>
      <c r="C48" s="144"/>
      <c r="D48" s="144"/>
      <c r="E48" s="144"/>
      <c r="F48" s="144"/>
      <c r="G48" s="145">
        <v>1</v>
      </c>
      <c r="H48" s="118"/>
      <c r="I48" s="130">
        <v>2</v>
      </c>
      <c r="J48" s="131"/>
      <c r="K48" s="122"/>
      <c r="L48" s="104"/>
      <c r="M48" s="123">
        <f t="shared" si="0"/>
        <v>0</v>
      </c>
      <c r="N48" s="132">
        <f t="shared" si="6"/>
        <v>0</v>
      </c>
      <c r="O48" s="94"/>
      <c r="P48" s="101"/>
      <c r="Q48" s="101"/>
      <c r="R48" s="94"/>
      <c r="S48" s="105"/>
      <c r="T48" s="101"/>
      <c r="U48" s="101"/>
      <c r="V48" s="226"/>
      <c r="W48" s="226"/>
      <c r="X48" s="101"/>
      <c r="Y48" s="101"/>
      <c r="Z48" s="101"/>
      <c r="AA48" s="101"/>
      <c r="AB48" s="101"/>
      <c r="AC48" s="101"/>
      <c r="AD48" s="101"/>
      <c r="AE48" s="101"/>
      <c r="AF48" s="94"/>
      <c r="AG48" s="226"/>
      <c r="AH48" s="101"/>
      <c r="AI48" s="101"/>
      <c r="AJ48" s="101"/>
      <c r="AK48" s="101"/>
      <c r="AL48" s="101"/>
      <c r="AM48" s="100"/>
    </row>
    <row r="49" spans="1:62" outlineLevel="1" x14ac:dyDescent="0.25">
      <c r="A49" s="118">
        <v>4</v>
      </c>
      <c r="B49" s="119" t="s">
        <v>275</v>
      </c>
      <c r="C49" s="144"/>
      <c r="D49" s="144"/>
      <c r="E49" s="144"/>
      <c r="F49" s="144"/>
      <c r="G49" s="145">
        <v>1</v>
      </c>
      <c r="H49" s="118"/>
      <c r="I49" s="130">
        <v>2</v>
      </c>
      <c r="J49" s="131"/>
      <c r="K49" s="122"/>
      <c r="L49" s="104"/>
      <c r="M49" s="123">
        <f t="shared" si="0"/>
        <v>0</v>
      </c>
      <c r="N49" s="132">
        <f t="shared" si="6"/>
        <v>0</v>
      </c>
      <c r="O49" s="94"/>
      <c r="P49" s="101"/>
      <c r="Q49" s="101"/>
      <c r="R49" s="94"/>
      <c r="S49" s="105"/>
      <c r="T49" s="101"/>
      <c r="U49" s="101"/>
      <c r="V49" s="226"/>
      <c r="W49" s="226"/>
      <c r="X49" s="101"/>
      <c r="Y49" s="101"/>
      <c r="Z49" s="101"/>
      <c r="AA49" s="101"/>
      <c r="AB49" s="101"/>
      <c r="AC49" s="101"/>
      <c r="AD49" s="101"/>
      <c r="AE49" s="101"/>
      <c r="AF49" s="94"/>
      <c r="AG49" s="226"/>
      <c r="AH49" s="101"/>
      <c r="AI49" s="101"/>
      <c r="AJ49" s="101"/>
      <c r="AK49" s="101"/>
      <c r="AL49" s="101"/>
      <c r="AM49" s="102"/>
    </row>
    <row r="50" spans="1:62" ht="13.5" customHeight="1" x14ac:dyDescent="0.25">
      <c r="A50" s="346" t="s">
        <v>421</v>
      </c>
      <c r="B50" s="347"/>
      <c r="C50" s="347"/>
      <c r="D50" s="347"/>
      <c r="E50" s="347"/>
      <c r="F50" s="347"/>
      <c r="G50" s="347"/>
      <c r="H50" s="347"/>
      <c r="I50" s="348"/>
      <c r="J50" s="113"/>
      <c r="K50" s="114"/>
      <c r="L50" s="113"/>
      <c r="M50" s="176"/>
      <c r="N50" s="116">
        <v>0.23</v>
      </c>
      <c r="O50" s="117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250"/>
    </row>
    <row r="51" spans="1:62" ht="18" customHeight="1" outlineLevel="1" x14ac:dyDescent="0.25">
      <c r="A51" s="146">
        <v>1</v>
      </c>
      <c r="B51" s="138" t="s">
        <v>120</v>
      </c>
      <c r="C51" s="147" t="s">
        <v>111</v>
      </c>
      <c r="D51" s="147"/>
      <c r="E51" s="147"/>
      <c r="F51" s="147"/>
      <c r="G51" s="148">
        <v>1</v>
      </c>
      <c r="H51" s="149">
        <v>2</v>
      </c>
      <c r="I51" s="149">
        <v>4</v>
      </c>
      <c r="J51" s="104"/>
      <c r="K51" s="122"/>
      <c r="L51" s="104"/>
      <c r="M51" s="123">
        <f t="shared" si="0"/>
        <v>0</v>
      </c>
      <c r="N51" s="132">
        <f>M51*0.23</f>
        <v>0</v>
      </c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</row>
    <row r="52" spans="1:62" outlineLevel="1" x14ac:dyDescent="0.25">
      <c r="A52" s="146">
        <v>2</v>
      </c>
      <c r="B52" s="138" t="s">
        <v>286</v>
      </c>
      <c r="C52" s="147"/>
      <c r="D52" s="147"/>
      <c r="E52" s="147"/>
      <c r="F52" s="147"/>
      <c r="G52" s="148">
        <v>10</v>
      </c>
      <c r="H52" s="149"/>
      <c r="I52" s="149">
        <v>4</v>
      </c>
      <c r="J52" s="104"/>
      <c r="K52" s="122"/>
      <c r="L52" s="104"/>
      <c r="M52" s="123">
        <f t="shared" si="0"/>
        <v>0</v>
      </c>
      <c r="N52" s="132">
        <f>M52*0.23</f>
        <v>0</v>
      </c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103"/>
    </row>
    <row r="53" spans="1:62" s="272" customFormat="1" outlineLevel="1" x14ac:dyDescent="0.25">
      <c r="A53" s="258"/>
      <c r="B53" s="259" t="s">
        <v>434</v>
      </c>
      <c r="C53" s="260"/>
      <c r="D53" s="260"/>
      <c r="E53" s="260"/>
      <c r="F53" s="260"/>
      <c r="G53" s="261"/>
      <c r="H53" s="262"/>
      <c r="I53" s="263"/>
      <c r="J53" s="264"/>
      <c r="K53" s="265"/>
      <c r="L53" s="264"/>
      <c r="M53" s="266"/>
      <c r="N53" s="267"/>
      <c r="O53" s="268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70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2" ht="13.5" customHeight="1" x14ac:dyDescent="0.25">
      <c r="A54" s="355" t="s">
        <v>420</v>
      </c>
      <c r="B54" s="356"/>
      <c r="C54" s="356"/>
      <c r="D54" s="356"/>
      <c r="E54" s="356"/>
      <c r="F54" s="356"/>
      <c r="G54" s="356"/>
      <c r="H54" s="356"/>
      <c r="I54" s="357"/>
      <c r="J54" s="133"/>
      <c r="K54" s="114"/>
      <c r="L54" s="113"/>
      <c r="M54" s="176"/>
      <c r="N54" s="116">
        <v>0.23</v>
      </c>
      <c r="O54" s="117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250"/>
    </row>
    <row r="55" spans="1:62" ht="19.149999999999999" customHeight="1" outlineLevel="1" x14ac:dyDescent="0.25">
      <c r="A55" s="118">
        <v>1</v>
      </c>
      <c r="B55" s="150" t="s">
        <v>22</v>
      </c>
      <c r="C55" s="120" t="s">
        <v>21</v>
      </c>
      <c r="D55" s="120"/>
      <c r="E55" s="120"/>
      <c r="F55" s="120"/>
      <c r="G55" s="142">
        <v>1</v>
      </c>
      <c r="H55" s="118">
        <v>6</v>
      </c>
      <c r="I55" s="130">
        <v>4</v>
      </c>
      <c r="J55" s="131"/>
      <c r="K55" s="122"/>
      <c r="L55" s="104"/>
      <c r="M55" s="123">
        <f t="shared" si="0"/>
        <v>0</v>
      </c>
      <c r="N55" s="132">
        <f>M55*0.23</f>
        <v>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103"/>
    </row>
    <row r="56" spans="1:62" ht="18" customHeight="1" outlineLevel="1" x14ac:dyDescent="0.25">
      <c r="A56" s="118">
        <v>2</v>
      </c>
      <c r="B56" s="329" t="s">
        <v>23</v>
      </c>
      <c r="C56" s="120" t="s">
        <v>21</v>
      </c>
      <c r="D56" s="120"/>
      <c r="E56" s="120"/>
      <c r="F56" s="120"/>
      <c r="G56" s="142">
        <v>1</v>
      </c>
      <c r="H56" s="118">
        <v>6</v>
      </c>
      <c r="I56" s="130">
        <v>4</v>
      </c>
      <c r="J56" s="131"/>
      <c r="K56" s="122"/>
      <c r="L56" s="104"/>
      <c r="M56" s="123">
        <f t="shared" si="0"/>
        <v>0</v>
      </c>
      <c r="N56" s="132">
        <f t="shared" ref="N56:N62" si="7">M56*0.23</f>
        <v>0</v>
      </c>
      <c r="O56" s="94"/>
      <c r="P56" s="94"/>
      <c r="Q56" s="94"/>
      <c r="R56" s="94"/>
      <c r="S56" s="93"/>
      <c r="T56" s="94"/>
      <c r="U56" s="94"/>
      <c r="V56" s="94"/>
      <c r="W56" s="93"/>
      <c r="X56" s="94"/>
      <c r="Y56" s="94"/>
      <c r="Z56" s="94"/>
      <c r="AA56" s="94"/>
      <c r="AB56" s="94"/>
      <c r="AC56" s="94"/>
      <c r="AD56" s="94"/>
      <c r="AE56" s="94"/>
      <c r="AF56" s="92"/>
      <c r="AG56" s="92"/>
      <c r="AH56" s="94"/>
      <c r="AI56" s="94"/>
      <c r="AJ56" s="94"/>
      <c r="AK56" s="94"/>
      <c r="AL56" s="94"/>
      <c r="AM56" s="103"/>
    </row>
    <row r="57" spans="1:62" ht="17.45" customHeight="1" outlineLevel="1" x14ac:dyDescent="0.25">
      <c r="A57" s="118">
        <v>3</v>
      </c>
      <c r="B57" s="150" t="s">
        <v>24</v>
      </c>
      <c r="C57" s="120" t="s">
        <v>21</v>
      </c>
      <c r="D57" s="120"/>
      <c r="E57" s="120"/>
      <c r="F57" s="120"/>
      <c r="G57" s="142">
        <v>1</v>
      </c>
      <c r="H57" s="118">
        <v>6</v>
      </c>
      <c r="I57" s="130">
        <v>4</v>
      </c>
      <c r="J57" s="131"/>
      <c r="K57" s="122"/>
      <c r="L57" s="104"/>
      <c r="M57" s="123">
        <f t="shared" si="0"/>
        <v>0</v>
      </c>
      <c r="N57" s="132">
        <f t="shared" si="7"/>
        <v>0</v>
      </c>
      <c r="O57" s="94"/>
      <c r="P57" s="94"/>
      <c r="Q57" s="94"/>
      <c r="R57" s="94"/>
      <c r="S57" s="93"/>
      <c r="T57" s="94"/>
      <c r="U57" s="94"/>
      <c r="V57" s="94"/>
      <c r="W57" s="93"/>
      <c r="X57" s="94"/>
      <c r="Y57" s="94"/>
      <c r="Z57" s="94"/>
      <c r="AA57" s="94"/>
      <c r="AB57" s="94"/>
      <c r="AC57" s="94"/>
      <c r="AD57" s="94"/>
      <c r="AE57" s="94"/>
      <c r="AF57" s="92"/>
      <c r="AG57" s="92"/>
      <c r="AH57" s="94"/>
      <c r="AI57" s="94"/>
      <c r="AJ57" s="94"/>
      <c r="AK57" s="94"/>
      <c r="AL57" s="94"/>
      <c r="AM57" s="103"/>
    </row>
    <row r="58" spans="1:62" ht="18" customHeight="1" outlineLevel="1" x14ac:dyDescent="0.25">
      <c r="A58" s="118">
        <v>4</v>
      </c>
      <c r="B58" s="150" t="s">
        <v>25</v>
      </c>
      <c r="C58" s="120" t="s">
        <v>21</v>
      </c>
      <c r="D58" s="120"/>
      <c r="E58" s="120"/>
      <c r="F58" s="120"/>
      <c r="G58" s="142">
        <v>1</v>
      </c>
      <c r="H58" s="118">
        <v>6</v>
      </c>
      <c r="I58" s="130">
        <v>4</v>
      </c>
      <c r="J58" s="131"/>
      <c r="K58" s="122"/>
      <c r="L58" s="104"/>
      <c r="M58" s="123">
        <f t="shared" si="0"/>
        <v>0</v>
      </c>
      <c r="N58" s="132">
        <f t="shared" si="7"/>
        <v>0</v>
      </c>
      <c r="O58" s="94"/>
      <c r="P58" s="94"/>
      <c r="Q58" s="94"/>
      <c r="R58" s="94"/>
      <c r="S58" s="93"/>
      <c r="T58" s="94"/>
      <c r="U58" s="94"/>
      <c r="V58" s="94"/>
      <c r="W58" s="93"/>
      <c r="X58" s="94"/>
      <c r="Y58" s="94"/>
      <c r="Z58" s="94"/>
      <c r="AA58" s="94"/>
      <c r="AB58" s="94"/>
      <c r="AC58" s="94"/>
      <c r="AD58" s="94"/>
      <c r="AE58" s="94"/>
      <c r="AF58" s="92"/>
      <c r="AG58" s="92"/>
      <c r="AH58" s="94"/>
      <c r="AI58" s="94"/>
      <c r="AJ58" s="94"/>
      <c r="AK58" s="94"/>
      <c r="AL58" s="94"/>
      <c r="AM58" s="103"/>
    </row>
    <row r="59" spans="1:62" ht="16.149999999999999" customHeight="1" outlineLevel="1" x14ac:dyDescent="0.25">
      <c r="A59" s="118">
        <v>5</v>
      </c>
      <c r="B59" s="150" t="s">
        <v>26</v>
      </c>
      <c r="C59" s="120" t="s">
        <v>21</v>
      </c>
      <c r="D59" s="120"/>
      <c r="E59" s="120"/>
      <c r="F59" s="120"/>
      <c r="G59" s="121">
        <v>1</v>
      </c>
      <c r="H59" s="118">
        <v>6</v>
      </c>
      <c r="I59" s="130">
        <v>4</v>
      </c>
      <c r="J59" s="131"/>
      <c r="K59" s="122"/>
      <c r="L59" s="104"/>
      <c r="M59" s="123">
        <f t="shared" si="0"/>
        <v>0</v>
      </c>
      <c r="N59" s="132">
        <f t="shared" si="7"/>
        <v>0</v>
      </c>
      <c r="O59" s="94"/>
      <c r="P59" s="94"/>
      <c r="Q59" s="94"/>
      <c r="R59" s="94"/>
      <c r="S59" s="93"/>
      <c r="T59" s="94"/>
      <c r="U59" s="94"/>
      <c r="V59" s="94"/>
      <c r="W59" s="93"/>
      <c r="X59" s="94"/>
      <c r="Y59" s="94"/>
      <c r="Z59" s="94"/>
      <c r="AA59" s="94"/>
      <c r="AB59" s="94"/>
      <c r="AC59" s="94"/>
      <c r="AD59" s="94"/>
      <c r="AE59" s="94"/>
      <c r="AF59" s="92"/>
      <c r="AG59" s="92"/>
      <c r="AH59" s="94"/>
      <c r="AI59" s="94"/>
      <c r="AJ59" s="94"/>
      <c r="AK59" s="94"/>
      <c r="AL59" s="94"/>
      <c r="AM59" s="103"/>
    </row>
    <row r="60" spans="1:62" ht="16.149999999999999" customHeight="1" outlineLevel="1" x14ac:dyDescent="0.25">
      <c r="A60" s="118">
        <v>6</v>
      </c>
      <c r="B60" s="150" t="s">
        <v>27</v>
      </c>
      <c r="C60" s="120" t="s">
        <v>21</v>
      </c>
      <c r="D60" s="120"/>
      <c r="E60" s="120"/>
      <c r="F60" s="120"/>
      <c r="G60" s="142">
        <v>1</v>
      </c>
      <c r="H60" s="118">
        <v>6</v>
      </c>
      <c r="I60" s="130">
        <v>4</v>
      </c>
      <c r="J60" s="131"/>
      <c r="K60" s="122"/>
      <c r="L60" s="104"/>
      <c r="M60" s="123">
        <f t="shared" si="0"/>
        <v>0</v>
      </c>
      <c r="N60" s="132">
        <f t="shared" si="7"/>
        <v>0</v>
      </c>
      <c r="O60" s="94"/>
      <c r="P60" s="94"/>
      <c r="Q60" s="94"/>
      <c r="R60" s="94"/>
      <c r="S60" s="93"/>
      <c r="T60" s="94"/>
      <c r="U60" s="94"/>
      <c r="V60" s="94"/>
      <c r="W60" s="93"/>
      <c r="X60" s="94"/>
      <c r="Y60" s="94"/>
      <c r="Z60" s="94"/>
      <c r="AA60" s="94"/>
      <c r="AB60" s="94"/>
      <c r="AC60" s="94"/>
      <c r="AD60" s="94"/>
      <c r="AE60" s="94"/>
      <c r="AF60" s="92"/>
      <c r="AG60" s="92"/>
      <c r="AH60" s="94"/>
      <c r="AI60" s="94"/>
      <c r="AJ60" s="94"/>
      <c r="AK60" s="94"/>
      <c r="AL60" s="94"/>
      <c r="AM60" s="103"/>
    </row>
    <row r="61" spans="1:62" ht="16.149999999999999" customHeight="1" outlineLevel="1" x14ac:dyDescent="0.25">
      <c r="A61" s="118">
        <v>7</v>
      </c>
      <c r="B61" s="150" t="s">
        <v>30</v>
      </c>
      <c r="C61" s="120" t="s">
        <v>21</v>
      </c>
      <c r="D61" s="120"/>
      <c r="E61" s="120"/>
      <c r="F61" s="120"/>
      <c r="G61" s="142">
        <v>1</v>
      </c>
      <c r="H61" s="118">
        <v>6</v>
      </c>
      <c r="I61" s="130">
        <v>4</v>
      </c>
      <c r="J61" s="131"/>
      <c r="K61" s="122"/>
      <c r="L61" s="104"/>
      <c r="M61" s="123">
        <f t="shared" si="0"/>
        <v>0</v>
      </c>
      <c r="N61" s="132">
        <f t="shared" si="7"/>
        <v>0</v>
      </c>
      <c r="O61" s="94"/>
      <c r="P61" s="94"/>
      <c r="Q61" s="94"/>
      <c r="R61" s="94"/>
      <c r="S61" s="93"/>
      <c r="T61" s="94"/>
      <c r="U61" s="94"/>
      <c r="V61" s="94"/>
      <c r="W61" s="93"/>
      <c r="X61" s="94"/>
      <c r="Y61" s="94"/>
      <c r="Z61" s="94"/>
      <c r="AA61" s="94"/>
      <c r="AB61" s="94"/>
      <c r="AC61" s="94"/>
      <c r="AD61" s="94"/>
      <c r="AE61" s="94"/>
      <c r="AF61" s="92"/>
      <c r="AG61" s="92"/>
      <c r="AH61" s="94"/>
      <c r="AI61" s="94"/>
      <c r="AJ61" s="94"/>
      <c r="AK61" s="94"/>
      <c r="AL61" s="94"/>
      <c r="AM61" s="103"/>
    </row>
    <row r="62" spans="1:62" outlineLevel="1" x14ac:dyDescent="0.25">
      <c r="A62" s="118">
        <v>8</v>
      </c>
      <c r="B62" s="150" t="s">
        <v>276</v>
      </c>
      <c r="C62" s="120"/>
      <c r="D62" s="120"/>
      <c r="E62" s="120"/>
      <c r="F62" s="120"/>
      <c r="G62" s="121">
        <v>1</v>
      </c>
      <c r="H62" s="118">
        <v>6</v>
      </c>
      <c r="I62" s="130">
        <v>4</v>
      </c>
      <c r="J62" s="131"/>
      <c r="K62" s="122"/>
      <c r="L62" s="104"/>
      <c r="M62" s="123">
        <f t="shared" si="0"/>
        <v>0</v>
      </c>
      <c r="N62" s="132">
        <f t="shared" si="7"/>
        <v>0</v>
      </c>
      <c r="O62" s="94"/>
      <c r="P62" s="101"/>
      <c r="Q62" s="101"/>
      <c r="R62" s="94"/>
      <c r="S62" s="93"/>
      <c r="T62" s="101"/>
      <c r="U62" s="101"/>
      <c r="V62" s="94"/>
      <c r="W62" s="93"/>
      <c r="X62" s="101"/>
      <c r="Y62" s="101"/>
      <c r="Z62" s="94"/>
      <c r="AA62" s="101"/>
      <c r="AB62" s="101"/>
      <c r="AC62" s="101"/>
      <c r="AD62" s="94"/>
      <c r="AE62" s="101"/>
      <c r="AF62" s="226"/>
      <c r="AG62" s="226"/>
      <c r="AH62" s="94"/>
      <c r="AI62" s="101"/>
      <c r="AJ62" s="101"/>
      <c r="AK62" s="101"/>
      <c r="AL62" s="94"/>
      <c r="AM62" s="103"/>
    </row>
    <row r="63" spans="1:62" ht="13.5" customHeight="1" x14ac:dyDescent="0.25">
      <c r="A63" s="346" t="s">
        <v>419</v>
      </c>
      <c r="B63" s="347"/>
      <c r="C63" s="347"/>
      <c r="D63" s="347"/>
      <c r="E63" s="347"/>
      <c r="F63" s="347"/>
      <c r="G63" s="347"/>
      <c r="H63" s="347"/>
      <c r="I63" s="348"/>
      <c r="J63" s="113"/>
      <c r="K63" s="114"/>
      <c r="L63" s="113"/>
      <c r="M63" s="176"/>
      <c r="N63" s="116">
        <v>0.23</v>
      </c>
      <c r="O63" s="117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</row>
    <row r="64" spans="1:62" outlineLevel="1" x14ac:dyDescent="0.25">
      <c r="A64" s="151">
        <v>1</v>
      </c>
      <c r="B64" s="152" t="s">
        <v>73</v>
      </c>
      <c r="C64" s="153" t="s">
        <v>74</v>
      </c>
      <c r="D64" s="153"/>
      <c r="E64" s="153"/>
      <c r="F64" s="153"/>
      <c r="G64" s="154">
        <v>1</v>
      </c>
      <c r="H64" s="140">
        <v>6</v>
      </c>
      <c r="I64" s="140">
        <v>4</v>
      </c>
      <c r="J64" s="104"/>
      <c r="K64" s="122"/>
      <c r="L64" s="104"/>
      <c r="M64" s="123">
        <f t="shared" si="0"/>
        <v>0</v>
      </c>
      <c r="N64" s="132">
        <f>M64*0.23</f>
        <v>0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</row>
    <row r="65" spans="1:65" outlineLevel="1" x14ac:dyDescent="0.25">
      <c r="A65" s="151">
        <v>2</v>
      </c>
      <c r="B65" s="152" t="s">
        <v>75</v>
      </c>
      <c r="C65" s="153" t="s">
        <v>76</v>
      </c>
      <c r="D65" s="153"/>
      <c r="E65" s="153"/>
      <c r="F65" s="153"/>
      <c r="G65" s="154">
        <v>2</v>
      </c>
      <c r="H65" s="140"/>
      <c r="I65" s="140">
        <v>2</v>
      </c>
      <c r="J65" s="104"/>
      <c r="K65" s="122"/>
      <c r="L65" s="104"/>
      <c r="M65" s="123">
        <f t="shared" si="0"/>
        <v>0</v>
      </c>
      <c r="N65" s="132">
        <f t="shared" ref="N65:N66" si="8">M65*0.23</f>
        <v>0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</row>
    <row r="66" spans="1:65" outlineLevel="1" x14ac:dyDescent="0.25">
      <c r="A66" s="151">
        <v>3</v>
      </c>
      <c r="B66" s="152" t="s">
        <v>77</v>
      </c>
      <c r="C66" s="153" t="s">
        <v>78</v>
      </c>
      <c r="D66" s="153"/>
      <c r="E66" s="153"/>
      <c r="F66" s="153"/>
      <c r="G66" s="154">
        <v>1</v>
      </c>
      <c r="H66" s="140"/>
      <c r="I66" s="140">
        <v>2</v>
      </c>
      <c r="J66" s="104"/>
      <c r="K66" s="122"/>
      <c r="L66" s="104"/>
      <c r="M66" s="123">
        <f t="shared" si="0"/>
        <v>0</v>
      </c>
      <c r="N66" s="132">
        <f t="shared" si="8"/>
        <v>0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</row>
    <row r="67" spans="1:65" ht="13.5" customHeight="1" x14ac:dyDescent="0.25">
      <c r="A67" s="346" t="s">
        <v>417</v>
      </c>
      <c r="B67" s="347"/>
      <c r="C67" s="347"/>
      <c r="D67" s="347"/>
      <c r="E67" s="347"/>
      <c r="F67" s="347"/>
      <c r="G67" s="347"/>
      <c r="H67" s="347"/>
      <c r="I67" s="348"/>
      <c r="J67" s="113"/>
      <c r="K67" s="114"/>
      <c r="L67" s="113"/>
      <c r="M67" s="176"/>
      <c r="N67" s="116">
        <v>0.23</v>
      </c>
      <c r="O67" s="128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</row>
    <row r="68" spans="1:65" outlineLevel="1" x14ac:dyDescent="0.25">
      <c r="A68" s="151">
        <v>1</v>
      </c>
      <c r="B68" s="138" t="s">
        <v>339</v>
      </c>
      <c r="C68" s="139"/>
      <c r="D68" s="139"/>
      <c r="E68" s="139"/>
      <c r="F68" s="139"/>
      <c r="G68" s="135">
        <v>1</v>
      </c>
      <c r="H68" s="140"/>
      <c r="I68" s="140">
        <v>2</v>
      </c>
      <c r="J68" s="104"/>
      <c r="K68" s="122"/>
      <c r="L68" s="104"/>
      <c r="M68" s="123">
        <f t="shared" si="0"/>
        <v>0</v>
      </c>
      <c r="N68" s="132">
        <f>M68*0.23</f>
        <v>0</v>
      </c>
      <c r="O68" s="155">
        <f>N68+M68</f>
        <v>0</v>
      </c>
      <c r="P68" s="94"/>
      <c r="Q68" s="94"/>
      <c r="R68" s="94"/>
      <c r="S68" s="94"/>
      <c r="T68" s="94"/>
      <c r="U68" s="94"/>
      <c r="V68" s="94"/>
      <c r="W68" s="93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</row>
    <row r="69" spans="1:65" outlineLevel="1" x14ac:dyDescent="0.25">
      <c r="A69" s="151">
        <v>2</v>
      </c>
      <c r="B69" s="138" t="s">
        <v>94</v>
      </c>
      <c r="C69" s="139" t="s">
        <v>95</v>
      </c>
      <c r="D69" s="139"/>
      <c r="E69" s="139"/>
      <c r="F69" s="139"/>
      <c r="G69" s="135">
        <v>3</v>
      </c>
      <c r="H69" s="140"/>
      <c r="I69" s="140">
        <v>2</v>
      </c>
      <c r="J69" s="104"/>
      <c r="K69" s="122"/>
      <c r="L69" s="104"/>
      <c r="M69" s="123">
        <f t="shared" si="0"/>
        <v>0</v>
      </c>
      <c r="N69" s="132">
        <f t="shared" ref="N69:N71" si="9">M69*0.23</f>
        <v>0</v>
      </c>
      <c r="O69" s="155">
        <f t="shared" ref="O69:O71" si="10">N69+M69</f>
        <v>0</v>
      </c>
      <c r="P69" s="94"/>
      <c r="Q69" s="94"/>
      <c r="R69" s="94"/>
      <c r="S69" s="94"/>
      <c r="T69" s="94"/>
      <c r="U69" s="94"/>
      <c r="V69" s="94"/>
      <c r="W69" s="93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</row>
    <row r="70" spans="1:65" outlineLevel="1" x14ac:dyDescent="0.25">
      <c r="A70" s="151">
        <v>3</v>
      </c>
      <c r="B70" s="138" t="s">
        <v>340</v>
      </c>
      <c r="C70" s="139" t="s">
        <v>96</v>
      </c>
      <c r="D70" s="139"/>
      <c r="E70" s="139"/>
      <c r="F70" s="139"/>
      <c r="G70" s="135">
        <v>1</v>
      </c>
      <c r="H70" s="140"/>
      <c r="I70" s="140">
        <v>2</v>
      </c>
      <c r="J70" s="104"/>
      <c r="K70" s="122"/>
      <c r="L70" s="104"/>
      <c r="M70" s="123">
        <f t="shared" si="0"/>
        <v>0</v>
      </c>
      <c r="N70" s="132">
        <f t="shared" si="9"/>
        <v>0</v>
      </c>
      <c r="O70" s="155">
        <f t="shared" si="10"/>
        <v>0</v>
      </c>
      <c r="P70" s="94"/>
      <c r="Q70" s="94"/>
      <c r="R70" s="94"/>
      <c r="S70" s="94"/>
      <c r="T70" s="94"/>
      <c r="U70" s="94"/>
      <c r="V70" s="94"/>
      <c r="W70" s="93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</row>
    <row r="71" spans="1:65" outlineLevel="1" x14ac:dyDescent="0.25">
      <c r="A71" s="151">
        <v>4</v>
      </c>
      <c r="B71" s="138" t="s">
        <v>336</v>
      </c>
      <c r="C71" s="139"/>
      <c r="D71" s="139"/>
      <c r="E71" s="139"/>
      <c r="F71" s="139"/>
      <c r="G71" s="135">
        <v>1</v>
      </c>
      <c r="H71" s="140"/>
      <c r="I71" s="140">
        <v>2</v>
      </c>
      <c r="J71" s="104"/>
      <c r="K71" s="122"/>
      <c r="L71" s="104"/>
      <c r="M71" s="123">
        <f t="shared" si="0"/>
        <v>0</v>
      </c>
      <c r="N71" s="132">
        <f t="shared" si="9"/>
        <v>0</v>
      </c>
      <c r="O71" s="155">
        <f t="shared" si="10"/>
        <v>0</v>
      </c>
      <c r="P71" s="94"/>
      <c r="Q71" s="94"/>
      <c r="R71" s="94"/>
      <c r="S71" s="94"/>
      <c r="T71" s="94"/>
      <c r="U71" s="94"/>
      <c r="V71" s="94"/>
      <c r="W71" s="93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</row>
    <row r="72" spans="1:65" s="71" customFormat="1" ht="13.5" customHeight="1" x14ac:dyDescent="0.25">
      <c r="A72" s="338" t="s">
        <v>418</v>
      </c>
      <c r="B72" s="339"/>
      <c r="C72" s="339"/>
      <c r="D72" s="339"/>
      <c r="E72" s="339"/>
      <c r="F72" s="339"/>
      <c r="G72" s="339"/>
      <c r="H72" s="339"/>
      <c r="I72" s="340"/>
      <c r="J72" s="128"/>
      <c r="K72" s="127"/>
      <c r="L72" s="128"/>
      <c r="M72" s="194"/>
      <c r="N72" s="116">
        <v>0.23</v>
      </c>
      <c r="O72" s="128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249"/>
      <c r="AN72" s="1"/>
      <c r="AO72" s="68"/>
    </row>
    <row r="73" spans="1:65" outlineLevel="1" x14ac:dyDescent="0.25">
      <c r="A73" s="151">
        <v>1</v>
      </c>
      <c r="B73" s="138" t="s">
        <v>189</v>
      </c>
      <c r="C73" s="139"/>
      <c r="D73" s="139"/>
      <c r="E73" s="139"/>
      <c r="F73" s="139"/>
      <c r="G73" s="135">
        <v>1</v>
      </c>
      <c r="H73" s="140">
        <v>2</v>
      </c>
      <c r="I73" s="140">
        <v>2</v>
      </c>
      <c r="J73" s="104"/>
      <c r="K73" s="122"/>
      <c r="L73" s="104"/>
      <c r="M73" s="123">
        <f t="shared" si="0"/>
        <v>0</v>
      </c>
      <c r="N73" s="132">
        <f>M73*0.23</f>
        <v>0</v>
      </c>
      <c r="O73" s="155">
        <f>N73+M73</f>
        <v>0</v>
      </c>
      <c r="P73" s="94"/>
      <c r="Q73" s="94"/>
      <c r="R73" s="94"/>
      <c r="S73" s="93"/>
      <c r="T73" s="94"/>
      <c r="U73" s="94"/>
      <c r="V73" s="92"/>
      <c r="W73" s="92"/>
      <c r="X73" s="94"/>
      <c r="Y73" s="94"/>
      <c r="Z73" s="94"/>
      <c r="AA73" s="94"/>
      <c r="AB73" s="94"/>
      <c r="AC73" s="94"/>
      <c r="AD73" s="94"/>
      <c r="AE73" s="94"/>
      <c r="AF73" s="92"/>
      <c r="AG73" s="92"/>
      <c r="AH73" s="94"/>
      <c r="AI73" s="94"/>
      <c r="AJ73" s="94"/>
      <c r="AK73" s="94"/>
      <c r="AL73" s="94"/>
      <c r="AM73" s="100"/>
    </row>
    <row r="74" spans="1:65" s="272" customFormat="1" outlineLevel="1" x14ac:dyDescent="0.25">
      <c r="A74" s="286"/>
      <c r="B74" s="259" t="s">
        <v>433</v>
      </c>
      <c r="C74" s="287"/>
      <c r="D74" s="287"/>
      <c r="E74" s="287"/>
      <c r="F74" s="287"/>
      <c r="G74" s="288"/>
      <c r="H74" s="289"/>
      <c r="I74" s="290"/>
      <c r="J74" s="264"/>
      <c r="K74" s="265"/>
      <c r="L74" s="264"/>
      <c r="M74" s="266"/>
      <c r="N74" s="267"/>
      <c r="O74" s="291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80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</row>
    <row r="75" spans="1:65" s="61" customFormat="1" ht="13.5" customHeight="1" x14ac:dyDescent="0.25">
      <c r="A75" s="338" t="s">
        <v>416</v>
      </c>
      <c r="B75" s="339"/>
      <c r="C75" s="339"/>
      <c r="D75" s="339"/>
      <c r="E75" s="339"/>
      <c r="F75" s="339"/>
      <c r="G75" s="339"/>
      <c r="H75" s="339"/>
      <c r="I75" s="340"/>
      <c r="J75" s="126"/>
      <c r="K75" s="127"/>
      <c r="L75" s="128"/>
      <c r="M75" s="194"/>
      <c r="N75" s="116">
        <v>0.23</v>
      </c>
      <c r="O75" s="128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249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</row>
    <row r="76" spans="1:65" s="61" customFormat="1" ht="19.149999999999999" customHeight="1" outlineLevel="1" x14ac:dyDescent="0.25">
      <c r="A76" s="156">
        <v>1</v>
      </c>
      <c r="B76" s="157" t="s">
        <v>5</v>
      </c>
      <c r="C76" s="158" t="s">
        <v>6</v>
      </c>
      <c r="D76" s="158"/>
      <c r="E76" s="158"/>
      <c r="F76" s="158"/>
      <c r="G76" s="159">
        <v>1</v>
      </c>
      <c r="H76" s="156">
        <v>4</v>
      </c>
      <c r="I76" s="160">
        <v>4</v>
      </c>
      <c r="J76" s="161"/>
      <c r="K76" s="162"/>
      <c r="L76" s="163"/>
      <c r="M76" s="164">
        <f t="shared" si="0"/>
        <v>0</v>
      </c>
      <c r="N76" s="165">
        <f>M76*0.23</f>
        <v>0</v>
      </c>
      <c r="O76" s="166">
        <f>N76+M76</f>
        <v>0</v>
      </c>
      <c r="P76" s="93"/>
      <c r="Q76" s="93"/>
      <c r="R76" s="93"/>
      <c r="S76" s="93"/>
      <c r="T76" s="93"/>
      <c r="U76" s="93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3"/>
      <c r="AM76" s="93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s="61" customFormat="1" ht="16.149999999999999" customHeight="1" outlineLevel="1" x14ac:dyDescent="0.25">
      <c r="A77" s="156">
        <v>2</v>
      </c>
      <c r="B77" s="157" t="s">
        <v>7</v>
      </c>
      <c r="C77" s="158" t="s">
        <v>8</v>
      </c>
      <c r="D77" s="158"/>
      <c r="E77" s="158"/>
      <c r="F77" s="158"/>
      <c r="G77" s="159">
        <v>1</v>
      </c>
      <c r="H77" s="156">
        <v>4</v>
      </c>
      <c r="I77" s="160">
        <v>4</v>
      </c>
      <c r="J77" s="161"/>
      <c r="K77" s="162"/>
      <c r="L77" s="163"/>
      <c r="M77" s="164">
        <f t="shared" si="0"/>
        <v>0</v>
      </c>
      <c r="N77" s="165">
        <f t="shared" ref="N77:N81" si="11">M77*0.23</f>
        <v>0</v>
      </c>
      <c r="O77" s="166">
        <f t="shared" ref="O77:O81" si="12">N77+M77</f>
        <v>0</v>
      </c>
      <c r="P77" s="93"/>
      <c r="Q77" s="93"/>
      <c r="R77" s="93"/>
      <c r="S77" s="93"/>
      <c r="T77" s="93"/>
      <c r="U77" s="93"/>
      <c r="V77" s="92"/>
      <c r="W77" s="92"/>
      <c r="X77" s="92"/>
      <c r="Y77" s="93"/>
      <c r="Z77" s="93"/>
      <c r="AA77" s="93"/>
      <c r="AB77" s="93"/>
      <c r="AC77" s="93"/>
      <c r="AD77" s="93"/>
      <c r="AE77" s="93"/>
      <c r="AF77" s="92"/>
      <c r="AG77" s="92"/>
      <c r="AH77" s="93"/>
      <c r="AI77" s="93"/>
      <c r="AJ77" s="93"/>
      <c r="AK77" s="93"/>
      <c r="AL77" s="93"/>
      <c r="AM77" s="93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5" s="61" customFormat="1" outlineLevel="1" x14ac:dyDescent="0.25">
      <c r="A78" s="156">
        <v>3</v>
      </c>
      <c r="B78" s="157" t="s">
        <v>9</v>
      </c>
      <c r="C78" s="158">
        <v>2002</v>
      </c>
      <c r="D78" s="158"/>
      <c r="E78" s="158"/>
      <c r="F78" s="158"/>
      <c r="G78" s="159">
        <v>1</v>
      </c>
      <c r="H78" s="156"/>
      <c r="I78" s="160">
        <v>2</v>
      </c>
      <c r="J78" s="161"/>
      <c r="K78" s="162"/>
      <c r="L78" s="163"/>
      <c r="M78" s="164">
        <f t="shared" si="0"/>
        <v>0</v>
      </c>
      <c r="N78" s="165">
        <f t="shared" si="11"/>
        <v>0</v>
      </c>
      <c r="O78" s="166">
        <f t="shared" si="12"/>
        <v>0</v>
      </c>
      <c r="P78" s="93"/>
      <c r="Q78" s="93"/>
      <c r="R78" s="93"/>
      <c r="S78" s="93"/>
      <c r="T78" s="93"/>
      <c r="U78" s="93"/>
      <c r="V78" s="92"/>
      <c r="W78" s="92"/>
      <c r="X78" s="92"/>
      <c r="Y78" s="93"/>
      <c r="Z78" s="93"/>
      <c r="AA78" s="93"/>
      <c r="AB78" s="93"/>
      <c r="AC78" s="93"/>
      <c r="AD78" s="93"/>
      <c r="AE78" s="93"/>
      <c r="AF78" s="92"/>
      <c r="AG78" s="92"/>
      <c r="AH78" s="93"/>
      <c r="AI78" s="93"/>
      <c r="AJ78" s="93"/>
      <c r="AK78" s="93"/>
      <c r="AL78" s="93"/>
      <c r="AM78" s="93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5" s="61" customFormat="1" outlineLevel="1" x14ac:dyDescent="0.25">
      <c r="A79" s="156">
        <v>4</v>
      </c>
      <c r="B79" s="157" t="s">
        <v>192</v>
      </c>
      <c r="C79" s="158"/>
      <c r="D79" s="158"/>
      <c r="E79" s="158"/>
      <c r="F79" s="158"/>
      <c r="G79" s="159">
        <v>3</v>
      </c>
      <c r="H79" s="156"/>
      <c r="I79" s="160">
        <v>2</v>
      </c>
      <c r="J79" s="161"/>
      <c r="K79" s="162"/>
      <c r="L79" s="163"/>
      <c r="M79" s="164">
        <f t="shared" si="0"/>
        <v>0</v>
      </c>
      <c r="N79" s="165">
        <f t="shared" si="11"/>
        <v>0</v>
      </c>
      <c r="O79" s="166">
        <f t="shared" si="12"/>
        <v>0</v>
      </c>
      <c r="P79" s="93"/>
      <c r="Q79" s="93"/>
      <c r="R79" s="93"/>
      <c r="S79" s="93"/>
      <c r="T79" s="93"/>
      <c r="U79" s="93"/>
      <c r="V79" s="92"/>
      <c r="W79" s="92"/>
      <c r="X79" s="92"/>
      <c r="Y79" s="93"/>
      <c r="Z79" s="93"/>
      <c r="AA79" s="93"/>
      <c r="AB79" s="93"/>
      <c r="AC79" s="93"/>
      <c r="AD79" s="93"/>
      <c r="AE79" s="93"/>
      <c r="AF79" s="92"/>
      <c r="AG79" s="92"/>
      <c r="AH79" s="93"/>
      <c r="AI79" s="93"/>
      <c r="AJ79" s="93"/>
      <c r="AK79" s="93"/>
      <c r="AL79" s="93"/>
      <c r="AM79" s="93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</row>
    <row r="80" spans="1:65" s="61" customFormat="1" outlineLevel="1" x14ac:dyDescent="0.25">
      <c r="A80" s="156">
        <v>5</v>
      </c>
      <c r="B80" s="157" t="s">
        <v>341</v>
      </c>
      <c r="C80" s="158" t="s">
        <v>289</v>
      </c>
      <c r="D80" s="158"/>
      <c r="E80" s="158"/>
      <c r="F80" s="158"/>
      <c r="G80" s="159">
        <v>5</v>
      </c>
      <c r="H80" s="156"/>
      <c r="I80" s="160">
        <v>2</v>
      </c>
      <c r="J80" s="161"/>
      <c r="K80" s="162"/>
      <c r="L80" s="163"/>
      <c r="M80" s="164">
        <f t="shared" si="0"/>
        <v>0</v>
      </c>
      <c r="N80" s="165">
        <f t="shared" si="11"/>
        <v>0</v>
      </c>
      <c r="O80" s="166">
        <f t="shared" si="12"/>
        <v>0</v>
      </c>
      <c r="P80" s="93"/>
      <c r="Q80" s="93"/>
      <c r="R80" s="93"/>
      <c r="S80" s="93"/>
      <c r="T80" s="93"/>
      <c r="U80" s="93"/>
      <c r="V80" s="92"/>
      <c r="W80" s="92"/>
      <c r="X80" s="92"/>
      <c r="Y80" s="93"/>
      <c r="Z80" s="93"/>
      <c r="AA80" s="93"/>
      <c r="AB80" s="93"/>
      <c r="AC80" s="93"/>
      <c r="AD80" s="93"/>
      <c r="AE80" s="93"/>
      <c r="AF80" s="92"/>
      <c r="AG80" s="92"/>
      <c r="AH80" s="93"/>
      <c r="AI80" s="93"/>
      <c r="AJ80" s="93"/>
      <c r="AK80" s="93"/>
      <c r="AL80" s="93"/>
      <c r="AM80" s="93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4" s="61" customFormat="1" ht="16.149999999999999" customHeight="1" x14ac:dyDescent="0.25">
      <c r="A81" s="156">
        <v>6</v>
      </c>
      <c r="B81" s="157" t="s">
        <v>290</v>
      </c>
      <c r="C81" s="158" t="s">
        <v>289</v>
      </c>
      <c r="D81" s="158"/>
      <c r="E81" s="158"/>
      <c r="F81" s="158"/>
      <c r="G81" s="159">
        <v>1</v>
      </c>
      <c r="H81" s="156">
        <v>4</v>
      </c>
      <c r="I81" s="160">
        <v>2</v>
      </c>
      <c r="J81" s="161"/>
      <c r="K81" s="162"/>
      <c r="L81" s="163"/>
      <c r="M81" s="164">
        <f t="shared" si="0"/>
        <v>0</v>
      </c>
      <c r="N81" s="165">
        <f t="shared" si="11"/>
        <v>0</v>
      </c>
      <c r="O81" s="166">
        <f t="shared" si="12"/>
        <v>0</v>
      </c>
      <c r="P81" s="105"/>
      <c r="Q81" s="105"/>
      <c r="R81" s="105"/>
      <c r="S81" s="105"/>
      <c r="T81" s="105"/>
      <c r="U81" s="105"/>
      <c r="V81" s="226"/>
      <c r="W81" s="226"/>
      <c r="X81" s="92"/>
      <c r="Y81" s="105"/>
      <c r="Z81" s="105"/>
      <c r="AA81" s="105"/>
      <c r="AB81" s="105"/>
      <c r="AC81" s="105"/>
      <c r="AD81" s="105"/>
      <c r="AE81" s="105"/>
      <c r="AF81" s="226"/>
      <c r="AG81" s="226"/>
      <c r="AH81" s="105"/>
      <c r="AI81" s="105"/>
      <c r="AJ81" s="93"/>
      <c r="AK81" s="105"/>
      <c r="AL81" s="105"/>
      <c r="AM81" s="93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4" s="71" customFormat="1" ht="13.5" customHeight="1" outlineLevel="1" x14ac:dyDescent="0.25">
      <c r="A82" s="338" t="s">
        <v>415</v>
      </c>
      <c r="B82" s="339"/>
      <c r="C82" s="339"/>
      <c r="D82" s="339"/>
      <c r="E82" s="339"/>
      <c r="F82" s="339"/>
      <c r="G82" s="339"/>
      <c r="H82" s="339"/>
      <c r="I82" s="340"/>
      <c r="J82" s="128"/>
      <c r="K82" s="127"/>
      <c r="L82" s="128"/>
      <c r="M82" s="194"/>
      <c r="N82" s="116">
        <v>0.23</v>
      </c>
      <c r="O82" s="128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1"/>
      <c r="AO82" s="68"/>
    </row>
    <row r="83" spans="1:64" outlineLevel="1" x14ac:dyDescent="0.25">
      <c r="A83" s="151">
        <v>1</v>
      </c>
      <c r="B83" s="138" t="s">
        <v>267</v>
      </c>
      <c r="C83" s="139"/>
      <c r="D83" s="139"/>
      <c r="E83" s="139"/>
      <c r="F83" s="139"/>
      <c r="G83" s="135">
        <v>1</v>
      </c>
      <c r="H83" s="140">
        <v>2</v>
      </c>
      <c r="I83" s="140">
        <v>2</v>
      </c>
      <c r="J83" s="104"/>
      <c r="K83" s="122"/>
      <c r="L83" s="104"/>
      <c r="M83" s="123">
        <f t="shared" si="0"/>
        <v>0</v>
      </c>
      <c r="N83" s="132">
        <f>M83*0.23</f>
        <v>0</v>
      </c>
      <c r="O83" s="155">
        <f>N83+M83</f>
        <v>0</v>
      </c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</row>
    <row r="84" spans="1:64" x14ac:dyDescent="0.25">
      <c r="A84" s="151">
        <v>2</v>
      </c>
      <c r="B84" s="138" t="s">
        <v>268</v>
      </c>
      <c r="C84" s="139"/>
      <c r="D84" s="139"/>
      <c r="E84" s="139"/>
      <c r="F84" s="139"/>
      <c r="G84" s="135">
        <v>1</v>
      </c>
      <c r="H84" s="140"/>
      <c r="I84" s="140">
        <v>2</v>
      </c>
      <c r="J84" s="104"/>
      <c r="K84" s="122"/>
      <c r="L84" s="104"/>
      <c r="M84" s="123">
        <f t="shared" si="0"/>
        <v>0</v>
      </c>
      <c r="N84" s="132">
        <f t="shared" ref="N84:N87" si="13">M84*0.23</f>
        <v>0</v>
      </c>
      <c r="O84" s="155">
        <f t="shared" ref="O84:O88" si="14">N84+M84</f>
        <v>0</v>
      </c>
      <c r="P84" s="94"/>
      <c r="Q84" s="94"/>
      <c r="R84" s="94"/>
      <c r="S84" s="94"/>
      <c r="T84" s="94"/>
      <c r="U84" s="94"/>
      <c r="V84" s="94"/>
      <c r="W84" s="93"/>
      <c r="X84" s="94"/>
      <c r="Y84" s="94"/>
      <c r="Z84" s="94"/>
      <c r="AA84" s="94"/>
      <c r="AB84" s="94"/>
      <c r="AC84" s="94"/>
      <c r="AD84" s="94"/>
      <c r="AE84" s="94"/>
      <c r="AF84" s="94"/>
      <c r="AG84" s="92"/>
      <c r="AH84" s="94"/>
      <c r="AI84" s="94"/>
      <c r="AJ84" s="94"/>
      <c r="AK84" s="94"/>
      <c r="AL84" s="94"/>
      <c r="AM84" s="94"/>
    </row>
    <row r="85" spans="1:64" ht="15" customHeight="1" x14ac:dyDescent="0.25">
      <c r="A85" s="151">
        <v>3</v>
      </c>
      <c r="B85" s="138" t="s">
        <v>291</v>
      </c>
      <c r="C85" s="139">
        <v>2016</v>
      </c>
      <c r="D85" s="139"/>
      <c r="E85" s="139"/>
      <c r="F85" s="139"/>
      <c r="G85" s="135">
        <v>1</v>
      </c>
      <c r="H85" s="140">
        <v>2</v>
      </c>
      <c r="I85" s="140">
        <v>2</v>
      </c>
      <c r="J85" s="104"/>
      <c r="K85" s="122"/>
      <c r="L85" s="104"/>
      <c r="M85" s="123">
        <f t="shared" ref="M85:M148" si="15">(+K85*I85+J85*H85+L85)*G85</f>
        <v>0</v>
      </c>
      <c r="N85" s="132">
        <f t="shared" si="13"/>
        <v>0</v>
      </c>
      <c r="O85" s="155">
        <f t="shared" si="14"/>
        <v>0</v>
      </c>
      <c r="P85" s="94"/>
      <c r="Q85" s="94"/>
      <c r="R85" s="94"/>
      <c r="S85" s="94"/>
      <c r="T85" s="94"/>
      <c r="U85" s="94"/>
      <c r="V85" s="94"/>
      <c r="W85" s="93"/>
      <c r="X85" s="94"/>
      <c r="Y85" s="94"/>
      <c r="Z85" s="94"/>
      <c r="AA85" s="94"/>
      <c r="AB85" s="94"/>
      <c r="AC85" s="94"/>
      <c r="AD85" s="94"/>
      <c r="AE85" s="94"/>
      <c r="AF85" s="94"/>
      <c r="AG85" s="92"/>
      <c r="AH85" s="94"/>
      <c r="AI85" s="94"/>
      <c r="AJ85" s="94"/>
      <c r="AK85" s="94"/>
      <c r="AL85" s="94"/>
      <c r="AM85" s="94"/>
    </row>
    <row r="86" spans="1:64" x14ac:dyDescent="0.25">
      <c r="A86" s="151">
        <v>4</v>
      </c>
      <c r="B86" s="138" t="s">
        <v>293</v>
      </c>
      <c r="C86" s="139">
        <v>2016</v>
      </c>
      <c r="D86" s="139"/>
      <c r="E86" s="139"/>
      <c r="F86" s="139"/>
      <c r="G86" s="135">
        <v>1</v>
      </c>
      <c r="H86" s="140"/>
      <c r="I86" s="140">
        <v>2</v>
      </c>
      <c r="J86" s="104"/>
      <c r="K86" s="122"/>
      <c r="L86" s="104"/>
      <c r="M86" s="123">
        <f t="shared" si="15"/>
        <v>0</v>
      </c>
      <c r="N86" s="132">
        <f t="shared" si="13"/>
        <v>0</v>
      </c>
      <c r="O86" s="155">
        <f t="shared" si="14"/>
        <v>0</v>
      </c>
      <c r="P86" s="94"/>
      <c r="Q86" s="94"/>
      <c r="R86" s="94"/>
      <c r="S86" s="94"/>
      <c r="T86" s="94"/>
      <c r="U86" s="94"/>
      <c r="V86" s="94"/>
      <c r="W86" s="93"/>
      <c r="X86" s="94"/>
      <c r="Y86" s="94"/>
      <c r="Z86" s="94"/>
      <c r="AA86" s="94"/>
      <c r="AB86" s="94"/>
      <c r="AC86" s="94"/>
      <c r="AD86" s="94"/>
      <c r="AE86" s="94"/>
      <c r="AF86" s="94"/>
      <c r="AG86" s="92"/>
      <c r="AH86" s="94"/>
      <c r="AI86" s="94"/>
      <c r="AJ86" s="94"/>
      <c r="AK86" s="94"/>
      <c r="AL86" s="94"/>
      <c r="AM86" s="94"/>
    </row>
    <row r="87" spans="1:64" x14ac:dyDescent="0.25">
      <c r="A87" s="151">
        <v>5</v>
      </c>
      <c r="B87" s="138" t="s">
        <v>292</v>
      </c>
      <c r="C87" s="139">
        <v>2016</v>
      </c>
      <c r="D87" s="139"/>
      <c r="E87" s="139"/>
      <c r="F87" s="139"/>
      <c r="G87" s="135">
        <v>1</v>
      </c>
      <c r="H87" s="140"/>
      <c r="I87" s="140">
        <v>2</v>
      </c>
      <c r="J87" s="104"/>
      <c r="K87" s="122"/>
      <c r="L87" s="104"/>
      <c r="M87" s="123">
        <f t="shared" si="15"/>
        <v>0</v>
      </c>
      <c r="N87" s="132">
        <f t="shared" si="13"/>
        <v>0</v>
      </c>
      <c r="O87" s="155">
        <f t="shared" si="14"/>
        <v>0</v>
      </c>
      <c r="P87" s="94"/>
      <c r="Q87" s="94"/>
      <c r="R87" s="94"/>
      <c r="S87" s="94"/>
      <c r="T87" s="94"/>
      <c r="U87" s="94"/>
      <c r="V87" s="94"/>
      <c r="W87" s="93"/>
      <c r="X87" s="94"/>
      <c r="Y87" s="94"/>
      <c r="Z87" s="94"/>
      <c r="AA87" s="94"/>
      <c r="AB87" s="94"/>
      <c r="AC87" s="94"/>
      <c r="AD87" s="94"/>
      <c r="AE87" s="94"/>
      <c r="AF87" s="94"/>
      <c r="AG87" s="92"/>
      <c r="AH87" s="94"/>
      <c r="AI87" s="94"/>
      <c r="AJ87" s="94"/>
      <c r="AK87" s="94"/>
      <c r="AL87" s="94"/>
      <c r="AM87" s="94"/>
    </row>
    <row r="88" spans="1:64" x14ac:dyDescent="0.25">
      <c r="A88" s="151">
        <v>6</v>
      </c>
      <c r="B88" s="138" t="s">
        <v>292</v>
      </c>
      <c r="C88" s="139">
        <v>2016</v>
      </c>
      <c r="D88" s="139"/>
      <c r="E88" s="139"/>
      <c r="F88" s="139"/>
      <c r="G88" s="135">
        <v>1</v>
      </c>
      <c r="H88" s="140"/>
      <c r="I88" s="140">
        <v>2</v>
      </c>
      <c r="J88" s="104"/>
      <c r="K88" s="122"/>
      <c r="L88" s="104"/>
      <c r="M88" s="123">
        <f t="shared" si="15"/>
        <v>0</v>
      </c>
      <c r="N88" s="132">
        <f>M88*0.23</f>
        <v>0</v>
      </c>
      <c r="O88" s="155">
        <f t="shared" si="14"/>
        <v>0</v>
      </c>
      <c r="P88" s="94"/>
      <c r="Q88" s="94"/>
      <c r="R88" s="94"/>
      <c r="S88" s="94"/>
      <c r="T88" s="94"/>
      <c r="U88" s="94"/>
      <c r="V88" s="94"/>
      <c r="W88" s="93"/>
      <c r="X88" s="94"/>
      <c r="Y88" s="94"/>
      <c r="Z88" s="94"/>
      <c r="AA88" s="94"/>
      <c r="AB88" s="94"/>
      <c r="AC88" s="94"/>
      <c r="AD88" s="94"/>
      <c r="AE88" s="94"/>
      <c r="AF88" s="94"/>
      <c r="AG88" s="92"/>
      <c r="AH88" s="94"/>
      <c r="AI88" s="94"/>
      <c r="AJ88" s="94"/>
      <c r="AK88" s="94"/>
      <c r="AL88" s="94"/>
      <c r="AM88" s="94"/>
    </row>
    <row r="89" spans="1:64" s="272" customFormat="1" x14ac:dyDescent="0.25">
      <c r="A89" s="338" t="s">
        <v>414</v>
      </c>
      <c r="B89" s="339"/>
      <c r="C89" s="339"/>
      <c r="D89" s="339"/>
      <c r="E89" s="339"/>
      <c r="F89" s="339"/>
      <c r="G89" s="339"/>
      <c r="H89" s="339"/>
      <c r="I89" s="340"/>
      <c r="J89" s="128"/>
      <c r="K89" s="127"/>
      <c r="L89" s="128"/>
      <c r="M89" s="194"/>
      <c r="N89" s="116">
        <v>0.23</v>
      </c>
      <c r="O89" s="128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249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s="71" customFormat="1" ht="13.5" customHeight="1" outlineLevel="1" x14ac:dyDescent="0.25">
      <c r="A90" s="118" t="s">
        <v>31</v>
      </c>
      <c r="B90" s="157" t="s">
        <v>360</v>
      </c>
      <c r="C90" s="120" t="s">
        <v>361</v>
      </c>
      <c r="D90" s="120"/>
      <c r="E90" s="120"/>
      <c r="F90" s="120"/>
      <c r="G90" s="121">
        <v>2</v>
      </c>
      <c r="H90" s="118"/>
      <c r="I90" s="118">
        <v>2</v>
      </c>
      <c r="J90" s="104"/>
      <c r="K90" s="122"/>
      <c r="L90" s="104"/>
      <c r="M90" s="123">
        <f>(+K90*I90+J90*H90+L90)*G90</f>
        <v>0</v>
      </c>
      <c r="N90" s="167">
        <f>M90*0.23</f>
        <v>0</v>
      </c>
      <c r="O90" s="155">
        <f>N90+M90</f>
        <v>0</v>
      </c>
      <c r="P90" s="94"/>
      <c r="Q90" s="94"/>
      <c r="R90" s="94"/>
      <c r="S90" s="94"/>
      <c r="T90" s="94"/>
      <c r="U90" s="94"/>
      <c r="V90" s="94"/>
      <c r="W90" s="93"/>
      <c r="X90" s="94"/>
      <c r="Y90" s="94"/>
      <c r="Z90" s="94"/>
      <c r="AA90" s="94"/>
      <c r="AB90" s="94"/>
      <c r="AC90" s="94"/>
      <c r="AD90" s="94"/>
      <c r="AE90" s="94"/>
      <c r="AF90" s="94"/>
      <c r="AG90" s="92"/>
      <c r="AH90" s="94"/>
      <c r="AI90" s="94"/>
      <c r="AJ90" s="94"/>
      <c r="AK90" s="94"/>
      <c r="AL90" s="94"/>
      <c r="AM90" s="100"/>
      <c r="AN90" s="1"/>
      <c r="AO90" s="68"/>
    </row>
    <row r="91" spans="1:64" ht="15.6" customHeight="1" outlineLevel="1" x14ac:dyDescent="0.25">
      <c r="A91" s="286"/>
      <c r="B91" s="259" t="s">
        <v>432</v>
      </c>
      <c r="C91" s="287"/>
      <c r="D91" s="287"/>
      <c r="E91" s="287"/>
      <c r="F91" s="287"/>
      <c r="G91" s="288"/>
      <c r="H91" s="289"/>
      <c r="I91" s="290"/>
      <c r="J91" s="264"/>
      <c r="K91" s="265"/>
      <c r="L91" s="264"/>
      <c r="M91" s="266"/>
      <c r="N91" s="267"/>
      <c r="O91" s="291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80"/>
    </row>
    <row r="92" spans="1:64" outlineLevel="1" x14ac:dyDescent="0.25">
      <c r="A92" s="338" t="s">
        <v>413</v>
      </c>
      <c r="B92" s="339"/>
      <c r="C92" s="339"/>
      <c r="D92" s="339"/>
      <c r="E92" s="339"/>
      <c r="F92" s="339"/>
      <c r="G92" s="339"/>
      <c r="H92" s="339"/>
      <c r="I92" s="340"/>
      <c r="J92" s="126"/>
      <c r="K92" s="127"/>
      <c r="L92" s="128"/>
      <c r="M92" s="194"/>
      <c r="N92" s="116">
        <v>0.23</v>
      </c>
      <c r="O92" s="128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249"/>
    </row>
    <row r="93" spans="1:64" ht="12.6" customHeight="1" outlineLevel="1" x14ac:dyDescent="0.25">
      <c r="A93" s="118">
        <v>1</v>
      </c>
      <c r="B93" s="119" t="s">
        <v>10</v>
      </c>
      <c r="C93" s="120" t="s">
        <v>18</v>
      </c>
      <c r="D93" s="120"/>
      <c r="E93" s="120"/>
      <c r="F93" s="120"/>
      <c r="G93" s="142">
        <v>1</v>
      </c>
      <c r="H93" s="118"/>
      <c r="I93" s="130">
        <v>2</v>
      </c>
      <c r="J93" s="131"/>
      <c r="K93" s="122"/>
      <c r="L93" s="104"/>
      <c r="M93" s="123">
        <f t="shared" si="15"/>
        <v>0</v>
      </c>
      <c r="N93" s="132">
        <f>M93*0.23</f>
        <v>0</v>
      </c>
      <c r="O93" s="155">
        <f>N93+M93</f>
        <v>0</v>
      </c>
      <c r="P93" s="94"/>
      <c r="Q93" s="94"/>
      <c r="R93" s="94"/>
      <c r="S93" s="94"/>
      <c r="T93" s="94"/>
      <c r="U93" s="94"/>
      <c r="V93" s="94"/>
      <c r="W93" s="93"/>
      <c r="X93" s="94"/>
      <c r="Y93" s="94"/>
      <c r="Z93" s="94"/>
      <c r="AA93" s="94"/>
      <c r="AB93" s="94"/>
      <c r="AC93" s="94"/>
      <c r="AD93" s="94"/>
      <c r="AE93" s="94"/>
      <c r="AF93" s="94"/>
      <c r="AG93" s="92"/>
      <c r="AH93" s="94"/>
      <c r="AI93" s="94"/>
      <c r="AJ93" s="94"/>
      <c r="AK93" s="94"/>
      <c r="AL93" s="94"/>
      <c r="AM93" s="100"/>
    </row>
    <row r="94" spans="1:64" ht="13.15" customHeight="1" outlineLevel="1" x14ac:dyDescent="0.25">
      <c r="A94" s="118">
        <v>2</v>
      </c>
      <c r="B94" s="119" t="s">
        <v>11</v>
      </c>
      <c r="C94" s="120">
        <v>4449003583</v>
      </c>
      <c r="D94" s="120"/>
      <c r="E94" s="120"/>
      <c r="F94" s="120"/>
      <c r="G94" s="121">
        <v>1</v>
      </c>
      <c r="H94" s="118"/>
      <c r="I94" s="130">
        <v>2</v>
      </c>
      <c r="J94" s="131"/>
      <c r="K94" s="122"/>
      <c r="L94" s="104"/>
      <c r="M94" s="123">
        <f t="shared" si="15"/>
        <v>0</v>
      </c>
      <c r="N94" s="132">
        <f t="shared" ref="N94:N99" si="16">M94*0.23</f>
        <v>0</v>
      </c>
      <c r="O94" s="155">
        <f t="shared" ref="O94:O99" si="17">N94+M94</f>
        <v>0</v>
      </c>
      <c r="P94" s="94"/>
      <c r="Q94" s="94"/>
      <c r="R94" s="94"/>
      <c r="S94" s="94"/>
      <c r="T94" s="94"/>
      <c r="U94" s="94"/>
      <c r="V94" s="94"/>
      <c r="W94" s="93"/>
      <c r="X94" s="94"/>
      <c r="Y94" s="94"/>
      <c r="Z94" s="94"/>
      <c r="AA94" s="94"/>
      <c r="AB94" s="94"/>
      <c r="AC94" s="94"/>
      <c r="AD94" s="94"/>
      <c r="AE94" s="94"/>
      <c r="AF94" s="94"/>
      <c r="AG94" s="92"/>
      <c r="AH94" s="94"/>
      <c r="AI94" s="94"/>
      <c r="AJ94" s="94"/>
      <c r="AK94" s="94"/>
      <c r="AL94" s="94"/>
      <c r="AM94" s="100"/>
    </row>
    <row r="95" spans="1:64" ht="13.15" customHeight="1" outlineLevel="1" x14ac:dyDescent="0.25">
      <c r="A95" s="118">
        <v>3</v>
      </c>
      <c r="B95" s="119" t="s">
        <v>40</v>
      </c>
      <c r="C95" s="120" t="s">
        <v>309</v>
      </c>
      <c r="D95" s="120"/>
      <c r="E95" s="120"/>
      <c r="F95" s="120"/>
      <c r="G95" s="142">
        <v>1</v>
      </c>
      <c r="H95" s="118"/>
      <c r="I95" s="130">
        <v>2</v>
      </c>
      <c r="J95" s="131"/>
      <c r="K95" s="122"/>
      <c r="L95" s="104"/>
      <c r="M95" s="123">
        <f t="shared" si="15"/>
        <v>0</v>
      </c>
      <c r="N95" s="132">
        <f t="shared" si="16"/>
        <v>0</v>
      </c>
      <c r="O95" s="155">
        <f t="shared" si="17"/>
        <v>0</v>
      </c>
      <c r="P95" s="94"/>
      <c r="Q95" s="94"/>
      <c r="R95" s="94"/>
      <c r="S95" s="94"/>
      <c r="T95" s="94"/>
      <c r="U95" s="94"/>
      <c r="V95" s="94"/>
      <c r="W95" s="93"/>
      <c r="X95" s="94"/>
      <c r="Y95" s="94"/>
      <c r="Z95" s="94"/>
      <c r="AA95" s="94"/>
      <c r="AB95" s="94"/>
      <c r="AC95" s="94"/>
      <c r="AD95" s="94"/>
      <c r="AE95" s="94"/>
      <c r="AF95" s="94"/>
      <c r="AG95" s="92"/>
      <c r="AH95" s="94"/>
      <c r="AI95" s="94"/>
      <c r="AJ95" s="94"/>
      <c r="AK95" s="94"/>
      <c r="AL95" s="94"/>
      <c r="AM95" s="100"/>
    </row>
    <row r="96" spans="1:64" ht="15" customHeight="1" outlineLevel="1" x14ac:dyDescent="0.25">
      <c r="A96" s="118">
        <v>4</v>
      </c>
      <c r="B96" s="255" t="s">
        <v>117</v>
      </c>
      <c r="C96" s="120" t="s">
        <v>115</v>
      </c>
      <c r="D96" s="120"/>
      <c r="E96" s="120"/>
      <c r="F96" s="120"/>
      <c r="G96" s="142">
        <v>1</v>
      </c>
      <c r="H96" s="118">
        <v>2</v>
      </c>
      <c r="I96" s="130">
        <v>2</v>
      </c>
      <c r="J96" s="131"/>
      <c r="K96" s="122"/>
      <c r="L96" s="104"/>
      <c r="M96" s="123">
        <f t="shared" si="15"/>
        <v>0</v>
      </c>
      <c r="N96" s="132">
        <f t="shared" si="16"/>
        <v>0</v>
      </c>
      <c r="O96" s="155">
        <f t="shared" si="17"/>
        <v>0</v>
      </c>
      <c r="P96" s="94"/>
      <c r="Q96" s="94"/>
      <c r="R96" s="94"/>
      <c r="S96" s="94"/>
      <c r="T96" s="94"/>
      <c r="U96" s="94"/>
      <c r="V96" s="94"/>
      <c r="W96" s="93"/>
      <c r="X96" s="94"/>
      <c r="Y96" s="94"/>
      <c r="Z96" s="94"/>
      <c r="AA96" s="94"/>
      <c r="AB96" s="94"/>
      <c r="AC96" s="94"/>
      <c r="AD96" s="94"/>
      <c r="AE96" s="94"/>
      <c r="AF96" s="94"/>
      <c r="AG96" s="92"/>
      <c r="AH96" s="94"/>
      <c r="AI96" s="94"/>
      <c r="AJ96" s="94"/>
      <c r="AK96" s="94"/>
      <c r="AL96" s="94"/>
      <c r="AM96" s="100"/>
    </row>
    <row r="97" spans="1:65" ht="12.6" customHeight="1" x14ac:dyDescent="0.25">
      <c r="A97" s="118">
        <v>5</v>
      </c>
      <c r="B97" s="119" t="s">
        <v>117</v>
      </c>
      <c r="C97" s="120" t="s">
        <v>116</v>
      </c>
      <c r="D97" s="120"/>
      <c r="E97" s="120"/>
      <c r="F97" s="120"/>
      <c r="G97" s="142">
        <v>1</v>
      </c>
      <c r="H97" s="118">
        <v>2</v>
      </c>
      <c r="I97" s="130">
        <v>2</v>
      </c>
      <c r="J97" s="131"/>
      <c r="K97" s="122"/>
      <c r="L97" s="104"/>
      <c r="M97" s="123">
        <f t="shared" si="15"/>
        <v>0</v>
      </c>
      <c r="N97" s="132">
        <f t="shared" si="16"/>
        <v>0</v>
      </c>
      <c r="O97" s="155">
        <f t="shared" si="17"/>
        <v>0</v>
      </c>
      <c r="P97" s="94"/>
      <c r="Q97" s="94"/>
      <c r="R97" s="94"/>
      <c r="S97" s="94"/>
      <c r="T97" s="94"/>
      <c r="U97" s="94"/>
      <c r="V97" s="94"/>
      <c r="W97" s="93"/>
      <c r="X97" s="94"/>
      <c r="Y97" s="94"/>
      <c r="Z97" s="94"/>
      <c r="AA97" s="94"/>
      <c r="AB97" s="94"/>
      <c r="AC97" s="94"/>
      <c r="AD97" s="94"/>
      <c r="AE97" s="94"/>
      <c r="AF97" s="94"/>
      <c r="AG97" s="92"/>
      <c r="AH97" s="94"/>
      <c r="AI97" s="94"/>
      <c r="AJ97" s="94"/>
      <c r="AK97" s="94"/>
      <c r="AL97" s="94"/>
      <c r="AM97" s="100"/>
    </row>
    <row r="98" spans="1:65" s="272" customFormat="1" x14ac:dyDescent="0.25">
      <c r="A98" s="118">
        <v>6</v>
      </c>
      <c r="B98" s="119" t="s">
        <v>277</v>
      </c>
      <c r="C98" s="120"/>
      <c r="D98" s="120"/>
      <c r="E98" s="120"/>
      <c r="F98" s="120"/>
      <c r="G98" s="121">
        <v>1</v>
      </c>
      <c r="H98" s="118">
        <v>2</v>
      </c>
      <c r="I98" s="130">
        <v>2</v>
      </c>
      <c r="J98" s="131"/>
      <c r="K98" s="122"/>
      <c r="L98" s="104"/>
      <c r="M98" s="123">
        <f t="shared" si="15"/>
        <v>0</v>
      </c>
      <c r="N98" s="132">
        <f t="shared" si="16"/>
        <v>0</v>
      </c>
      <c r="O98" s="155">
        <f t="shared" si="17"/>
        <v>0</v>
      </c>
      <c r="P98" s="94"/>
      <c r="Q98" s="94"/>
      <c r="R98" s="94"/>
      <c r="S98" s="94"/>
      <c r="T98" s="94"/>
      <c r="U98" s="94"/>
      <c r="V98" s="94"/>
      <c r="W98" s="93"/>
      <c r="X98" s="94"/>
      <c r="Y98" s="94"/>
      <c r="Z98" s="94"/>
      <c r="AA98" s="94"/>
      <c r="AB98" s="94"/>
      <c r="AC98" s="94"/>
      <c r="AD98" s="94"/>
      <c r="AE98" s="94"/>
      <c r="AF98" s="94"/>
      <c r="AG98" s="92"/>
      <c r="AH98" s="94"/>
      <c r="AI98" s="94"/>
      <c r="AJ98" s="94"/>
      <c r="AK98" s="94"/>
      <c r="AL98" s="94"/>
      <c r="AM98" s="100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outlineLevel="1" x14ac:dyDescent="0.25">
      <c r="A99" s="118">
        <v>7</v>
      </c>
      <c r="B99" s="119" t="s">
        <v>278</v>
      </c>
      <c r="C99" s="120"/>
      <c r="D99" s="120"/>
      <c r="E99" s="120"/>
      <c r="F99" s="120"/>
      <c r="G99" s="121">
        <v>1</v>
      </c>
      <c r="H99" s="118"/>
      <c r="I99" s="130">
        <v>2</v>
      </c>
      <c r="J99" s="131"/>
      <c r="K99" s="122"/>
      <c r="L99" s="104"/>
      <c r="M99" s="123">
        <f t="shared" si="15"/>
        <v>0</v>
      </c>
      <c r="N99" s="132">
        <f t="shared" si="16"/>
        <v>0</v>
      </c>
      <c r="O99" s="155">
        <f t="shared" si="17"/>
        <v>0</v>
      </c>
      <c r="P99" s="94"/>
      <c r="Q99" s="94"/>
      <c r="R99" s="94"/>
      <c r="S99" s="94"/>
      <c r="T99" s="94"/>
      <c r="U99" s="94"/>
      <c r="V99" s="94"/>
      <c r="W99" s="93"/>
      <c r="X99" s="94"/>
      <c r="Y99" s="94"/>
      <c r="Z99" s="94"/>
      <c r="AA99" s="94"/>
      <c r="AB99" s="94"/>
      <c r="AC99" s="94"/>
      <c r="AD99" s="94"/>
      <c r="AE99" s="94"/>
      <c r="AF99" s="94"/>
      <c r="AG99" s="92"/>
      <c r="AH99" s="94"/>
      <c r="AI99" s="94"/>
      <c r="AJ99" s="94"/>
      <c r="AK99" s="94"/>
      <c r="AL99" s="94"/>
      <c r="AM99" s="100"/>
    </row>
    <row r="100" spans="1:65" outlineLevel="1" x14ac:dyDescent="0.25">
      <c r="A100" s="294"/>
      <c r="B100" s="300" t="s">
        <v>410</v>
      </c>
      <c r="C100" s="295"/>
      <c r="D100" s="295"/>
      <c r="E100" s="295"/>
      <c r="F100" s="295"/>
      <c r="G100" s="296"/>
      <c r="H100" s="297"/>
      <c r="I100" s="298"/>
      <c r="J100" s="299"/>
      <c r="K100" s="265"/>
      <c r="L100" s="264"/>
      <c r="M100" s="266"/>
      <c r="N100" s="267"/>
      <c r="O100" s="291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  <c r="AB100" s="280"/>
      <c r="AC100" s="280"/>
      <c r="AD100" s="280"/>
      <c r="AE100" s="280"/>
      <c r="AF100" s="280"/>
      <c r="AG100" s="280"/>
      <c r="AH100" s="280"/>
      <c r="AI100" s="280"/>
      <c r="AJ100" s="280"/>
      <c r="AK100" s="280"/>
      <c r="AL100" s="280"/>
      <c r="AM100" s="280"/>
    </row>
    <row r="101" spans="1:65" outlineLevel="1" x14ac:dyDescent="0.25">
      <c r="A101" s="346" t="s">
        <v>411</v>
      </c>
      <c r="B101" s="347"/>
      <c r="C101" s="347"/>
      <c r="D101" s="347"/>
      <c r="E101" s="347"/>
      <c r="F101" s="347"/>
      <c r="G101" s="347"/>
      <c r="H101" s="347"/>
      <c r="I101" s="348"/>
      <c r="J101" s="113"/>
      <c r="K101" s="114"/>
      <c r="L101" s="113"/>
      <c r="M101" s="176"/>
      <c r="N101" s="116">
        <v>0.23</v>
      </c>
      <c r="O101" s="117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</row>
    <row r="102" spans="1:65" outlineLevel="1" x14ac:dyDescent="0.25">
      <c r="A102" s="151">
        <v>2</v>
      </c>
      <c r="B102" s="138" t="s">
        <v>210</v>
      </c>
      <c r="C102" s="139" t="s">
        <v>221</v>
      </c>
      <c r="D102" s="139"/>
      <c r="E102" s="139"/>
      <c r="F102" s="139"/>
      <c r="G102" s="135">
        <v>1</v>
      </c>
      <c r="H102" s="140">
        <v>2</v>
      </c>
      <c r="I102" s="140">
        <v>2</v>
      </c>
      <c r="J102" s="104"/>
      <c r="K102" s="122"/>
      <c r="L102" s="104"/>
      <c r="M102" s="123">
        <f t="shared" si="15"/>
        <v>0</v>
      </c>
      <c r="N102" s="167">
        <f t="shared" ref="N102:N108" si="18">M102*0.23</f>
        <v>0</v>
      </c>
      <c r="O102" s="94"/>
      <c r="P102" s="94"/>
      <c r="Q102" s="94"/>
      <c r="R102" s="94"/>
      <c r="S102" s="94"/>
      <c r="T102" s="94"/>
      <c r="U102" s="94"/>
      <c r="V102" s="92"/>
      <c r="W102" s="92"/>
      <c r="X102" s="92"/>
      <c r="Y102" s="93"/>
      <c r="Z102" s="94"/>
      <c r="AA102" s="94"/>
      <c r="AB102" s="94"/>
      <c r="AC102" s="94"/>
      <c r="AD102" s="94"/>
      <c r="AE102" s="94"/>
      <c r="AF102" s="92"/>
      <c r="AG102" s="92"/>
      <c r="AH102" s="94"/>
      <c r="AI102" s="94"/>
      <c r="AJ102" s="94"/>
      <c r="AK102" s="94"/>
      <c r="AL102" s="94"/>
      <c r="AM102" s="100"/>
    </row>
    <row r="103" spans="1:65" outlineLevel="1" x14ac:dyDescent="0.25">
      <c r="A103" s="151">
        <v>3</v>
      </c>
      <c r="B103" s="138" t="s">
        <v>211</v>
      </c>
      <c r="C103" s="139" t="s">
        <v>222</v>
      </c>
      <c r="D103" s="139"/>
      <c r="E103" s="139"/>
      <c r="F103" s="139"/>
      <c r="G103" s="135">
        <v>1</v>
      </c>
      <c r="H103" s="140">
        <v>2</v>
      </c>
      <c r="I103" s="140">
        <v>2</v>
      </c>
      <c r="J103" s="104"/>
      <c r="K103" s="122"/>
      <c r="L103" s="104"/>
      <c r="M103" s="123">
        <f t="shared" si="15"/>
        <v>0</v>
      </c>
      <c r="N103" s="167">
        <f t="shared" si="18"/>
        <v>0</v>
      </c>
      <c r="O103" s="94"/>
      <c r="P103" s="94"/>
      <c r="Q103" s="94"/>
      <c r="R103" s="94"/>
      <c r="S103" s="94"/>
      <c r="T103" s="94"/>
      <c r="U103" s="94"/>
      <c r="V103" s="92"/>
      <c r="W103" s="92"/>
      <c r="X103" s="92"/>
      <c r="Y103" s="93"/>
      <c r="Z103" s="94"/>
      <c r="AA103" s="94"/>
      <c r="AB103" s="94"/>
      <c r="AC103" s="94"/>
      <c r="AD103" s="94"/>
      <c r="AE103" s="94"/>
      <c r="AF103" s="92"/>
      <c r="AG103" s="92"/>
      <c r="AH103" s="94"/>
      <c r="AI103" s="94"/>
      <c r="AJ103" s="94"/>
      <c r="AK103" s="94"/>
      <c r="AL103" s="94"/>
      <c r="AM103" s="100"/>
    </row>
    <row r="104" spans="1:65" outlineLevel="1" x14ac:dyDescent="0.25">
      <c r="A104" s="151">
        <v>4</v>
      </c>
      <c r="B104" s="138" t="s">
        <v>212</v>
      </c>
      <c r="C104" s="139" t="s">
        <v>223</v>
      </c>
      <c r="D104" s="139"/>
      <c r="E104" s="139"/>
      <c r="F104" s="139"/>
      <c r="G104" s="135">
        <v>1</v>
      </c>
      <c r="H104" s="140">
        <v>2</v>
      </c>
      <c r="I104" s="140">
        <v>2</v>
      </c>
      <c r="J104" s="104"/>
      <c r="K104" s="122"/>
      <c r="L104" s="104"/>
      <c r="M104" s="123">
        <f t="shared" si="15"/>
        <v>0</v>
      </c>
      <c r="N104" s="167">
        <f t="shared" si="18"/>
        <v>0</v>
      </c>
      <c r="O104" s="94"/>
      <c r="P104" s="94"/>
      <c r="Q104" s="94"/>
      <c r="R104" s="94"/>
      <c r="S104" s="94"/>
      <c r="T104" s="94"/>
      <c r="U104" s="94"/>
      <c r="V104" s="92"/>
      <c r="W104" s="92"/>
      <c r="X104" s="92"/>
      <c r="Y104" s="93"/>
      <c r="Z104" s="94"/>
      <c r="AA104" s="94"/>
      <c r="AB104" s="94"/>
      <c r="AC104" s="94"/>
      <c r="AD104" s="94"/>
      <c r="AE104" s="94"/>
      <c r="AF104" s="92"/>
      <c r="AG104" s="92"/>
      <c r="AH104" s="94"/>
      <c r="AI104" s="94"/>
      <c r="AJ104" s="94"/>
      <c r="AK104" s="94"/>
      <c r="AL104" s="94"/>
      <c r="AM104" s="100"/>
    </row>
    <row r="105" spans="1:65" outlineLevel="1" x14ac:dyDescent="0.25">
      <c r="A105" s="151">
        <v>5</v>
      </c>
      <c r="B105" s="138" t="s">
        <v>213</v>
      </c>
      <c r="C105" s="139" t="s">
        <v>224</v>
      </c>
      <c r="D105" s="139"/>
      <c r="E105" s="139"/>
      <c r="F105" s="139"/>
      <c r="G105" s="135">
        <v>1</v>
      </c>
      <c r="H105" s="140">
        <v>2</v>
      </c>
      <c r="I105" s="140">
        <v>2</v>
      </c>
      <c r="J105" s="104"/>
      <c r="K105" s="122"/>
      <c r="L105" s="104"/>
      <c r="M105" s="123">
        <f t="shared" si="15"/>
        <v>0</v>
      </c>
      <c r="N105" s="167">
        <f t="shared" si="18"/>
        <v>0</v>
      </c>
      <c r="O105" s="94"/>
      <c r="P105" s="94"/>
      <c r="Q105" s="94"/>
      <c r="R105" s="94"/>
      <c r="S105" s="94"/>
      <c r="T105" s="94"/>
      <c r="U105" s="94"/>
      <c r="V105" s="92"/>
      <c r="W105" s="92"/>
      <c r="X105" s="92"/>
      <c r="Y105" s="93"/>
      <c r="Z105" s="94"/>
      <c r="AA105" s="94"/>
      <c r="AB105" s="94"/>
      <c r="AC105" s="94"/>
      <c r="AD105" s="94"/>
      <c r="AE105" s="94"/>
      <c r="AF105" s="92"/>
      <c r="AG105" s="92"/>
      <c r="AH105" s="94"/>
      <c r="AI105" s="94"/>
      <c r="AJ105" s="94"/>
      <c r="AK105" s="94"/>
      <c r="AL105" s="94"/>
      <c r="AM105" s="100"/>
    </row>
    <row r="106" spans="1:65" x14ac:dyDescent="0.25">
      <c r="A106" s="151">
        <v>6</v>
      </c>
      <c r="B106" s="138" t="s">
        <v>214</v>
      </c>
      <c r="C106" s="139" t="s">
        <v>225</v>
      </c>
      <c r="D106" s="139"/>
      <c r="E106" s="139"/>
      <c r="F106" s="139"/>
      <c r="G106" s="135">
        <v>1</v>
      </c>
      <c r="H106" s="140">
        <v>2</v>
      </c>
      <c r="I106" s="140">
        <v>2</v>
      </c>
      <c r="J106" s="104"/>
      <c r="K106" s="122"/>
      <c r="L106" s="104"/>
      <c r="M106" s="123">
        <f t="shared" si="15"/>
        <v>0</v>
      </c>
      <c r="N106" s="167">
        <f t="shared" si="18"/>
        <v>0</v>
      </c>
      <c r="O106" s="94"/>
      <c r="P106" s="94"/>
      <c r="Q106" s="94"/>
      <c r="R106" s="94"/>
      <c r="S106" s="94"/>
      <c r="T106" s="94"/>
      <c r="U106" s="94"/>
      <c r="V106" s="92"/>
      <c r="W106" s="92"/>
      <c r="X106" s="92"/>
      <c r="Y106" s="93"/>
      <c r="Z106" s="94"/>
      <c r="AA106" s="94"/>
      <c r="AB106" s="94"/>
      <c r="AC106" s="94"/>
      <c r="AD106" s="94"/>
      <c r="AE106" s="94"/>
      <c r="AF106" s="92"/>
      <c r="AG106" s="92"/>
      <c r="AH106" s="94"/>
      <c r="AI106" s="94"/>
      <c r="AJ106" s="94"/>
      <c r="AK106" s="94"/>
      <c r="AL106" s="94"/>
      <c r="AM106" s="100"/>
    </row>
    <row r="107" spans="1:65" ht="13.5" customHeight="1" outlineLevel="1" x14ac:dyDescent="0.25">
      <c r="A107" s="151">
        <v>7</v>
      </c>
      <c r="B107" s="138" t="s">
        <v>373</v>
      </c>
      <c r="C107" s="139"/>
      <c r="D107" s="139"/>
      <c r="E107" s="139"/>
      <c r="F107" s="139"/>
      <c r="G107" s="135">
        <v>1</v>
      </c>
      <c r="H107" s="140"/>
      <c r="I107" s="140">
        <v>2</v>
      </c>
      <c r="J107" s="104"/>
      <c r="K107" s="122"/>
      <c r="L107" s="104"/>
      <c r="M107" s="123">
        <f t="shared" si="15"/>
        <v>0</v>
      </c>
      <c r="N107" s="167">
        <f t="shared" si="18"/>
        <v>0</v>
      </c>
      <c r="O107" s="94"/>
      <c r="P107" s="94"/>
      <c r="Q107" s="94"/>
      <c r="R107" s="94"/>
      <c r="S107" s="94"/>
      <c r="T107" s="94"/>
      <c r="U107" s="94"/>
      <c r="V107" s="92"/>
      <c r="W107" s="92"/>
      <c r="X107" s="92"/>
      <c r="Y107" s="93"/>
      <c r="Z107" s="94"/>
      <c r="AA107" s="94"/>
      <c r="AB107" s="94"/>
      <c r="AC107" s="94"/>
      <c r="AD107" s="94"/>
      <c r="AE107" s="94"/>
      <c r="AF107" s="92"/>
      <c r="AG107" s="92"/>
      <c r="AH107" s="94"/>
      <c r="AI107" s="94"/>
      <c r="AJ107" s="94"/>
      <c r="AK107" s="94"/>
      <c r="AL107" s="94"/>
      <c r="AM107" s="100"/>
    </row>
    <row r="108" spans="1:65" outlineLevel="1" x14ac:dyDescent="0.25">
      <c r="A108" s="151">
        <v>8</v>
      </c>
      <c r="B108" s="138" t="s">
        <v>215</v>
      </c>
      <c r="C108" s="139"/>
      <c r="D108" s="139"/>
      <c r="E108" s="139"/>
      <c r="F108" s="139"/>
      <c r="G108" s="135">
        <v>1</v>
      </c>
      <c r="H108" s="140"/>
      <c r="I108" s="140">
        <v>2</v>
      </c>
      <c r="J108" s="104"/>
      <c r="K108" s="122"/>
      <c r="L108" s="104"/>
      <c r="M108" s="123">
        <f t="shared" si="15"/>
        <v>0</v>
      </c>
      <c r="N108" s="167">
        <f t="shared" si="18"/>
        <v>0</v>
      </c>
      <c r="O108" s="94"/>
      <c r="P108" s="94"/>
      <c r="Q108" s="94"/>
      <c r="R108" s="94"/>
      <c r="S108" s="94"/>
      <c r="T108" s="94"/>
      <c r="U108" s="94"/>
      <c r="V108" s="92"/>
      <c r="W108" s="92"/>
      <c r="X108" s="92"/>
      <c r="Y108" s="93"/>
      <c r="Z108" s="94"/>
      <c r="AA108" s="94"/>
      <c r="AB108" s="94"/>
      <c r="AC108" s="94"/>
      <c r="AD108" s="94"/>
      <c r="AE108" s="94"/>
      <c r="AF108" s="92"/>
      <c r="AG108" s="92"/>
      <c r="AH108" s="94"/>
      <c r="AI108" s="94"/>
      <c r="AJ108" s="94"/>
      <c r="AK108" s="94"/>
      <c r="AL108" s="94"/>
      <c r="AM108" s="100"/>
    </row>
    <row r="109" spans="1:65" outlineLevel="1" x14ac:dyDescent="0.25">
      <c r="A109" s="346" t="s">
        <v>412</v>
      </c>
      <c r="B109" s="347"/>
      <c r="C109" s="347"/>
      <c r="D109" s="347"/>
      <c r="E109" s="347"/>
      <c r="F109" s="347"/>
      <c r="G109" s="347"/>
      <c r="H109" s="347"/>
      <c r="I109" s="348"/>
      <c r="J109" s="113"/>
      <c r="K109" s="114"/>
      <c r="L109" s="113"/>
      <c r="M109" s="176"/>
      <c r="N109" s="116">
        <v>0.23</v>
      </c>
      <c r="O109" s="117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</row>
    <row r="110" spans="1:65" outlineLevel="1" x14ac:dyDescent="0.25">
      <c r="A110" s="151">
        <v>1</v>
      </c>
      <c r="B110" s="138" t="s">
        <v>216</v>
      </c>
      <c r="C110" s="139" t="s">
        <v>226</v>
      </c>
      <c r="D110" s="139"/>
      <c r="E110" s="139"/>
      <c r="F110" s="139"/>
      <c r="G110" s="135">
        <v>1</v>
      </c>
      <c r="H110" s="140">
        <v>2</v>
      </c>
      <c r="I110" s="140">
        <v>2</v>
      </c>
      <c r="J110" s="104"/>
      <c r="K110" s="122"/>
      <c r="L110" s="104"/>
      <c r="M110" s="123">
        <f t="shared" si="15"/>
        <v>0</v>
      </c>
      <c r="N110" s="167">
        <f>M110*0.23</f>
        <v>0</v>
      </c>
      <c r="O110" s="155">
        <f>N110+M110</f>
        <v>0</v>
      </c>
      <c r="P110" s="94"/>
      <c r="Q110" s="94"/>
      <c r="R110" s="94"/>
      <c r="S110" s="94"/>
      <c r="T110" s="94"/>
      <c r="U110" s="94"/>
      <c r="V110" s="92"/>
      <c r="W110" s="92"/>
      <c r="X110" s="92"/>
      <c r="Y110" s="93"/>
      <c r="Z110" s="94"/>
      <c r="AA110" s="94"/>
      <c r="AB110" s="94"/>
      <c r="AC110" s="94"/>
      <c r="AD110" s="94"/>
      <c r="AE110" s="94"/>
      <c r="AF110" s="92"/>
      <c r="AG110" s="92"/>
      <c r="AH110" s="94"/>
      <c r="AI110" s="94"/>
      <c r="AJ110" s="94"/>
      <c r="AK110" s="94"/>
      <c r="AL110" s="94"/>
      <c r="AM110" s="100"/>
    </row>
    <row r="111" spans="1:65" outlineLevel="1" x14ac:dyDescent="0.25">
      <c r="A111" s="151">
        <v>2</v>
      </c>
      <c r="B111" s="138" t="s">
        <v>217</v>
      </c>
      <c r="C111" s="139" t="s">
        <v>227</v>
      </c>
      <c r="D111" s="139"/>
      <c r="E111" s="139"/>
      <c r="F111" s="139"/>
      <c r="G111" s="135">
        <v>1</v>
      </c>
      <c r="H111" s="140">
        <v>2</v>
      </c>
      <c r="I111" s="140">
        <v>2</v>
      </c>
      <c r="J111" s="104"/>
      <c r="K111" s="122"/>
      <c r="L111" s="104"/>
      <c r="M111" s="123">
        <f t="shared" si="15"/>
        <v>0</v>
      </c>
      <c r="N111" s="167">
        <f t="shared" ref="N111:N120" si="19">M111*0.23</f>
        <v>0</v>
      </c>
      <c r="O111" s="155">
        <f t="shared" ref="O111:O120" si="20">N111+M111</f>
        <v>0</v>
      </c>
      <c r="P111" s="94"/>
      <c r="Q111" s="94"/>
      <c r="R111" s="94"/>
      <c r="S111" s="94"/>
      <c r="T111" s="94"/>
      <c r="U111" s="94"/>
      <c r="V111" s="92"/>
      <c r="W111" s="92"/>
      <c r="X111" s="92"/>
      <c r="Y111" s="93"/>
      <c r="Z111" s="94"/>
      <c r="AA111" s="94"/>
      <c r="AB111" s="94"/>
      <c r="AC111" s="94"/>
      <c r="AD111" s="94"/>
      <c r="AE111" s="94"/>
      <c r="AF111" s="92"/>
      <c r="AG111" s="92"/>
      <c r="AH111" s="94"/>
      <c r="AI111" s="94"/>
      <c r="AJ111" s="94"/>
      <c r="AK111" s="94"/>
      <c r="AL111" s="94"/>
      <c r="AM111" s="100"/>
    </row>
    <row r="112" spans="1:65" outlineLevel="1" x14ac:dyDescent="0.25">
      <c r="A112" s="151">
        <v>3</v>
      </c>
      <c r="B112" s="138" t="s">
        <v>217</v>
      </c>
      <c r="C112" s="139" t="s">
        <v>228</v>
      </c>
      <c r="D112" s="139"/>
      <c r="E112" s="139"/>
      <c r="F112" s="139"/>
      <c r="G112" s="135">
        <v>1</v>
      </c>
      <c r="H112" s="140">
        <v>2</v>
      </c>
      <c r="I112" s="140">
        <v>2</v>
      </c>
      <c r="J112" s="104"/>
      <c r="K112" s="122"/>
      <c r="L112" s="104"/>
      <c r="M112" s="123">
        <f t="shared" si="15"/>
        <v>0</v>
      </c>
      <c r="N112" s="167">
        <f t="shared" si="19"/>
        <v>0</v>
      </c>
      <c r="O112" s="155">
        <f t="shared" si="20"/>
        <v>0</v>
      </c>
      <c r="P112" s="94"/>
      <c r="Q112" s="94"/>
      <c r="R112" s="94"/>
      <c r="S112" s="94"/>
      <c r="T112" s="94"/>
      <c r="U112" s="94"/>
      <c r="V112" s="92"/>
      <c r="W112" s="92"/>
      <c r="X112" s="92"/>
      <c r="Y112" s="93"/>
      <c r="Z112" s="94"/>
      <c r="AA112" s="94"/>
      <c r="AB112" s="94"/>
      <c r="AC112" s="94"/>
      <c r="AD112" s="94"/>
      <c r="AE112" s="94"/>
      <c r="AF112" s="92"/>
      <c r="AG112" s="92"/>
      <c r="AH112" s="94"/>
      <c r="AI112" s="94"/>
      <c r="AJ112" s="94"/>
      <c r="AK112" s="94"/>
      <c r="AL112" s="94"/>
      <c r="AM112" s="100"/>
    </row>
    <row r="113" spans="1:65" outlineLevel="1" x14ac:dyDescent="0.25">
      <c r="A113" s="151">
        <v>4</v>
      </c>
      <c r="B113" s="138" t="s">
        <v>217</v>
      </c>
      <c r="C113" s="139" t="s">
        <v>229</v>
      </c>
      <c r="D113" s="139"/>
      <c r="E113" s="139"/>
      <c r="F113" s="139"/>
      <c r="G113" s="135">
        <v>1</v>
      </c>
      <c r="H113" s="140">
        <v>2</v>
      </c>
      <c r="I113" s="140">
        <v>2</v>
      </c>
      <c r="J113" s="104"/>
      <c r="K113" s="122"/>
      <c r="L113" s="104"/>
      <c r="M113" s="123">
        <f t="shared" si="15"/>
        <v>0</v>
      </c>
      <c r="N113" s="167">
        <f t="shared" si="19"/>
        <v>0</v>
      </c>
      <c r="O113" s="155">
        <f t="shared" si="20"/>
        <v>0</v>
      </c>
      <c r="P113" s="94"/>
      <c r="Q113" s="94"/>
      <c r="R113" s="94"/>
      <c r="S113" s="94"/>
      <c r="T113" s="94"/>
      <c r="U113" s="94"/>
      <c r="V113" s="92"/>
      <c r="W113" s="92"/>
      <c r="X113" s="92"/>
      <c r="Y113" s="93"/>
      <c r="Z113" s="94"/>
      <c r="AA113" s="94"/>
      <c r="AB113" s="94"/>
      <c r="AC113" s="94"/>
      <c r="AD113" s="94"/>
      <c r="AE113" s="94"/>
      <c r="AF113" s="92"/>
      <c r="AG113" s="92"/>
      <c r="AH113" s="94"/>
      <c r="AI113" s="94"/>
      <c r="AJ113" s="94"/>
      <c r="AK113" s="94"/>
      <c r="AL113" s="94"/>
      <c r="AM113" s="100"/>
    </row>
    <row r="114" spans="1:65" outlineLevel="1" x14ac:dyDescent="0.25">
      <c r="A114" s="151">
        <v>5</v>
      </c>
      <c r="B114" s="138" t="s">
        <v>216</v>
      </c>
      <c r="C114" s="139" t="s">
        <v>230</v>
      </c>
      <c r="D114" s="139"/>
      <c r="E114" s="139"/>
      <c r="F114" s="139"/>
      <c r="G114" s="135">
        <v>1</v>
      </c>
      <c r="H114" s="140">
        <v>2</v>
      </c>
      <c r="I114" s="140">
        <v>2</v>
      </c>
      <c r="J114" s="104"/>
      <c r="K114" s="122"/>
      <c r="L114" s="104"/>
      <c r="M114" s="123">
        <f t="shared" si="15"/>
        <v>0</v>
      </c>
      <c r="N114" s="167">
        <f t="shared" si="19"/>
        <v>0</v>
      </c>
      <c r="O114" s="155">
        <f t="shared" si="20"/>
        <v>0</v>
      </c>
      <c r="P114" s="94"/>
      <c r="Q114" s="94"/>
      <c r="R114" s="94"/>
      <c r="S114" s="94"/>
      <c r="T114" s="94"/>
      <c r="U114" s="94"/>
      <c r="V114" s="92"/>
      <c r="W114" s="92"/>
      <c r="X114" s="92"/>
      <c r="Y114" s="93"/>
      <c r="Z114" s="94"/>
      <c r="AA114" s="94"/>
      <c r="AB114" s="94"/>
      <c r="AC114" s="94"/>
      <c r="AD114" s="94"/>
      <c r="AE114" s="94"/>
      <c r="AF114" s="92"/>
      <c r="AG114" s="92"/>
      <c r="AH114" s="94"/>
      <c r="AI114" s="94"/>
      <c r="AJ114" s="94"/>
      <c r="AK114" s="94"/>
      <c r="AL114" s="94"/>
      <c r="AM114" s="100"/>
    </row>
    <row r="115" spans="1:65" outlineLevel="1" x14ac:dyDescent="0.25">
      <c r="A115" s="151">
        <v>6</v>
      </c>
      <c r="B115" s="138" t="s">
        <v>218</v>
      </c>
      <c r="C115" s="139" t="s">
        <v>231</v>
      </c>
      <c r="D115" s="139"/>
      <c r="E115" s="139"/>
      <c r="F115" s="139"/>
      <c r="G115" s="135">
        <v>1</v>
      </c>
      <c r="H115" s="140">
        <v>2</v>
      </c>
      <c r="I115" s="140">
        <v>2</v>
      </c>
      <c r="J115" s="104"/>
      <c r="K115" s="122"/>
      <c r="L115" s="104"/>
      <c r="M115" s="123">
        <f t="shared" si="15"/>
        <v>0</v>
      </c>
      <c r="N115" s="167">
        <f t="shared" si="19"/>
        <v>0</v>
      </c>
      <c r="O115" s="155">
        <f t="shared" si="20"/>
        <v>0</v>
      </c>
      <c r="P115" s="94"/>
      <c r="Q115" s="94"/>
      <c r="R115" s="94"/>
      <c r="S115" s="94"/>
      <c r="T115" s="94"/>
      <c r="U115" s="94"/>
      <c r="V115" s="92"/>
      <c r="W115" s="92"/>
      <c r="X115" s="92"/>
      <c r="Y115" s="93"/>
      <c r="Z115" s="94"/>
      <c r="AA115" s="94"/>
      <c r="AB115" s="94"/>
      <c r="AC115" s="94"/>
      <c r="AD115" s="94"/>
      <c r="AE115" s="94"/>
      <c r="AF115" s="92"/>
      <c r="AG115" s="92"/>
      <c r="AH115" s="94"/>
      <c r="AI115" s="94"/>
      <c r="AJ115" s="94"/>
      <c r="AK115" s="94"/>
      <c r="AL115" s="94"/>
      <c r="AM115" s="100"/>
    </row>
    <row r="116" spans="1:65" outlineLevel="1" x14ac:dyDescent="0.25">
      <c r="A116" s="151">
        <v>7</v>
      </c>
      <c r="B116" s="138" t="s">
        <v>217</v>
      </c>
      <c r="C116" s="139" t="s">
        <v>232</v>
      </c>
      <c r="D116" s="139"/>
      <c r="E116" s="139"/>
      <c r="F116" s="139"/>
      <c r="G116" s="135">
        <v>1</v>
      </c>
      <c r="H116" s="140">
        <v>2</v>
      </c>
      <c r="I116" s="140">
        <v>2</v>
      </c>
      <c r="J116" s="104"/>
      <c r="K116" s="122"/>
      <c r="L116" s="104"/>
      <c r="M116" s="123">
        <f t="shared" si="15"/>
        <v>0</v>
      </c>
      <c r="N116" s="167">
        <f t="shared" si="19"/>
        <v>0</v>
      </c>
      <c r="O116" s="155">
        <f t="shared" si="20"/>
        <v>0</v>
      </c>
      <c r="P116" s="94"/>
      <c r="Q116" s="94"/>
      <c r="R116" s="94"/>
      <c r="S116" s="94"/>
      <c r="T116" s="94"/>
      <c r="U116" s="94"/>
      <c r="V116" s="92"/>
      <c r="W116" s="92"/>
      <c r="X116" s="92"/>
      <c r="Y116" s="93"/>
      <c r="Z116" s="94"/>
      <c r="AA116" s="94"/>
      <c r="AB116" s="94"/>
      <c r="AC116" s="94"/>
      <c r="AD116" s="94"/>
      <c r="AE116" s="94"/>
      <c r="AF116" s="92"/>
      <c r="AG116" s="92"/>
      <c r="AH116" s="94"/>
      <c r="AI116" s="94"/>
      <c r="AJ116" s="94"/>
      <c r="AK116" s="94"/>
      <c r="AL116" s="94"/>
      <c r="AM116" s="100"/>
    </row>
    <row r="117" spans="1:65" outlineLevel="1" x14ac:dyDescent="0.25">
      <c r="A117" s="151">
        <v>8</v>
      </c>
      <c r="B117" s="138" t="s">
        <v>218</v>
      </c>
      <c r="C117" s="139" t="s">
        <v>233</v>
      </c>
      <c r="D117" s="139"/>
      <c r="E117" s="139"/>
      <c r="F117" s="139"/>
      <c r="G117" s="135">
        <v>1</v>
      </c>
      <c r="H117" s="140">
        <v>2</v>
      </c>
      <c r="I117" s="140">
        <v>2</v>
      </c>
      <c r="J117" s="104"/>
      <c r="K117" s="122"/>
      <c r="L117" s="104"/>
      <c r="M117" s="123">
        <f t="shared" si="15"/>
        <v>0</v>
      </c>
      <c r="N117" s="167">
        <f t="shared" si="19"/>
        <v>0</v>
      </c>
      <c r="O117" s="155">
        <f t="shared" si="20"/>
        <v>0</v>
      </c>
      <c r="P117" s="94"/>
      <c r="Q117" s="94"/>
      <c r="R117" s="94"/>
      <c r="S117" s="94"/>
      <c r="T117" s="94"/>
      <c r="U117" s="94"/>
      <c r="V117" s="92"/>
      <c r="W117" s="92"/>
      <c r="X117" s="92"/>
      <c r="Y117" s="93"/>
      <c r="Z117" s="94"/>
      <c r="AA117" s="94"/>
      <c r="AB117" s="94"/>
      <c r="AC117" s="94"/>
      <c r="AD117" s="94"/>
      <c r="AE117" s="94"/>
      <c r="AF117" s="92"/>
      <c r="AG117" s="92"/>
      <c r="AH117" s="94"/>
      <c r="AI117" s="94"/>
      <c r="AJ117" s="94"/>
      <c r="AK117" s="94"/>
      <c r="AL117" s="94"/>
      <c r="AM117" s="100"/>
    </row>
    <row r="118" spans="1:65" ht="12.6" customHeight="1" x14ac:dyDescent="0.25">
      <c r="A118" s="151">
        <v>9</v>
      </c>
      <c r="B118" s="138" t="s">
        <v>219</v>
      </c>
      <c r="C118" s="139" t="s">
        <v>234</v>
      </c>
      <c r="D118" s="139"/>
      <c r="E118" s="139"/>
      <c r="F118" s="139"/>
      <c r="G118" s="135">
        <v>1</v>
      </c>
      <c r="H118" s="140">
        <v>2</v>
      </c>
      <c r="I118" s="140">
        <v>2</v>
      </c>
      <c r="J118" s="104"/>
      <c r="K118" s="122"/>
      <c r="L118" s="104"/>
      <c r="M118" s="123">
        <f t="shared" si="15"/>
        <v>0</v>
      </c>
      <c r="N118" s="167">
        <f t="shared" si="19"/>
        <v>0</v>
      </c>
      <c r="O118" s="155">
        <f t="shared" si="20"/>
        <v>0</v>
      </c>
      <c r="P118" s="94"/>
      <c r="Q118" s="94"/>
      <c r="R118" s="94"/>
      <c r="S118" s="94"/>
      <c r="T118" s="94"/>
      <c r="U118" s="94"/>
      <c r="V118" s="92"/>
      <c r="W118" s="92"/>
      <c r="X118" s="92"/>
      <c r="Y118" s="93"/>
      <c r="Z118" s="94"/>
      <c r="AA118" s="94"/>
      <c r="AB118" s="94"/>
      <c r="AC118" s="94"/>
      <c r="AD118" s="94"/>
      <c r="AE118" s="94"/>
      <c r="AF118" s="92"/>
      <c r="AG118" s="92"/>
      <c r="AH118" s="94"/>
      <c r="AI118" s="94"/>
      <c r="AJ118" s="94"/>
      <c r="AK118" s="94"/>
      <c r="AL118" s="94"/>
      <c r="AM118" s="100"/>
    </row>
    <row r="119" spans="1:65" s="71" customFormat="1" ht="13.5" customHeight="1" outlineLevel="1" x14ac:dyDescent="0.25">
      <c r="A119" s="151">
        <v>10</v>
      </c>
      <c r="B119" s="138" t="s">
        <v>220</v>
      </c>
      <c r="C119" s="139" t="s">
        <v>235</v>
      </c>
      <c r="D119" s="139"/>
      <c r="E119" s="139"/>
      <c r="F119" s="139"/>
      <c r="G119" s="135">
        <v>1</v>
      </c>
      <c r="H119" s="140">
        <v>2</v>
      </c>
      <c r="I119" s="140">
        <v>2</v>
      </c>
      <c r="J119" s="104"/>
      <c r="K119" s="122"/>
      <c r="L119" s="104"/>
      <c r="M119" s="123">
        <f t="shared" si="15"/>
        <v>0</v>
      </c>
      <c r="N119" s="167">
        <f t="shared" si="19"/>
        <v>0</v>
      </c>
      <c r="O119" s="155">
        <f t="shared" si="20"/>
        <v>0</v>
      </c>
      <c r="P119" s="94"/>
      <c r="Q119" s="94"/>
      <c r="R119" s="94"/>
      <c r="S119" s="94"/>
      <c r="T119" s="94"/>
      <c r="U119" s="94"/>
      <c r="V119" s="92"/>
      <c r="W119" s="92"/>
      <c r="X119" s="92"/>
      <c r="Y119" s="93"/>
      <c r="Z119" s="94"/>
      <c r="AA119" s="94"/>
      <c r="AB119" s="94"/>
      <c r="AC119" s="94"/>
      <c r="AD119" s="94"/>
      <c r="AE119" s="94"/>
      <c r="AF119" s="92"/>
      <c r="AG119" s="92"/>
      <c r="AH119" s="94"/>
      <c r="AI119" s="94"/>
      <c r="AJ119" s="94"/>
      <c r="AK119" s="94"/>
      <c r="AL119" s="94"/>
      <c r="AM119" s="100"/>
      <c r="AN119" s="1"/>
      <c r="AO119" s="68"/>
    </row>
    <row r="120" spans="1:65" ht="16.149999999999999" customHeight="1" x14ac:dyDescent="0.25">
      <c r="A120" s="151">
        <v>11</v>
      </c>
      <c r="B120" s="138" t="s">
        <v>236</v>
      </c>
      <c r="C120" s="139"/>
      <c r="D120" s="139"/>
      <c r="E120" s="139"/>
      <c r="F120" s="139"/>
      <c r="G120" s="135">
        <v>1</v>
      </c>
      <c r="H120" s="140"/>
      <c r="I120" s="140">
        <v>2</v>
      </c>
      <c r="J120" s="104"/>
      <c r="K120" s="122"/>
      <c r="L120" s="104"/>
      <c r="M120" s="123">
        <f t="shared" si="15"/>
        <v>0</v>
      </c>
      <c r="N120" s="167">
        <f t="shared" si="19"/>
        <v>0</v>
      </c>
      <c r="O120" s="155">
        <f t="shared" si="20"/>
        <v>0</v>
      </c>
      <c r="P120" s="94"/>
      <c r="Q120" s="94"/>
      <c r="R120" s="94"/>
      <c r="S120" s="94"/>
      <c r="T120" s="94"/>
      <c r="U120" s="94"/>
      <c r="V120" s="92"/>
      <c r="W120" s="92"/>
      <c r="X120" s="92"/>
      <c r="Y120" s="93"/>
      <c r="Z120" s="94"/>
      <c r="AA120" s="94"/>
      <c r="AB120" s="94"/>
      <c r="AC120" s="94"/>
      <c r="AD120" s="94"/>
      <c r="AE120" s="94"/>
      <c r="AF120" s="92"/>
      <c r="AG120" s="92"/>
      <c r="AH120" s="94"/>
      <c r="AI120" s="94"/>
      <c r="AJ120" s="94"/>
      <c r="AK120" s="94"/>
      <c r="AL120" s="94"/>
      <c r="AM120" s="100"/>
    </row>
    <row r="121" spans="1:65" s="272" customFormat="1" ht="16.149999999999999" customHeight="1" x14ac:dyDescent="0.25">
      <c r="A121" s="301"/>
      <c r="B121" s="306" t="s">
        <v>436</v>
      </c>
      <c r="C121" s="302"/>
      <c r="D121" s="302"/>
      <c r="E121" s="302"/>
      <c r="F121" s="302"/>
      <c r="G121" s="303"/>
      <c r="H121" s="304"/>
      <c r="I121" s="304"/>
      <c r="J121" s="264"/>
      <c r="K121" s="265"/>
      <c r="L121" s="264"/>
      <c r="M121" s="266"/>
      <c r="N121" s="305"/>
      <c r="O121" s="291"/>
      <c r="P121" s="280"/>
      <c r="Q121" s="280"/>
      <c r="R121" s="280"/>
      <c r="S121" s="280"/>
      <c r="T121" s="280"/>
      <c r="U121" s="280"/>
      <c r="V121" s="280"/>
      <c r="W121" s="280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  <c r="AJ121" s="280"/>
      <c r="AK121" s="280"/>
      <c r="AL121" s="280"/>
      <c r="AM121" s="280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outlineLevel="1" x14ac:dyDescent="0.25">
      <c r="A122" s="168" t="s">
        <v>437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208"/>
      <c r="N122" s="116">
        <v>0.23</v>
      </c>
      <c r="O122" s="128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65" outlineLevel="1" x14ac:dyDescent="0.25">
      <c r="A123" s="118">
        <v>1</v>
      </c>
      <c r="B123" s="119" t="s">
        <v>119</v>
      </c>
      <c r="C123" s="120"/>
      <c r="D123" s="120"/>
      <c r="E123" s="120"/>
      <c r="F123" s="120"/>
      <c r="G123" s="121">
        <v>5</v>
      </c>
      <c r="H123" s="118"/>
      <c r="I123" s="118">
        <v>2</v>
      </c>
      <c r="J123" s="104"/>
      <c r="K123" s="122"/>
      <c r="L123" s="163"/>
      <c r="M123" s="123">
        <f t="shared" si="15"/>
        <v>0</v>
      </c>
      <c r="N123" s="167">
        <f>M123*0.23</f>
        <v>0</v>
      </c>
      <c r="O123" s="155">
        <f>N123+M123</f>
        <v>0</v>
      </c>
      <c r="P123" s="94"/>
      <c r="Q123" s="94"/>
      <c r="R123" s="94"/>
      <c r="S123" s="94"/>
      <c r="T123" s="94"/>
      <c r="U123" s="94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4"/>
      <c r="AM123" s="100"/>
    </row>
    <row r="124" spans="1:65" x14ac:dyDescent="0.25">
      <c r="A124" s="118">
        <v>2</v>
      </c>
      <c r="B124" s="119" t="s">
        <v>118</v>
      </c>
      <c r="C124" s="120"/>
      <c r="D124" s="120"/>
      <c r="E124" s="120"/>
      <c r="F124" s="120"/>
      <c r="G124" s="121">
        <v>3</v>
      </c>
      <c r="H124" s="118"/>
      <c r="I124" s="118">
        <v>2</v>
      </c>
      <c r="J124" s="104"/>
      <c r="K124" s="122"/>
      <c r="L124" s="163"/>
      <c r="M124" s="123">
        <f t="shared" si="15"/>
        <v>0</v>
      </c>
      <c r="N124" s="167">
        <f>M124*0.23</f>
        <v>0</v>
      </c>
      <c r="O124" s="155">
        <f>N124+M124</f>
        <v>0</v>
      </c>
      <c r="P124" s="94"/>
      <c r="Q124" s="94"/>
      <c r="R124" s="94"/>
      <c r="S124" s="94"/>
      <c r="T124" s="94"/>
      <c r="U124" s="94"/>
      <c r="V124" s="92"/>
      <c r="W124" s="92"/>
      <c r="X124" s="92"/>
      <c r="Y124" s="93"/>
      <c r="Z124" s="94"/>
      <c r="AA124" s="94"/>
      <c r="AB124" s="94"/>
      <c r="AC124" s="94"/>
      <c r="AD124" s="94"/>
      <c r="AE124" s="94"/>
      <c r="AF124" s="92"/>
      <c r="AG124" s="92"/>
      <c r="AH124" s="94"/>
      <c r="AI124" s="94"/>
      <c r="AJ124" s="94"/>
      <c r="AK124" s="94"/>
      <c r="AL124" s="94"/>
      <c r="AM124" s="100"/>
    </row>
    <row r="125" spans="1:65" s="71" customFormat="1" ht="13.5" customHeight="1" outlineLevel="1" x14ac:dyDescent="0.25">
      <c r="A125" s="338" t="s">
        <v>438</v>
      </c>
      <c r="B125" s="339"/>
      <c r="C125" s="339"/>
      <c r="D125" s="339"/>
      <c r="E125" s="339"/>
      <c r="F125" s="339"/>
      <c r="G125" s="339"/>
      <c r="H125" s="339"/>
      <c r="I125" s="340"/>
      <c r="J125" s="128"/>
      <c r="K125" s="127"/>
      <c r="L125" s="128"/>
      <c r="M125" s="194"/>
      <c r="N125" s="116">
        <v>0.23</v>
      </c>
      <c r="O125" s="128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249"/>
      <c r="AN125" s="1"/>
      <c r="AO125" s="68"/>
    </row>
    <row r="126" spans="1:65" ht="14.45" customHeight="1" outlineLevel="1" x14ac:dyDescent="0.25">
      <c r="A126" s="118">
        <v>1</v>
      </c>
      <c r="B126" s="119" t="s">
        <v>342</v>
      </c>
      <c r="C126" s="120" t="s">
        <v>33</v>
      </c>
      <c r="D126" s="120"/>
      <c r="E126" s="120"/>
      <c r="F126" s="120"/>
      <c r="G126" s="121">
        <v>2</v>
      </c>
      <c r="H126" s="118"/>
      <c r="I126" s="118">
        <v>2</v>
      </c>
      <c r="J126" s="104"/>
      <c r="K126" s="122"/>
      <c r="L126" s="104"/>
      <c r="M126" s="123">
        <f t="shared" si="15"/>
        <v>0</v>
      </c>
      <c r="N126" s="167">
        <f>M126*0.23</f>
        <v>0</v>
      </c>
      <c r="O126" s="155">
        <f>N126+M126</f>
        <v>0</v>
      </c>
      <c r="P126" s="94"/>
      <c r="Q126" s="94"/>
      <c r="R126" s="94"/>
      <c r="S126" s="94"/>
      <c r="T126" s="94"/>
      <c r="U126" s="94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100"/>
    </row>
    <row r="127" spans="1:65" ht="15" customHeight="1" outlineLevel="1" x14ac:dyDescent="0.25">
      <c r="A127" s="118">
        <v>2</v>
      </c>
      <c r="B127" s="119" t="s">
        <v>34</v>
      </c>
      <c r="C127" s="120" t="s">
        <v>33</v>
      </c>
      <c r="D127" s="120"/>
      <c r="E127" s="120"/>
      <c r="F127" s="120"/>
      <c r="G127" s="121">
        <v>2</v>
      </c>
      <c r="H127" s="118"/>
      <c r="I127" s="118">
        <v>2</v>
      </c>
      <c r="J127" s="104"/>
      <c r="K127" s="122"/>
      <c r="L127" s="104"/>
      <c r="M127" s="123">
        <f t="shared" si="15"/>
        <v>0</v>
      </c>
      <c r="N127" s="167">
        <f t="shared" ref="N127:N134" si="21">M127*0.23</f>
        <v>0</v>
      </c>
      <c r="O127" s="155">
        <f t="shared" ref="O127:O134" si="22">N127+M127</f>
        <v>0</v>
      </c>
      <c r="P127" s="94"/>
      <c r="Q127" s="94"/>
      <c r="R127" s="94"/>
      <c r="S127" s="94"/>
      <c r="T127" s="94"/>
      <c r="U127" s="94"/>
      <c r="V127" s="92"/>
      <c r="W127" s="92"/>
      <c r="X127" s="92"/>
      <c r="Y127" s="93"/>
      <c r="Z127" s="94"/>
      <c r="AA127" s="94"/>
      <c r="AB127" s="94"/>
      <c r="AC127" s="94"/>
      <c r="AD127" s="94"/>
      <c r="AE127" s="94"/>
      <c r="AF127" s="92"/>
      <c r="AG127" s="92"/>
      <c r="AH127" s="94"/>
      <c r="AI127" s="94"/>
      <c r="AJ127" s="92"/>
      <c r="AK127" s="94"/>
      <c r="AL127" s="94"/>
      <c r="AM127" s="100"/>
    </row>
    <row r="128" spans="1:65" ht="15.6" customHeight="1" outlineLevel="1" x14ac:dyDescent="0.25">
      <c r="A128" s="118">
        <v>3</v>
      </c>
      <c r="B128" s="119" t="s">
        <v>34</v>
      </c>
      <c r="C128" s="120" t="s">
        <v>33</v>
      </c>
      <c r="D128" s="120"/>
      <c r="E128" s="120"/>
      <c r="F128" s="120"/>
      <c r="G128" s="121">
        <v>2</v>
      </c>
      <c r="H128" s="118"/>
      <c r="I128" s="118">
        <v>2</v>
      </c>
      <c r="J128" s="104"/>
      <c r="K128" s="122"/>
      <c r="L128" s="104"/>
      <c r="M128" s="123">
        <f t="shared" si="15"/>
        <v>0</v>
      </c>
      <c r="N128" s="167">
        <f t="shared" si="21"/>
        <v>0</v>
      </c>
      <c r="O128" s="155">
        <f t="shared" si="22"/>
        <v>0</v>
      </c>
      <c r="P128" s="94"/>
      <c r="Q128" s="94"/>
      <c r="R128" s="94"/>
      <c r="S128" s="94"/>
      <c r="T128" s="94"/>
      <c r="U128" s="94"/>
      <c r="V128" s="92"/>
      <c r="W128" s="92"/>
      <c r="X128" s="92"/>
      <c r="Y128" s="93"/>
      <c r="Z128" s="94"/>
      <c r="AA128" s="94"/>
      <c r="AB128" s="94"/>
      <c r="AC128" s="94"/>
      <c r="AD128" s="94"/>
      <c r="AE128" s="94"/>
      <c r="AF128" s="92"/>
      <c r="AG128" s="92"/>
      <c r="AH128" s="94"/>
      <c r="AI128" s="94"/>
      <c r="AJ128" s="92"/>
      <c r="AK128" s="94"/>
      <c r="AL128" s="94"/>
      <c r="AM128" s="100"/>
    </row>
    <row r="129" spans="1:41" ht="15" customHeight="1" outlineLevel="1" x14ac:dyDescent="0.25">
      <c r="A129" s="118">
        <v>4</v>
      </c>
      <c r="B129" s="119" t="s">
        <v>35</v>
      </c>
      <c r="C129" s="120" t="s">
        <v>33</v>
      </c>
      <c r="D129" s="120"/>
      <c r="E129" s="120"/>
      <c r="F129" s="120"/>
      <c r="G129" s="121">
        <v>4</v>
      </c>
      <c r="H129" s="118"/>
      <c r="I129" s="118">
        <v>2</v>
      </c>
      <c r="J129" s="104"/>
      <c r="K129" s="122"/>
      <c r="L129" s="104"/>
      <c r="M129" s="123">
        <f t="shared" si="15"/>
        <v>0</v>
      </c>
      <c r="N129" s="167">
        <f t="shared" si="21"/>
        <v>0</v>
      </c>
      <c r="O129" s="155">
        <f t="shared" si="22"/>
        <v>0</v>
      </c>
      <c r="P129" s="94"/>
      <c r="Q129" s="94"/>
      <c r="R129" s="94"/>
      <c r="S129" s="94"/>
      <c r="T129" s="94"/>
      <c r="U129" s="94"/>
      <c r="V129" s="92"/>
      <c r="W129" s="92"/>
      <c r="X129" s="92"/>
      <c r="Y129" s="93"/>
      <c r="Z129" s="94"/>
      <c r="AA129" s="94"/>
      <c r="AB129" s="94"/>
      <c r="AC129" s="94"/>
      <c r="AD129" s="94"/>
      <c r="AE129" s="94"/>
      <c r="AF129" s="92"/>
      <c r="AG129" s="92"/>
      <c r="AH129" s="94"/>
      <c r="AI129" s="94"/>
      <c r="AJ129" s="92"/>
      <c r="AK129" s="94"/>
      <c r="AL129" s="94"/>
      <c r="AM129" s="100"/>
    </row>
    <row r="130" spans="1:41" ht="13.15" customHeight="1" outlineLevel="1" x14ac:dyDescent="0.25">
      <c r="A130" s="118">
        <v>5</v>
      </c>
      <c r="B130" s="119" t="s">
        <v>36</v>
      </c>
      <c r="C130" s="120" t="s">
        <v>33</v>
      </c>
      <c r="D130" s="120"/>
      <c r="E130" s="120"/>
      <c r="F130" s="120"/>
      <c r="G130" s="121">
        <v>1</v>
      </c>
      <c r="H130" s="156">
        <v>12</v>
      </c>
      <c r="I130" s="118">
        <v>4</v>
      </c>
      <c r="J130" s="104"/>
      <c r="K130" s="122"/>
      <c r="L130" s="104"/>
      <c r="M130" s="123">
        <f t="shared" si="15"/>
        <v>0</v>
      </c>
      <c r="N130" s="167">
        <f t="shared" si="21"/>
        <v>0</v>
      </c>
      <c r="O130" s="155">
        <f t="shared" si="22"/>
        <v>0</v>
      </c>
      <c r="P130" s="94"/>
      <c r="Q130" s="94"/>
      <c r="R130" s="94"/>
      <c r="S130" s="93"/>
      <c r="T130" s="94"/>
      <c r="U130" s="93"/>
      <c r="V130" s="92"/>
      <c r="W130" s="93"/>
      <c r="X130" s="92"/>
      <c r="Y130" s="93"/>
      <c r="Z130" s="93"/>
      <c r="AA130" s="94"/>
      <c r="AB130" s="94"/>
      <c r="AC130" s="94"/>
      <c r="AD130" s="94"/>
      <c r="AE130" s="94"/>
      <c r="AF130" s="92"/>
      <c r="AG130" s="92"/>
      <c r="AH130" s="94"/>
      <c r="AI130" s="94"/>
      <c r="AJ130" s="92"/>
      <c r="AK130" s="94"/>
      <c r="AL130" s="94"/>
      <c r="AM130" s="100"/>
    </row>
    <row r="131" spans="1:41" ht="13.15" customHeight="1" outlineLevel="1" x14ac:dyDescent="0.25">
      <c r="A131" s="118">
        <v>6</v>
      </c>
      <c r="B131" s="119" t="s">
        <v>37</v>
      </c>
      <c r="C131" s="120" t="s">
        <v>33</v>
      </c>
      <c r="D131" s="120"/>
      <c r="E131" s="120"/>
      <c r="F131" s="120"/>
      <c r="G131" s="121">
        <v>1</v>
      </c>
      <c r="H131" s="118"/>
      <c r="I131" s="118">
        <v>4</v>
      </c>
      <c r="J131" s="104"/>
      <c r="K131" s="122"/>
      <c r="L131" s="104"/>
      <c r="M131" s="123">
        <f t="shared" si="15"/>
        <v>0</v>
      </c>
      <c r="N131" s="167">
        <f t="shared" si="21"/>
        <v>0</v>
      </c>
      <c r="O131" s="155">
        <f t="shared" si="22"/>
        <v>0</v>
      </c>
      <c r="P131" s="94"/>
      <c r="Q131" s="94"/>
      <c r="R131" s="94"/>
      <c r="S131" s="93"/>
      <c r="T131" s="94"/>
      <c r="U131" s="93"/>
      <c r="V131" s="92"/>
      <c r="W131" s="92"/>
      <c r="X131" s="92"/>
      <c r="Y131" s="93"/>
      <c r="Z131" s="94"/>
      <c r="AA131" s="94"/>
      <c r="AB131" s="94"/>
      <c r="AC131" s="94"/>
      <c r="AD131" s="94"/>
      <c r="AE131" s="94"/>
      <c r="AF131" s="92"/>
      <c r="AG131" s="92"/>
      <c r="AH131" s="94"/>
      <c r="AI131" s="94"/>
      <c r="AJ131" s="92"/>
      <c r="AK131" s="94"/>
      <c r="AL131" s="94"/>
      <c r="AM131" s="100"/>
    </row>
    <row r="132" spans="1:41" outlineLevel="1" x14ac:dyDescent="0.25">
      <c r="A132" s="118">
        <v>7</v>
      </c>
      <c r="B132" s="119" t="s">
        <v>51</v>
      </c>
      <c r="C132" s="120"/>
      <c r="D132" s="120"/>
      <c r="E132" s="120"/>
      <c r="F132" s="120"/>
      <c r="G132" s="121">
        <v>1</v>
      </c>
      <c r="H132" s="118"/>
      <c r="I132" s="118">
        <v>2</v>
      </c>
      <c r="J132" s="104"/>
      <c r="K132" s="122"/>
      <c r="L132" s="104"/>
      <c r="M132" s="123">
        <f t="shared" si="15"/>
        <v>0</v>
      </c>
      <c r="N132" s="167">
        <f t="shared" si="21"/>
        <v>0</v>
      </c>
      <c r="O132" s="155">
        <f t="shared" si="22"/>
        <v>0</v>
      </c>
      <c r="P132" s="94"/>
      <c r="Q132" s="94"/>
      <c r="R132" s="94"/>
      <c r="S132" s="94"/>
      <c r="T132" s="94"/>
      <c r="U132" s="94"/>
      <c r="V132" s="92"/>
      <c r="W132" s="92"/>
      <c r="X132" s="92"/>
      <c r="Y132" s="93"/>
      <c r="Z132" s="94"/>
      <c r="AA132" s="94"/>
      <c r="AB132" s="94"/>
      <c r="AC132" s="94"/>
      <c r="AD132" s="94"/>
      <c r="AE132" s="94"/>
      <c r="AF132" s="92"/>
      <c r="AG132" s="92"/>
      <c r="AH132" s="94"/>
      <c r="AI132" s="94"/>
      <c r="AJ132" s="92"/>
      <c r="AK132" s="94"/>
      <c r="AL132" s="94"/>
      <c r="AM132" s="100"/>
    </row>
    <row r="133" spans="1:41" outlineLevel="1" x14ac:dyDescent="0.25">
      <c r="A133" s="118">
        <v>8</v>
      </c>
      <c r="B133" s="119" t="s">
        <v>52</v>
      </c>
      <c r="C133" s="120"/>
      <c r="D133" s="120"/>
      <c r="E133" s="120"/>
      <c r="F133" s="120"/>
      <c r="G133" s="121">
        <v>1</v>
      </c>
      <c r="H133" s="118"/>
      <c r="I133" s="118">
        <v>2</v>
      </c>
      <c r="J133" s="104"/>
      <c r="K133" s="122"/>
      <c r="L133" s="104"/>
      <c r="M133" s="123">
        <f t="shared" si="15"/>
        <v>0</v>
      </c>
      <c r="N133" s="167">
        <f t="shared" si="21"/>
        <v>0</v>
      </c>
      <c r="O133" s="155">
        <f t="shared" si="22"/>
        <v>0</v>
      </c>
      <c r="P133" s="94"/>
      <c r="Q133" s="94"/>
      <c r="R133" s="94"/>
      <c r="S133" s="94"/>
      <c r="T133" s="94"/>
      <c r="U133" s="94"/>
      <c r="V133" s="92"/>
      <c r="W133" s="92"/>
      <c r="X133" s="92"/>
      <c r="Y133" s="93"/>
      <c r="Z133" s="94"/>
      <c r="AA133" s="94"/>
      <c r="AB133" s="94"/>
      <c r="AC133" s="94"/>
      <c r="AD133" s="94"/>
      <c r="AE133" s="94"/>
      <c r="AF133" s="92"/>
      <c r="AG133" s="92"/>
      <c r="AH133" s="94"/>
      <c r="AI133" s="94"/>
      <c r="AJ133" s="92"/>
      <c r="AK133" s="94"/>
      <c r="AL133" s="94"/>
      <c r="AM133" s="100"/>
    </row>
    <row r="134" spans="1:41" x14ac:dyDescent="0.25">
      <c r="A134" s="118">
        <v>9</v>
      </c>
      <c r="B134" s="119" t="s">
        <v>53</v>
      </c>
      <c r="C134" s="120"/>
      <c r="D134" s="120"/>
      <c r="E134" s="120"/>
      <c r="F134" s="120"/>
      <c r="G134" s="121">
        <v>1</v>
      </c>
      <c r="H134" s="118"/>
      <c r="I134" s="118">
        <v>2</v>
      </c>
      <c r="J134" s="104"/>
      <c r="K134" s="122"/>
      <c r="L134" s="104"/>
      <c r="M134" s="123">
        <f t="shared" si="15"/>
        <v>0</v>
      </c>
      <c r="N134" s="167">
        <f t="shared" si="21"/>
        <v>0</v>
      </c>
      <c r="O134" s="155">
        <f t="shared" si="22"/>
        <v>0</v>
      </c>
      <c r="P134" s="94"/>
      <c r="Q134" s="94"/>
      <c r="R134" s="94"/>
      <c r="S134" s="94"/>
      <c r="T134" s="94"/>
      <c r="U134" s="94"/>
      <c r="V134" s="92"/>
      <c r="W134" s="92"/>
      <c r="X134" s="92"/>
      <c r="Y134" s="93"/>
      <c r="Z134" s="94"/>
      <c r="AA134" s="94"/>
      <c r="AB134" s="94"/>
      <c r="AC134" s="94"/>
      <c r="AD134" s="94"/>
      <c r="AE134" s="94"/>
      <c r="AF134" s="92"/>
      <c r="AG134" s="92"/>
      <c r="AH134" s="94"/>
      <c r="AI134" s="94"/>
      <c r="AJ134" s="92"/>
      <c r="AK134" s="94"/>
      <c r="AL134" s="94"/>
      <c r="AM134" s="100"/>
    </row>
    <row r="135" spans="1:41" s="77" customFormat="1" ht="13.5" customHeight="1" outlineLevel="1" x14ac:dyDescent="0.25">
      <c r="A135" s="346" t="s">
        <v>444</v>
      </c>
      <c r="B135" s="347"/>
      <c r="C135" s="347"/>
      <c r="D135" s="347"/>
      <c r="E135" s="347"/>
      <c r="F135" s="347"/>
      <c r="G135" s="347"/>
      <c r="H135" s="347"/>
      <c r="I135" s="348"/>
      <c r="J135" s="113"/>
      <c r="K135" s="114"/>
      <c r="L135" s="113"/>
      <c r="M135" s="176"/>
      <c r="N135" s="116">
        <v>0.23</v>
      </c>
      <c r="O135" s="128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249"/>
      <c r="AN135" s="1"/>
      <c r="AO135" s="68"/>
    </row>
    <row r="136" spans="1:41" ht="14.45" customHeight="1" outlineLevel="1" x14ac:dyDescent="0.25">
      <c r="A136" s="151">
        <v>1</v>
      </c>
      <c r="B136" s="138" t="s">
        <v>65</v>
      </c>
      <c r="C136" s="139"/>
      <c r="D136" s="139"/>
      <c r="E136" s="139"/>
      <c r="F136" s="139"/>
      <c r="G136" s="135">
        <v>9</v>
      </c>
      <c r="H136" s="140"/>
      <c r="I136" s="140">
        <v>2</v>
      </c>
      <c r="J136" s="104"/>
      <c r="K136" s="122"/>
      <c r="L136" s="104"/>
      <c r="M136" s="123">
        <f>(+K136*I136+J136*H136+L136)*G136</f>
        <v>0</v>
      </c>
      <c r="N136" s="167">
        <f>M136*0.23</f>
        <v>0</v>
      </c>
      <c r="O136" s="155">
        <f>N136+M136</f>
        <v>0</v>
      </c>
      <c r="P136" s="94"/>
      <c r="Q136" s="94"/>
      <c r="R136" s="94"/>
      <c r="S136" s="94"/>
      <c r="T136" s="94"/>
      <c r="U136" s="94"/>
      <c r="V136" s="92"/>
      <c r="W136" s="92"/>
      <c r="X136" s="92"/>
      <c r="Y136" s="93"/>
      <c r="Z136" s="94"/>
      <c r="AA136" s="94"/>
      <c r="AB136" s="94"/>
      <c r="AC136" s="94"/>
      <c r="AD136" s="94"/>
      <c r="AE136" s="94"/>
      <c r="AF136" s="92"/>
      <c r="AG136" s="92"/>
      <c r="AH136" s="94"/>
      <c r="AI136" s="94"/>
      <c r="AJ136" s="94"/>
      <c r="AK136" s="94"/>
      <c r="AL136" s="94"/>
      <c r="AM136" s="100"/>
    </row>
    <row r="137" spans="1:41" outlineLevel="1" x14ac:dyDescent="0.25">
      <c r="A137" s="151">
        <v>2</v>
      </c>
      <c r="B137" s="138" t="s">
        <v>304</v>
      </c>
      <c r="C137" s="139"/>
      <c r="D137" s="139"/>
      <c r="E137" s="139"/>
      <c r="F137" s="139"/>
      <c r="G137" s="135">
        <v>3</v>
      </c>
      <c r="H137" s="140"/>
      <c r="I137" s="140">
        <v>2</v>
      </c>
      <c r="J137" s="104"/>
      <c r="K137" s="122"/>
      <c r="L137" s="104"/>
      <c r="M137" s="123">
        <f>(+K137*I137+J137*H137+L137)*G137</f>
        <v>0</v>
      </c>
      <c r="N137" s="167">
        <f>M137*0.23</f>
        <v>0</v>
      </c>
      <c r="O137" s="155">
        <f>N137+M137</f>
        <v>0</v>
      </c>
      <c r="P137" s="94"/>
      <c r="Q137" s="94"/>
      <c r="R137" s="94"/>
      <c r="S137" s="94"/>
      <c r="T137" s="94"/>
      <c r="U137" s="94"/>
      <c r="V137" s="92"/>
      <c r="W137" s="92"/>
      <c r="X137" s="92"/>
      <c r="Y137" s="93"/>
      <c r="Z137" s="94"/>
      <c r="AA137" s="94"/>
      <c r="AB137" s="94"/>
      <c r="AC137" s="94"/>
      <c r="AD137" s="94"/>
      <c r="AE137" s="94"/>
      <c r="AF137" s="92"/>
      <c r="AG137" s="92"/>
      <c r="AH137" s="94"/>
      <c r="AI137" s="94"/>
      <c r="AJ137" s="94"/>
      <c r="AK137" s="94"/>
      <c r="AL137" s="94"/>
      <c r="AM137" s="100"/>
    </row>
    <row r="138" spans="1:41" ht="15" customHeight="1" x14ac:dyDescent="0.25">
      <c r="A138" s="338" t="s">
        <v>443</v>
      </c>
      <c r="B138" s="339"/>
      <c r="C138" s="339"/>
      <c r="D138" s="339"/>
      <c r="E138" s="339"/>
      <c r="F138" s="339"/>
      <c r="G138" s="339"/>
      <c r="H138" s="339"/>
      <c r="I138" s="340"/>
      <c r="J138" s="128"/>
      <c r="K138" s="127"/>
      <c r="L138" s="128"/>
      <c r="M138" s="194"/>
      <c r="N138" s="116">
        <v>0.23</v>
      </c>
      <c r="O138" s="128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249"/>
    </row>
    <row r="139" spans="1:41" ht="13.5" customHeight="1" outlineLevel="1" x14ac:dyDescent="0.25">
      <c r="A139" s="151">
        <v>1</v>
      </c>
      <c r="B139" s="138" t="s">
        <v>71</v>
      </c>
      <c r="C139" s="139" t="s">
        <v>72</v>
      </c>
      <c r="D139" s="139"/>
      <c r="E139" s="139"/>
      <c r="F139" s="139"/>
      <c r="G139" s="135">
        <v>1</v>
      </c>
      <c r="H139" s="140"/>
      <c r="I139" s="140">
        <v>2</v>
      </c>
      <c r="J139" s="104"/>
      <c r="K139" s="122"/>
      <c r="L139" s="163"/>
      <c r="M139" s="123">
        <f>(+K139*I139+J139*H139+L139)*G139</f>
        <v>0</v>
      </c>
      <c r="N139" s="167">
        <f>M139*0.23</f>
        <v>0</v>
      </c>
      <c r="O139" s="155">
        <f>N139+M139</f>
        <v>0</v>
      </c>
      <c r="P139" s="94"/>
      <c r="Q139" s="94"/>
      <c r="R139" s="94"/>
      <c r="S139" s="94"/>
      <c r="T139" s="94"/>
      <c r="U139" s="94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4"/>
      <c r="AM139" s="100"/>
    </row>
    <row r="140" spans="1:41" x14ac:dyDescent="0.25">
      <c r="A140" s="151">
        <v>2</v>
      </c>
      <c r="B140" s="138" t="s">
        <v>305</v>
      </c>
      <c r="C140" s="139"/>
      <c r="D140" s="139"/>
      <c r="E140" s="139"/>
      <c r="F140" s="139"/>
      <c r="G140" s="135">
        <v>1</v>
      </c>
      <c r="H140" s="140"/>
      <c r="I140" s="140">
        <v>2</v>
      </c>
      <c r="J140" s="104"/>
      <c r="K140" s="122"/>
      <c r="L140" s="104"/>
      <c r="M140" s="123">
        <f>(+K140*I140+J140*H140+L140)*G140</f>
        <v>0</v>
      </c>
      <c r="N140" s="167">
        <f>M140*0.23</f>
        <v>0</v>
      </c>
      <c r="O140" s="155">
        <f>N140+M140</f>
        <v>0</v>
      </c>
      <c r="P140" s="94"/>
      <c r="Q140" s="94"/>
      <c r="R140" s="94"/>
      <c r="S140" s="94"/>
      <c r="T140" s="94"/>
      <c r="U140" s="94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4"/>
      <c r="AL140" s="94"/>
      <c r="AM140" s="100"/>
    </row>
    <row r="141" spans="1:41" x14ac:dyDescent="0.25">
      <c r="A141" s="151">
        <v>3</v>
      </c>
      <c r="B141" s="138" t="s">
        <v>364</v>
      </c>
      <c r="C141" s="139"/>
      <c r="D141" s="139"/>
      <c r="E141" s="139"/>
      <c r="F141" s="139"/>
      <c r="G141" s="135">
        <v>1</v>
      </c>
      <c r="H141" s="140"/>
      <c r="I141" s="140">
        <v>2</v>
      </c>
      <c r="J141" s="104"/>
      <c r="K141" s="122"/>
      <c r="L141" s="104"/>
      <c r="M141" s="123">
        <f>(+K141*I141+J141*H141+L141)*G141</f>
        <v>0</v>
      </c>
      <c r="N141" s="167">
        <f>M141*0.23</f>
        <v>0</v>
      </c>
      <c r="O141" s="155">
        <f>N141+M141</f>
        <v>0</v>
      </c>
      <c r="P141" s="94"/>
      <c r="Q141" s="94"/>
      <c r="R141" s="94"/>
      <c r="S141" s="94"/>
      <c r="T141" s="94"/>
      <c r="U141" s="94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4"/>
      <c r="AL141" s="94"/>
      <c r="AM141" s="100"/>
    </row>
    <row r="142" spans="1:41" s="71" customFormat="1" ht="13.5" customHeight="1" outlineLevel="1" x14ac:dyDescent="0.25">
      <c r="A142" s="338" t="s">
        <v>442</v>
      </c>
      <c r="B142" s="339"/>
      <c r="C142" s="358"/>
      <c r="D142" s="358"/>
      <c r="E142" s="358"/>
      <c r="F142" s="358"/>
      <c r="G142" s="358"/>
      <c r="H142" s="339"/>
      <c r="I142" s="340"/>
      <c r="J142" s="128"/>
      <c r="K142" s="127"/>
      <c r="L142" s="128"/>
      <c r="M142" s="194"/>
      <c r="N142" s="116">
        <v>0.23</v>
      </c>
      <c r="O142" s="117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249"/>
      <c r="AN142" s="1"/>
      <c r="AO142" s="68"/>
    </row>
    <row r="143" spans="1:41" x14ac:dyDescent="0.25">
      <c r="A143" s="151">
        <v>1</v>
      </c>
      <c r="B143" s="138" t="s">
        <v>190</v>
      </c>
      <c r="C143" s="139"/>
      <c r="D143" s="139"/>
      <c r="E143" s="139"/>
      <c r="F143" s="139"/>
      <c r="G143" s="135">
        <v>2</v>
      </c>
      <c r="H143" s="140"/>
      <c r="I143" s="140">
        <v>2</v>
      </c>
      <c r="J143" s="104"/>
      <c r="K143" s="162"/>
      <c r="L143" s="163"/>
      <c r="M143" s="123">
        <f>(+K143*I143+J143*H143+L143)*G143</f>
        <v>0</v>
      </c>
      <c r="N143" s="167">
        <f>M143*0.23</f>
        <v>0</v>
      </c>
      <c r="O143" s="94"/>
      <c r="P143" s="94"/>
      <c r="Q143" s="94"/>
      <c r="R143" s="94"/>
      <c r="S143" s="94"/>
      <c r="T143" s="94"/>
      <c r="U143" s="94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4"/>
      <c r="AK143" s="94"/>
      <c r="AL143" s="94"/>
      <c r="AM143" s="100"/>
    </row>
    <row r="144" spans="1:41" x14ac:dyDescent="0.25">
      <c r="A144" s="151">
        <v>2</v>
      </c>
      <c r="B144" s="138" t="s">
        <v>191</v>
      </c>
      <c r="C144" s="139"/>
      <c r="D144" s="139"/>
      <c r="E144" s="139"/>
      <c r="F144" s="139"/>
      <c r="G144" s="135">
        <v>4</v>
      </c>
      <c r="H144" s="140"/>
      <c r="I144" s="140">
        <v>2</v>
      </c>
      <c r="J144" s="104"/>
      <c r="K144" s="162"/>
      <c r="L144" s="163"/>
      <c r="M144" s="123">
        <f>(+K144*I144+J144*H144+L144)*G144</f>
        <v>0</v>
      </c>
      <c r="N144" s="167">
        <f>M144*0.23</f>
        <v>0</v>
      </c>
      <c r="O144" s="94"/>
      <c r="P144" s="94"/>
      <c r="Q144" s="94"/>
      <c r="R144" s="94"/>
      <c r="S144" s="94"/>
      <c r="T144" s="94"/>
      <c r="U144" s="94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4"/>
      <c r="AJ144" s="94"/>
      <c r="AK144" s="94"/>
      <c r="AL144" s="94"/>
      <c r="AM144" s="100"/>
    </row>
    <row r="145" spans="1:71" s="272" customFormat="1" x14ac:dyDescent="0.25">
      <c r="A145" s="286"/>
      <c r="B145" s="259" t="s">
        <v>441</v>
      </c>
      <c r="C145" s="287"/>
      <c r="D145" s="287"/>
      <c r="E145" s="287"/>
      <c r="F145" s="287"/>
      <c r="G145" s="288"/>
      <c r="H145" s="289"/>
      <c r="I145" s="290"/>
      <c r="J145" s="264"/>
      <c r="K145" s="265"/>
      <c r="L145" s="264"/>
      <c r="M145" s="266"/>
      <c r="N145" s="305"/>
      <c r="O145" s="268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  <c r="AJ145" s="269"/>
      <c r="AK145" s="269"/>
      <c r="AL145" s="269"/>
      <c r="AM145" s="280"/>
      <c r="AN145" s="1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</row>
    <row r="146" spans="1:71" x14ac:dyDescent="0.25">
      <c r="A146" s="338" t="s">
        <v>311</v>
      </c>
      <c r="B146" s="339"/>
      <c r="C146" s="339"/>
      <c r="D146" s="339"/>
      <c r="E146" s="339"/>
      <c r="F146" s="339"/>
      <c r="G146" s="339"/>
      <c r="H146" s="339"/>
      <c r="I146" s="340"/>
      <c r="J146" s="128"/>
      <c r="K146" s="127"/>
      <c r="L146" s="128"/>
      <c r="M146" s="194"/>
      <c r="N146" s="116">
        <v>0.23</v>
      </c>
      <c r="O146" s="117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249"/>
      <c r="AO146" s="1"/>
    </row>
    <row r="147" spans="1:71" s="61" customFormat="1" ht="13.5" customHeight="1" outlineLevel="1" x14ac:dyDescent="0.25">
      <c r="A147" s="185">
        <v>1</v>
      </c>
      <c r="B147" s="186" t="s">
        <v>97</v>
      </c>
      <c r="C147" s="187">
        <v>2010</v>
      </c>
      <c r="D147" s="187"/>
      <c r="E147" s="187"/>
      <c r="F147" s="187"/>
      <c r="G147" s="188">
        <v>16</v>
      </c>
      <c r="H147" s="189">
        <v>4</v>
      </c>
      <c r="I147" s="189">
        <v>4</v>
      </c>
      <c r="J147" s="163"/>
      <c r="K147" s="162"/>
      <c r="L147" s="163"/>
      <c r="M147" s="164">
        <f t="shared" si="15"/>
        <v>0</v>
      </c>
      <c r="N147" s="190">
        <f>M147*0.23</f>
        <v>0</v>
      </c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25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71" s="243" customFormat="1" outlineLevel="1" x14ac:dyDescent="0.25">
      <c r="A148" s="151">
        <v>2</v>
      </c>
      <c r="B148" s="174" t="s">
        <v>98</v>
      </c>
      <c r="C148" s="139">
        <v>2010</v>
      </c>
      <c r="D148" s="139"/>
      <c r="E148" s="139"/>
      <c r="F148" s="139"/>
      <c r="G148" s="141">
        <v>1</v>
      </c>
      <c r="H148" s="140"/>
      <c r="I148" s="140">
        <v>2</v>
      </c>
      <c r="J148" s="104"/>
      <c r="K148" s="162"/>
      <c r="L148" s="163"/>
      <c r="M148" s="123">
        <f t="shared" si="15"/>
        <v>0</v>
      </c>
      <c r="N148" s="173">
        <f t="shared" ref="N148:N155" si="23">M148*0.23</f>
        <v>0</v>
      </c>
      <c r="O148" s="93"/>
      <c r="P148" s="94"/>
      <c r="Q148" s="94"/>
      <c r="R148" s="94"/>
      <c r="S148" s="94"/>
      <c r="T148" s="94"/>
      <c r="U148" s="94"/>
      <c r="V148" s="93"/>
      <c r="W148" s="93"/>
      <c r="X148" s="94"/>
      <c r="Y148" s="94"/>
      <c r="Z148" s="94"/>
      <c r="AA148" s="94"/>
      <c r="AB148" s="94"/>
      <c r="AC148" s="94"/>
      <c r="AD148" s="94"/>
      <c r="AE148" s="94"/>
      <c r="AF148" s="93"/>
      <c r="AG148" s="92"/>
      <c r="AH148" s="94"/>
      <c r="AI148" s="94"/>
      <c r="AJ148" s="94"/>
      <c r="AK148" s="94"/>
      <c r="AL148" s="94"/>
      <c r="AM148" s="100"/>
      <c r="AN148" s="1"/>
      <c r="AO148" s="1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</row>
    <row r="149" spans="1:71" outlineLevel="1" x14ac:dyDescent="0.25">
      <c r="A149" s="151">
        <v>3</v>
      </c>
      <c r="B149" s="138" t="s">
        <v>99</v>
      </c>
      <c r="C149" s="139">
        <v>2010</v>
      </c>
      <c r="D149" s="139"/>
      <c r="E149" s="139"/>
      <c r="F149" s="139"/>
      <c r="G149" s="141">
        <v>1</v>
      </c>
      <c r="H149" s="140"/>
      <c r="I149" s="140">
        <v>2</v>
      </c>
      <c r="J149" s="104"/>
      <c r="K149" s="162"/>
      <c r="L149" s="163"/>
      <c r="M149" s="123">
        <f t="shared" ref="M149:M155" si="24">(+K149*I149+J149*H149+L149)*G149</f>
        <v>0</v>
      </c>
      <c r="N149" s="173">
        <f t="shared" si="23"/>
        <v>0</v>
      </c>
      <c r="O149" s="93"/>
      <c r="P149" s="94"/>
      <c r="Q149" s="94"/>
      <c r="R149" s="94"/>
      <c r="S149" s="94"/>
      <c r="T149" s="94"/>
      <c r="U149" s="94"/>
      <c r="V149" s="93"/>
      <c r="W149" s="93"/>
      <c r="X149" s="94"/>
      <c r="Y149" s="94"/>
      <c r="Z149" s="94"/>
      <c r="AA149" s="94"/>
      <c r="AB149" s="94"/>
      <c r="AC149" s="94"/>
      <c r="AD149" s="94"/>
      <c r="AE149" s="94"/>
      <c r="AF149" s="93"/>
      <c r="AG149" s="92"/>
      <c r="AH149" s="94"/>
      <c r="AI149" s="94"/>
      <c r="AJ149" s="94"/>
      <c r="AK149" s="94"/>
      <c r="AL149" s="94"/>
      <c r="AM149" s="100"/>
    </row>
    <row r="150" spans="1:71" outlineLevel="1" x14ac:dyDescent="0.25">
      <c r="A150" s="151">
        <v>4</v>
      </c>
      <c r="B150" s="138" t="s">
        <v>100</v>
      </c>
      <c r="C150" s="139">
        <v>2010</v>
      </c>
      <c r="D150" s="139"/>
      <c r="E150" s="139"/>
      <c r="F150" s="139"/>
      <c r="G150" s="141">
        <v>2</v>
      </c>
      <c r="H150" s="140"/>
      <c r="I150" s="140">
        <v>2</v>
      </c>
      <c r="J150" s="104"/>
      <c r="K150" s="162"/>
      <c r="L150" s="163"/>
      <c r="M150" s="123">
        <f t="shared" si="24"/>
        <v>0</v>
      </c>
      <c r="N150" s="173">
        <f t="shared" si="23"/>
        <v>0</v>
      </c>
      <c r="O150" s="93"/>
      <c r="P150" s="94"/>
      <c r="Q150" s="94"/>
      <c r="R150" s="94"/>
      <c r="S150" s="94"/>
      <c r="T150" s="94"/>
      <c r="U150" s="94"/>
      <c r="V150" s="93"/>
      <c r="W150" s="93"/>
      <c r="X150" s="94"/>
      <c r="Y150" s="94"/>
      <c r="Z150" s="94"/>
      <c r="AA150" s="94"/>
      <c r="AB150" s="94"/>
      <c r="AC150" s="94"/>
      <c r="AD150" s="94"/>
      <c r="AE150" s="94"/>
      <c r="AF150" s="93"/>
      <c r="AG150" s="92"/>
      <c r="AH150" s="94"/>
      <c r="AI150" s="94"/>
      <c r="AJ150" s="94"/>
      <c r="AK150" s="94"/>
      <c r="AL150" s="94"/>
      <c r="AM150" s="100"/>
    </row>
    <row r="151" spans="1:71" outlineLevel="1" x14ac:dyDescent="0.25">
      <c r="A151" s="151">
        <v>5</v>
      </c>
      <c r="B151" s="175" t="s">
        <v>101</v>
      </c>
      <c r="C151" s="139">
        <v>2010</v>
      </c>
      <c r="D151" s="139"/>
      <c r="E151" s="139"/>
      <c r="F151" s="139"/>
      <c r="G151" s="141">
        <v>2</v>
      </c>
      <c r="H151" s="140"/>
      <c r="I151" s="140">
        <v>2</v>
      </c>
      <c r="J151" s="104"/>
      <c r="K151" s="162"/>
      <c r="L151" s="163"/>
      <c r="M151" s="123">
        <f t="shared" si="24"/>
        <v>0</v>
      </c>
      <c r="N151" s="173">
        <f t="shared" si="23"/>
        <v>0</v>
      </c>
      <c r="O151" s="93"/>
      <c r="P151" s="94"/>
      <c r="Q151" s="94"/>
      <c r="R151" s="94"/>
      <c r="S151" s="94"/>
      <c r="T151" s="94"/>
      <c r="U151" s="94"/>
      <c r="V151" s="93"/>
      <c r="W151" s="93"/>
      <c r="X151" s="94"/>
      <c r="Y151" s="94"/>
      <c r="Z151" s="94"/>
      <c r="AA151" s="94"/>
      <c r="AB151" s="94"/>
      <c r="AC151" s="94"/>
      <c r="AD151" s="94"/>
      <c r="AE151" s="94"/>
      <c r="AF151" s="93"/>
      <c r="AG151" s="92"/>
      <c r="AH151" s="94"/>
      <c r="AI151" s="94"/>
      <c r="AJ151" s="94"/>
      <c r="AK151" s="94"/>
      <c r="AL151" s="94"/>
      <c r="AM151" s="100"/>
    </row>
    <row r="152" spans="1:71" outlineLevel="1" x14ac:dyDescent="0.25">
      <c r="A152" s="151">
        <v>6</v>
      </c>
      <c r="B152" s="138" t="s">
        <v>102</v>
      </c>
      <c r="C152" s="139">
        <v>2010</v>
      </c>
      <c r="D152" s="139"/>
      <c r="E152" s="139"/>
      <c r="F152" s="139"/>
      <c r="G152" s="141">
        <v>1</v>
      </c>
      <c r="H152" s="140"/>
      <c r="I152" s="140">
        <v>2</v>
      </c>
      <c r="J152" s="104"/>
      <c r="K152" s="162"/>
      <c r="L152" s="163"/>
      <c r="M152" s="123">
        <f t="shared" si="24"/>
        <v>0</v>
      </c>
      <c r="N152" s="173">
        <f t="shared" si="23"/>
        <v>0</v>
      </c>
      <c r="O152" s="93"/>
      <c r="P152" s="94"/>
      <c r="Q152" s="94"/>
      <c r="R152" s="94"/>
      <c r="S152" s="94"/>
      <c r="T152" s="94"/>
      <c r="U152" s="94"/>
      <c r="V152" s="93"/>
      <c r="W152" s="93"/>
      <c r="X152" s="94"/>
      <c r="Y152" s="94"/>
      <c r="Z152" s="94"/>
      <c r="AA152" s="94"/>
      <c r="AB152" s="94"/>
      <c r="AC152" s="94"/>
      <c r="AD152" s="94"/>
      <c r="AE152" s="94"/>
      <c r="AF152" s="93"/>
      <c r="AG152" s="92"/>
      <c r="AH152" s="94"/>
      <c r="AI152" s="94"/>
      <c r="AJ152" s="94"/>
      <c r="AK152" s="94"/>
      <c r="AL152" s="94"/>
      <c r="AM152" s="100"/>
    </row>
    <row r="153" spans="1:71" x14ac:dyDescent="0.25">
      <c r="A153" s="151">
        <v>7</v>
      </c>
      <c r="B153" s="119" t="s">
        <v>257</v>
      </c>
      <c r="C153" s="139">
        <v>2013</v>
      </c>
      <c r="D153" s="139"/>
      <c r="E153" s="139"/>
      <c r="F153" s="139"/>
      <c r="G153" s="141">
        <v>1</v>
      </c>
      <c r="H153" s="140">
        <v>2</v>
      </c>
      <c r="I153" s="140">
        <v>2</v>
      </c>
      <c r="J153" s="104"/>
      <c r="K153" s="162"/>
      <c r="L153" s="163"/>
      <c r="M153" s="123">
        <f t="shared" si="24"/>
        <v>0</v>
      </c>
      <c r="N153" s="173">
        <f t="shared" si="23"/>
        <v>0</v>
      </c>
      <c r="O153" s="93"/>
      <c r="P153" s="94"/>
      <c r="Q153" s="94"/>
      <c r="R153" s="94"/>
      <c r="S153" s="94"/>
      <c r="T153" s="94"/>
      <c r="U153" s="94"/>
      <c r="V153" s="93"/>
      <c r="W153" s="93"/>
      <c r="X153" s="94"/>
      <c r="Y153" s="94"/>
      <c r="Z153" s="94"/>
      <c r="AA153" s="94"/>
      <c r="AB153" s="94"/>
      <c r="AC153" s="94"/>
      <c r="AD153" s="94"/>
      <c r="AE153" s="94"/>
      <c r="AF153" s="93"/>
      <c r="AG153" s="92"/>
      <c r="AH153" s="94"/>
      <c r="AI153" s="94"/>
      <c r="AJ153" s="94"/>
      <c r="AK153" s="94"/>
      <c r="AL153" s="94"/>
      <c r="AM153" s="100"/>
    </row>
    <row r="154" spans="1:71" outlineLevel="1" x14ac:dyDescent="0.25">
      <c r="A154" s="151">
        <v>8</v>
      </c>
      <c r="B154" s="174" t="s">
        <v>258</v>
      </c>
      <c r="C154" s="139">
        <v>2013</v>
      </c>
      <c r="D154" s="139"/>
      <c r="E154" s="139"/>
      <c r="F154" s="139"/>
      <c r="G154" s="141">
        <v>1</v>
      </c>
      <c r="H154" s="140"/>
      <c r="I154" s="140">
        <v>2</v>
      </c>
      <c r="J154" s="104"/>
      <c r="K154" s="162"/>
      <c r="L154" s="163"/>
      <c r="M154" s="123">
        <f t="shared" si="24"/>
        <v>0</v>
      </c>
      <c r="N154" s="173">
        <f t="shared" si="23"/>
        <v>0</v>
      </c>
      <c r="O154" s="93"/>
      <c r="P154" s="94"/>
      <c r="Q154" s="94"/>
      <c r="R154" s="94"/>
      <c r="S154" s="94"/>
      <c r="T154" s="94"/>
      <c r="U154" s="94"/>
      <c r="V154" s="93"/>
      <c r="W154" s="93"/>
      <c r="X154" s="94"/>
      <c r="Y154" s="94"/>
      <c r="Z154" s="94"/>
      <c r="AA154" s="94"/>
      <c r="AB154" s="94"/>
      <c r="AC154" s="94"/>
      <c r="AD154" s="94"/>
      <c r="AE154" s="94"/>
      <c r="AF154" s="93"/>
      <c r="AG154" s="92"/>
      <c r="AH154" s="94"/>
      <c r="AI154" s="94"/>
      <c r="AJ154" s="94"/>
      <c r="AK154" s="94"/>
      <c r="AL154" s="94"/>
      <c r="AM154" s="100"/>
    </row>
    <row r="155" spans="1:71" outlineLevel="1" x14ac:dyDescent="0.25">
      <c r="A155" s="151">
        <v>9</v>
      </c>
      <c r="B155" s="174" t="s">
        <v>259</v>
      </c>
      <c r="C155" s="245">
        <v>2014</v>
      </c>
      <c r="D155" s="245"/>
      <c r="E155" s="245"/>
      <c r="F155" s="245"/>
      <c r="G155" s="246">
        <v>1</v>
      </c>
      <c r="H155" s="140"/>
      <c r="I155" s="140">
        <v>3</v>
      </c>
      <c r="J155" s="104"/>
      <c r="K155" s="162"/>
      <c r="L155" s="163"/>
      <c r="M155" s="123">
        <f t="shared" si="24"/>
        <v>0</v>
      </c>
      <c r="N155" s="173">
        <f t="shared" si="23"/>
        <v>0</v>
      </c>
      <c r="O155" s="93"/>
      <c r="P155" s="94"/>
      <c r="Q155" s="94"/>
      <c r="R155" s="94"/>
      <c r="S155" s="94"/>
      <c r="T155" s="94"/>
      <c r="U155" s="94"/>
      <c r="V155" s="93"/>
      <c r="W155" s="93"/>
      <c r="X155" s="94"/>
      <c r="Y155" s="94"/>
      <c r="Z155" s="94"/>
      <c r="AA155" s="94"/>
      <c r="AB155" s="94"/>
      <c r="AC155" s="94"/>
      <c r="AD155" s="94"/>
      <c r="AE155" s="94"/>
      <c r="AF155" s="93"/>
      <c r="AG155" s="92"/>
      <c r="AH155" s="94"/>
      <c r="AI155" s="94"/>
      <c r="AJ155" s="94"/>
      <c r="AK155" s="94"/>
      <c r="AL155" s="94"/>
      <c r="AM155" s="100"/>
    </row>
    <row r="156" spans="1:71" s="272" customFormat="1" x14ac:dyDescent="0.25">
      <c r="A156" s="286"/>
      <c r="B156" s="310" t="s">
        <v>439</v>
      </c>
      <c r="C156" s="308"/>
      <c r="D156" s="308"/>
      <c r="E156" s="308"/>
      <c r="F156" s="308"/>
      <c r="G156" s="309"/>
      <c r="H156" s="289"/>
      <c r="I156" s="290"/>
      <c r="J156" s="264"/>
      <c r="K156" s="265"/>
      <c r="L156" s="264"/>
      <c r="M156" s="266"/>
      <c r="N156" s="305"/>
      <c r="O156" s="268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  <c r="AH156" s="269"/>
      <c r="AI156" s="269"/>
      <c r="AJ156" s="269"/>
      <c r="AK156" s="269"/>
      <c r="AL156" s="269"/>
      <c r="AM156" s="280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1" s="248" customFormat="1" x14ac:dyDescent="0.25">
      <c r="A157" s="335" t="s">
        <v>440</v>
      </c>
      <c r="B157" s="336"/>
      <c r="C157" s="336"/>
      <c r="D157" s="336"/>
      <c r="E157" s="336"/>
      <c r="F157" s="336"/>
      <c r="G157" s="336"/>
      <c r="H157" s="336"/>
      <c r="I157" s="337"/>
      <c r="J157" s="169"/>
      <c r="K157" s="170"/>
      <c r="L157" s="169"/>
      <c r="M157" s="194"/>
      <c r="N157" s="172">
        <v>0.23</v>
      </c>
      <c r="O157" s="16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252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s="71" customFormat="1" ht="13.5" customHeight="1" outlineLevel="1" x14ac:dyDescent="0.25">
      <c r="A158" s="151">
        <v>1</v>
      </c>
      <c r="B158" s="138" t="s">
        <v>63</v>
      </c>
      <c r="C158" s="139">
        <v>2010</v>
      </c>
      <c r="D158" s="139"/>
      <c r="E158" s="139"/>
      <c r="F158" s="139"/>
      <c r="G158" s="141">
        <v>1</v>
      </c>
      <c r="H158" s="140">
        <v>2</v>
      </c>
      <c r="I158" s="140">
        <v>4</v>
      </c>
      <c r="J158" s="104"/>
      <c r="K158" s="122"/>
      <c r="L158" s="104"/>
      <c r="M158" s="123">
        <f>(+K158*I158+J158*H158+L158)*G158</f>
        <v>0</v>
      </c>
      <c r="N158" s="173">
        <f>M158*0.23</f>
        <v>0</v>
      </c>
      <c r="O158" s="155">
        <f>N158+M158</f>
        <v>0</v>
      </c>
      <c r="P158" s="94"/>
      <c r="Q158" s="94"/>
      <c r="R158" s="94"/>
      <c r="S158" s="93"/>
      <c r="T158" s="94"/>
      <c r="U158" s="94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4"/>
      <c r="AL158" s="94"/>
      <c r="AM158" s="100"/>
      <c r="AN158" s="1"/>
      <c r="AO158" s="68"/>
    </row>
    <row r="159" spans="1:71" outlineLevel="1" x14ac:dyDescent="0.25">
      <c r="A159" s="151">
        <v>2</v>
      </c>
      <c r="B159" s="186" t="s">
        <v>64</v>
      </c>
      <c r="C159" s="139">
        <v>2010</v>
      </c>
      <c r="D159" s="139"/>
      <c r="E159" s="139"/>
      <c r="F159" s="139"/>
      <c r="G159" s="135">
        <v>1</v>
      </c>
      <c r="H159" s="140"/>
      <c r="I159" s="140">
        <v>2</v>
      </c>
      <c r="J159" s="104"/>
      <c r="K159" s="122"/>
      <c r="L159" s="163"/>
      <c r="M159" s="123">
        <f>(+K159*I159+J159*H159+L159)*G159</f>
        <v>0</v>
      </c>
      <c r="N159" s="173">
        <f>M159*0.23</f>
        <v>0</v>
      </c>
      <c r="O159" s="155">
        <f t="shared" ref="O159:O160" si="25">N159+M159</f>
        <v>0</v>
      </c>
      <c r="P159" s="94"/>
      <c r="Q159" s="94"/>
      <c r="R159" s="94"/>
      <c r="S159" s="94"/>
      <c r="T159" s="94"/>
      <c r="U159" s="94"/>
      <c r="V159" s="92"/>
      <c r="W159" s="92"/>
      <c r="X159" s="92"/>
      <c r="Y159" s="93"/>
      <c r="Z159" s="94"/>
      <c r="AA159" s="94"/>
      <c r="AB159" s="94"/>
      <c r="AC159" s="94"/>
      <c r="AD159" s="94"/>
      <c r="AE159" s="94"/>
      <c r="AF159" s="92"/>
      <c r="AG159" s="92"/>
      <c r="AH159" s="94"/>
      <c r="AI159" s="94"/>
      <c r="AJ159" s="92"/>
      <c r="AK159" s="94"/>
      <c r="AL159" s="94"/>
      <c r="AM159" s="100"/>
    </row>
    <row r="160" spans="1:71" ht="13.9" customHeight="1" x14ac:dyDescent="0.25">
      <c r="A160" s="151">
        <v>3</v>
      </c>
      <c r="B160" s="138" t="s">
        <v>184</v>
      </c>
      <c r="C160" s="139">
        <v>2010</v>
      </c>
      <c r="D160" s="139"/>
      <c r="E160" s="139"/>
      <c r="F160" s="139"/>
      <c r="G160" s="188">
        <v>24</v>
      </c>
      <c r="H160" s="140"/>
      <c r="I160" s="140">
        <v>2</v>
      </c>
      <c r="J160" s="104"/>
      <c r="K160" s="122"/>
      <c r="L160" s="104"/>
      <c r="M160" s="123">
        <f>(+K160*I160+J160*H160+L160)*G160</f>
        <v>0</v>
      </c>
      <c r="N160" s="173">
        <f>M160*0.23</f>
        <v>0</v>
      </c>
      <c r="O160" s="155">
        <f t="shared" si="25"/>
        <v>0</v>
      </c>
      <c r="P160" s="94"/>
      <c r="Q160" s="94"/>
      <c r="R160" s="94"/>
      <c r="S160" s="94"/>
      <c r="T160" s="94"/>
      <c r="U160" s="94"/>
      <c r="V160" s="92"/>
      <c r="W160" s="92"/>
      <c r="X160" s="92"/>
      <c r="Y160" s="93"/>
      <c r="Z160" s="94"/>
      <c r="AA160" s="94"/>
      <c r="AB160" s="94"/>
      <c r="AC160" s="94"/>
      <c r="AD160" s="94"/>
      <c r="AE160" s="94"/>
      <c r="AF160" s="92"/>
      <c r="AG160" s="92"/>
      <c r="AH160" s="94"/>
      <c r="AI160" s="94"/>
      <c r="AJ160" s="92"/>
      <c r="AK160" s="94"/>
      <c r="AL160" s="94"/>
      <c r="AM160" s="100"/>
    </row>
    <row r="161" spans="1:71" s="272" customFormat="1" x14ac:dyDescent="0.25">
      <c r="A161" s="286"/>
      <c r="B161" s="259" t="s">
        <v>445</v>
      </c>
      <c r="C161" s="287"/>
      <c r="D161" s="287"/>
      <c r="E161" s="287"/>
      <c r="F161" s="287"/>
      <c r="G161" s="288"/>
      <c r="H161" s="289"/>
      <c r="I161" s="290"/>
      <c r="J161" s="264"/>
      <c r="K161" s="265"/>
      <c r="L161" s="264"/>
      <c r="M161" s="266"/>
      <c r="N161" s="305"/>
      <c r="O161" s="291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  <c r="AJ161" s="269"/>
      <c r="AK161" s="269"/>
      <c r="AL161" s="269"/>
      <c r="AM161" s="280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1:71" ht="13.5" customHeight="1" outlineLevel="1" x14ac:dyDescent="0.25">
      <c r="A162" s="346" t="s">
        <v>446</v>
      </c>
      <c r="B162" s="347"/>
      <c r="C162" s="347"/>
      <c r="D162" s="347"/>
      <c r="E162" s="347"/>
      <c r="F162" s="347"/>
      <c r="G162" s="347"/>
      <c r="H162" s="347"/>
      <c r="I162" s="348"/>
      <c r="J162" s="133"/>
      <c r="K162" s="114"/>
      <c r="L162" s="113"/>
      <c r="M162" s="176"/>
      <c r="N162" s="116">
        <v>0.23</v>
      </c>
      <c r="O162" s="128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249"/>
    </row>
    <row r="163" spans="1:71" outlineLevel="1" x14ac:dyDescent="0.25">
      <c r="A163" s="118">
        <v>1</v>
      </c>
      <c r="B163" s="119" t="s">
        <v>343</v>
      </c>
      <c r="C163" s="120"/>
      <c r="D163" s="120"/>
      <c r="E163" s="120"/>
      <c r="F163" s="120"/>
      <c r="G163" s="142">
        <v>3</v>
      </c>
      <c r="H163" s="118"/>
      <c r="I163" s="130">
        <v>2</v>
      </c>
      <c r="J163" s="131"/>
      <c r="K163" s="162"/>
      <c r="L163" s="163"/>
      <c r="M163" s="123">
        <f t="shared" ref="M163:M223" si="26">(+K163*I163+J163*H163+L163)*G163</f>
        <v>0</v>
      </c>
      <c r="N163" s="167">
        <f>M163*0.23</f>
        <v>0</v>
      </c>
      <c r="O163" s="155">
        <f>N163+M163</f>
        <v>0</v>
      </c>
      <c r="P163" s="94"/>
      <c r="Q163" s="94"/>
      <c r="R163" s="94"/>
      <c r="S163" s="94"/>
      <c r="T163" s="94"/>
      <c r="U163" s="94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4"/>
      <c r="AK163" s="94"/>
      <c r="AL163" s="94"/>
      <c r="AM163" s="100"/>
    </row>
    <row r="164" spans="1:71" ht="14.25" customHeight="1" outlineLevel="1" x14ac:dyDescent="0.25">
      <c r="A164" s="118">
        <v>2</v>
      </c>
      <c r="B164" s="119" t="s">
        <v>171</v>
      </c>
      <c r="C164" s="120"/>
      <c r="D164" s="120"/>
      <c r="E164" s="120"/>
      <c r="F164" s="120"/>
      <c r="G164" s="142">
        <v>1</v>
      </c>
      <c r="H164" s="118"/>
      <c r="I164" s="130">
        <v>2</v>
      </c>
      <c r="J164" s="131"/>
      <c r="K164" s="162"/>
      <c r="L164" s="163"/>
      <c r="M164" s="123">
        <f t="shared" si="26"/>
        <v>0</v>
      </c>
      <c r="N164" s="167">
        <f t="shared" ref="N164:N166" si="27">M164*0.23</f>
        <v>0</v>
      </c>
      <c r="O164" s="155">
        <f t="shared" ref="O164:O166" si="28">N164+M164</f>
        <v>0</v>
      </c>
      <c r="P164" s="94"/>
      <c r="Q164" s="94"/>
      <c r="R164" s="94"/>
      <c r="S164" s="94"/>
      <c r="T164" s="94"/>
      <c r="U164" s="94"/>
      <c r="V164" s="92"/>
      <c r="W164" s="92"/>
      <c r="X164" s="92"/>
      <c r="Y164" s="93"/>
      <c r="Z164" s="94"/>
      <c r="AA164" s="94"/>
      <c r="AB164" s="94"/>
      <c r="AC164" s="94"/>
      <c r="AD164" s="94"/>
      <c r="AE164" s="94"/>
      <c r="AF164" s="92"/>
      <c r="AG164" s="92"/>
      <c r="AH164" s="92"/>
      <c r="AI164" s="94"/>
      <c r="AJ164" s="94"/>
      <c r="AK164" s="94"/>
      <c r="AL164" s="94"/>
      <c r="AM164" s="100"/>
    </row>
    <row r="165" spans="1:71" outlineLevel="1" x14ac:dyDescent="0.25">
      <c r="A165" s="118">
        <v>3</v>
      </c>
      <c r="B165" s="119" t="s">
        <v>172</v>
      </c>
      <c r="C165" s="120"/>
      <c r="D165" s="120"/>
      <c r="E165" s="120"/>
      <c r="F165" s="120"/>
      <c r="G165" s="142">
        <v>2</v>
      </c>
      <c r="H165" s="118"/>
      <c r="I165" s="130">
        <v>2</v>
      </c>
      <c r="J165" s="131"/>
      <c r="K165" s="162"/>
      <c r="L165" s="163"/>
      <c r="M165" s="123">
        <f t="shared" si="26"/>
        <v>0</v>
      </c>
      <c r="N165" s="167">
        <f t="shared" si="27"/>
        <v>0</v>
      </c>
      <c r="O165" s="155">
        <f t="shared" si="28"/>
        <v>0</v>
      </c>
      <c r="P165" s="94"/>
      <c r="Q165" s="94"/>
      <c r="R165" s="94"/>
      <c r="S165" s="94"/>
      <c r="T165" s="94"/>
      <c r="U165" s="94"/>
      <c r="V165" s="92"/>
      <c r="W165" s="92"/>
      <c r="X165" s="92"/>
      <c r="Y165" s="93"/>
      <c r="Z165" s="94"/>
      <c r="AA165" s="94"/>
      <c r="AB165" s="94"/>
      <c r="AC165" s="94"/>
      <c r="AD165" s="94"/>
      <c r="AE165" s="94"/>
      <c r="AF165" s="92"/>
      <c r="AG165" s="92"/>
      <c r="AH165" s="92"/>
      <c r="AI165" s="94"/>
      <c r="AJ165" s="94"/>
      <c r="AK165" s="94"/>
      <c r="AL165" s="94"/>
      <c r="AM165" s="100"/>
    </row>
    <row r="166" spans="1:71" x14ac:dyDescent="0.25">
      <c r="A166" s="118">
        <v>4</v>
      </c>
      <c r="B166" s="119" t="s">
        <v>4</v>
      </c>
      <c r="C166" s="120">
        <v>60400010</v>
      </c>
      <c r="D166" s="120"/>
      <c r="E166" s="120"/>
      <c r="F166" s="120"/>
      <c r="G166" s="142">
        <v>1</v>
      </c>
      <c r="H166" s="118"/>
      <c r="I166" s="130">
        <v>2</v>
      </c>
      <c r="J166" s="131"/>
      <c r="K166" s="162"/>
      <c r="L166" s="163"/>
      <c r="M166" s="123">
        <f t="shared" si="26"/>
        <v>0</v>
      </c>
      <c r="N166" s="167">
        <f t="shared" si="27"/>
        <v>0</v>
      </c>
      <c r="O166" s="155">
        <f t="shared" si="28"/>
        <v>0</v>
      </c>
      <c r="P166" s="94"/>
      <c r="Q166" s="94"/>
      <c r="R166" s="94"/>
      <c r="S166" s="94"/>
      <c r="T166" s="94"/>
      <c r="U166" s="94"/>
      <c r="V166" s="92"/>
      <c r="W166" s="92"/>
      <c r="X166" s="92"/>
      <c r="Y166" s="93"/>
      <c r="Z166" s="94"/>
      <c r="AA166" s="94"/>
      <c r="AB166" s="94"/>
      <c r="AC166" s="94"/>
      <c r="AD166" s="94"/>
      <c r="AE166" s="94"/>
      <c r="AF166" s="92"/>
      <c r="AG166" s="92"/>
      <c r="AH166" s="92"/>
      <c r="AI166" s="94"/>
      <c r="AJ166" s="94"/>
      <c r="AK166" s="94"/>
      <c r="AL166" s="94"/>
      <c r="AM166" s="100"/>
    </row>
    <row r="167" spans="1:71" s="71" customFormat="1" ht="13.5" customHeight="1" outlineLevel="1" x14ac:dyDescent="0.25">
      <c r="A167" s="338" t="s">
        <v>447</v>
      </c>
      <c r="B167" s="339"/>
      <c r="C167" s="339"/>
      <c r="D167" s="339"/>
      <c r="E167" s="339"/>
      <c r="F167" s="339"/>
      <c r="G167" s="339"/>
      <c r="H167" s="339"/>
      <c r="I167" s="340"/>
      <c r="J167" s="126"/>
      <c r="K167" s="127"/>
      <c r="L167" s="128"/>
      <c r="M167" s="194"/>
      <c r="N167" s="116">
        <v>0.23</v>
      </c>
      <c r="O167" s="128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249"/>
      <c r="AN167" s="1"/>
      <c r="AO167" s="68"/>
    </row>
    <row r="168" spans="1:71" ht="15" customHeight="1" x14ac:dyDescent="0.25">
      <c r="A168" s="118">
        <v>1</v>
      </c>
      <c r="B168" s="119" t="s">
        <v>28</v>
      </c>
      <c r="C168" s="120" t="s">
        <v>29</v>
      </c>
      <c r="D168" s="120"/>
      <c r="E168" s="120"/>
      <c r="F168" s="120"/>
      <c r="G168" s="142">
        <v>1</v>
      </c>
      <c r="H168" s="118"/>
      <c r="I168" s="130">
        <v>2</v>
      </c>
      <c r="J168" s="131"/>
      <c r="K168" s="162"/>
      <c r="L168" s="163"/>
      <c r="M168" s="123">
        <f t="shared" si="26"/>
        <v>0</v>
      </c>
      <c r="N168" s="167">
        <f>M168*0.23</f>
        <v>0</v>
      </c>
      <c r="O168" s="155">
        <f>N168+M168</f>
        <v>0</v>
      </c>
      <c r="P168" s="94"/>
      <c r="Q168" s="94"/>
      <c r="R168" s="94"/>
      <c r="S168" s="94"/>
      <c r="T168" s="94"/>
      <c r="U168" s="94"/>
      <c r="V168" s="92"/>
      <c r="W168" s="92"/>
      <c r="X168" s="92"/>
      <c r="Y168" s="93"/>
      <c r="Z168" s="94"/>
      <c r="AA168" s="94"/>
      <c r="AB168" s="94"/>
      <c r="AC168" s="94"/>
      <c r="AD168" s="94"/>
      <c r="AE168" s="94"/>
      <c r="AF168" s="92"/>
      <c r="AG168" s="92"/>
      <c r="AH168" s="92"/>
      <c r="AI168" s="94"/>
      <c r="AJ168" s="94"/>
      <c r="AK168" s="94"/>
      <c r="AL168" s="94"/>
      <c r="AM168" s="94"/>
    </row>
    <row r="169" spans="1:71" s="272" customFormat="1" ht="15" customHeight="1" x14ac:dyDescent="0.25">
      <c r="A169" s="294"/>
      <c r="B169" s="300" t="s">
        <v>448</v>
      </c>
      <c r="C169" s="295"/>
      <c r="D169" s="295"/>
      <c r="E169" s="295"/>
      <c r="F169" s="295"/>
      <c r="G169" s="296"/>
      <c r="H169" s="297"/>
      <c r="I169" s="298"/>
      <c r="J169" s="299"/>
      <c r="K169" s="265"/>
      <c r="L169" s="264"/>
      <c r="M169" s="266"/>
      <c r="N169" s="305"/>
      <c r="O169" s="291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  <c r="AJ169" s="269"/>
      <c r="AK169" s="269"/>
      <c r="AL169" s="269"/>
      <c r="AM169" s="280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71" s="71" customFormat="1" ht="13.5" customHeight="1" outlineLevel="1" x14ac:dyDescent="0.25">
      <c r="A170" s="335" t="s">
        <v>501</v>
      </c>
      <c r="B170" s="336"/>
      <c r="C170" s="336"/>
      <c r="D170" s="336"/>
      <c r="E170" s="336"/>
      <c r="F170" s="336"/>
      <c r="G170" s="336"/>
      <c r="H170" s="336"/>
      <c r="I170" s="337"/>
      <c r="J170" s="169"/>
      <c r="K170" s="170"/>
      <c r="L170" s="169"/>
      <c r="M170" s="194"/>
      <c r="N170" s="172">
        <v>0.23</v>
      </c>
      <c r="O170" s="169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249"/>
      <c r="AN170" s="1"/>
      <c r="AO170" s="68"/>
    </row>
    <row r="171" spans="1:71" x14ac:dyDescent="0.25">
      <c r="A171" s="118">
        <v>1</v>
      </c>
      <c r="B171" s="119" t="s">
        <v>173</v>
      </c>
      <c r="C171" s="120"/>
      <c r="D171" s="120"/>
      <c r="E171" s="120"/>
      <c r="F171" s="120"/>
      <c r="G171" s="142">
        <v>1</v>
      </c>
      <c r="H171" s="118">
        <v>6</v>
      </c>
      <c r="I171" s="130">
        <v>6</v>
      </c>
      <c r="J171" s="104"/>
      <c r="K171" s="122"/>
      <c r="L171" s="104"/>
      <c r="M171" s="123">
        <f t="shared" si="26"/>
        <v>0</v>
      </c>
      <c r="N171" s="167">
        <f>M171*0.23</f>
        <v>0</v>
      </c>
      <c r="O171" s="155">
        <f>N171+M171</f>
        <v>0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100"/>
    </row>
    <row r="172" spans="1:71" s="272" customFormat="1" x14ac:dyDescent="0.25">
      <c r="A172" s="294"/>
      <c r="B172" s="300" t="s">
        <v>480</v>
      </c>
      <c r="C172" s="295"/>
      <c r="D172" s="295"/>
      <c r="E172" s="295"/>
      <c r="F172" s="295"/>
      <c r="G172" s="296"/>
      <c r="H172" s="297"/>
      <c r="I172" s="298"/>
      <c r="J172" s="264"/>
      <c r="K172" s="265"/>
      <c r="L172" s="264"/>
      <c r="M172" s="266"/>
      <c r="N172" s="305"/>
      <c r="O172" s="291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  <c r="AJ172" s="269"/>
      <c r="AK172" s="269"/>
      <c r="AL172" s="269"/>
      <c r="AM172" s="280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s="213" customFormat="1" ht="13.5" customHeight="1" outlineLevel="1" x14ac:dyDescent="0.25">
      <c r="A173" s="338" t="s">
        <v>481</v>
      </c>
      <c r="B173" s="344"/>
      <c r="C173" s="344"/>
      <c r="D173" s="344"/>
      <c r="E173" s="344"/>
      <c r="F173" s="344"/>
      <c r="G173" s="344"/>
      <c r="H173" s="344"/>
      <c r="I173" s="345"/>
      <c r="J173" s="184"/>
      <c r="K173" s="211"/>
      <c r="L173" s="184"/>
      <c r="M173" s="194"/>
      <c r="N173" s="172">
        <v>0.23</v>
      </c>
      <c r="O173" s="184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53"/>
      <c r="AN173" s="1"/>
      <c r="AO173" s="72"/>
    </row>
    <row r="174" spans="1:71" x14ac:dyDescent="0.25">
      <c r="A174" s="118">
        <v>1</v>
      </c>
      <c r="B174" s="119" t="s">
        <v>186</v>
      </c>
      <c r="C174" s="120"/>
      <c r="D174" s="120"/>
      <c r="E174" s="120"/>
      <c r="F174" s="120"/>
      <c r="G174" s="121">
        <v>1</v>
      </c>
      <c r="H174" s="118"/>
      <c r="I174" s="118">
        <v>2</v>
      </c>
      <c r="J174" s="118"/>
      <c r="K174" s="122"/>
      <c r="L174" s="104"/>
      <c r="M174" s="123">
        <f t="shared" si="26"/>
        <v>0</v>
      </c>
      <c r="N174" s="173">
        <f>M174*0.08</f>
        <v>0</v>
      </c>
      <c r="O174" s="155">
        <f>N174+M174</f>
        <v>0</v>
      </c>
      <c r="P174" s="94"/>
      <c r="Q174" s="94"/>
      <c r="R174" s="94"/>
      <c r="S174" s="94"/>
      <c r="T174" s="94"/>
      <c r="U174" s="94"/>
      <c r="V174" s="92"/>
      <c r="W174" s="92"/>
      <c r="X174" s="92"/>
      <c r="Y174" s="216"/>
      <c r="Z174" s="216"/>
      <c r="AA174" s="216"/>
      <c r="AB174" s="216"/>
      <c r="AC174" s="216"/>
      <c r="AD174" s="216"/>
      <c r="AE174" s="216"/>
      <c r="AF174" s="229"/>
      <c r="AG174" s="229"/>
      <c r="AH174" s="216"/>
      <c r="AI174" s="216"/>
      <c r="AJ174" s="216"/>
      <c r="AK174" s="216"/>
      <c r="AL174" s="94"/>
      <c r="AM174" s="100"/>
      <c r="AP174" s="75"/>
    </row>
    <row r="175" spans="1:71" s="272" customFormat="1" x14ac:dyDescent="0.25">
      <c r="A175" s="294"/>
      <c r="B175" s="300" t="s">
        <v>491</v>
      </c>
      <c r="C175" s="295"/>
      <c r="D175" s="295"/>
      <c r="E175" s="295"/>
      <c r="F175" s="295"/>
      <c r="G175" s="296"/>
      <c r="H175" s="297"/>
      <c r="I175" s="307"/>
      <c r="J175" s="330"/>
      <c r="K175" s="265"/>
      <c r="L175" s="264"/>
      <c r="M175" s="266"/>
      <c r="N175" s="305"/>
      <c r="O175" s="291"/>
      <c r="P175" s="269"/>
      <c r="Q175" s="269"/>
      <c r="R175" s="269"/>
      <c r="S175" s="269"/>
      <c r="T175" s="269"/>
      <c r="U175" s="269"/>
      <c r="V175" s="269"/>
      <c r="W175" s="269"/>
      <c r="X175" s="315"/>
      <c r="Y175" s="315"/>
      <c r="Z175" s="315"/>
      <c r="AA175" s="315"/>
      <c r="AB175" s="315"/>
      <c r="AC175" s="315"/>
      <c r="AD175" s="315"/>
      <c r="AE175" s="315"/>
      <c r="AF175" s="315"/>
      <c r="AG175" s="315"/>
      <c r="AH175" s="315"/>
      <c r="AI175" s="315"/>
      <c r="AJ175" s="315"/>
      <c r="AK175" s="315"/>
      <c r="AL175" s="269"/>
      <c r="AM175" s="280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71" ht="13.5" hidden="1" customHeight="1" outlineLevel="2" x14ac:dyDescent="0.25">
      <c r="A176" s="346" t="s">
        <v>302</v>
      </c>
      <c r="B176" s="347"/>
      <c r="C176" s="347"/>
      <c r="D176" s="347"/>
      <c r="E176" s="347"/>
      <c r="F176" s="347"/>
      <c r="G176" s="347"/>
      <c r="H176" s="347"/>
      <c r="I176" s="348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</row>
    <row r="177" spans="1:63" s="69" customFormat="1" collapsed="1" x14ac:dyDescent="0.25">
      <c r="A177" s="177">
        <v>1</v>
      </c>
      <c r="B177" s="152" t="s">
        <v>371</v>
      </c>
      <c r="C177" s="153"/>
      <c r="D177" s="153"/>
      <c r="E177" s="153"/>
      <c r="F177" s="153"/>
      <c r="G177" s="154">
        <v>1</v>
      </c>
      <c r="H177" s="178"/>
      <c r="I177" s="178">
        <v>2</v>
      </c>
      <c r="J177" s="179"/>
      <c r="K177" s="122"/>
      <c r="L177" s="104"/>
      <c r="M177" s="180">
        <f t="shared" si="26"/>
        <v>0</v>
      </c>
      <c r="N177" s="181">
        <f t="shared" ref="N177:N179" si="29">M177*0.08</f>
        <v>0</v>
      </c>
      <c r="O177" s="182">
        <f t="shared" ref="O177:O179" si="30">N177+M177</f>
        <v>0</v>
      </c>
      <c r="P177" s="108"/>
      <c r="Q177" s="108"/>
      <c r="R177" s="108"/>
      <c r="S177" s="108"/>
      <c r="T177" s="108"/>
      <c r="U177" s="10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  <c r="AK177" s="216"/>
      <c r="AL177" s="108"/>
      <c r="AM177" s="254"/>
      <c r="AN177" s="1"/>
      <c r="AO177" s="68"/>
    </row>
    <row r="178" spans="1:63" s="69" customFormat="1" x14ac:dyDescent="0.25">
      <c r="A178" s="177">
        <v>2</v>
      </c>
      <c r="B178" s="152" t="s">
        <v>324</v>
      </c>
      <c r="C178" s="153" t="s">
        <v>322</v>
      </c>
      <c r="D178" s="153"/>
      <c r="E178" s="153"/>
      <c r="F178" s="153"/>
      <c r="G178" s="154">
        <v>1</v>
      </c>
      <c r="H178" s="178"/>
      <c r="I178" s="178">
        <v>2</v>
      </c>
      <c r="J178" s="179"/>
      <c r="K178" s="122"/>
      <c r="L178" s="104"/>
      <c r="M178" s="180">
        <f t="shared" si="26"/>
        <v>0</v>
      </c>
      <c r="N178" s="181">
        <f t="shared" si="29"/>
        <v>0</v>
      </c>
      <c r="O178" s="182">
        <f t="shared" si="30"/>
        <v>0</v>
      </c>
      <c r="P178" s="108"/>
      <c r="Q178" s="108"/>
      <c r="R178" s="108"/>
      <c r="S178" s="108"/>
      <c r="T178" s="108"/>
      <c r="U178" s="108"/>
      <c r="V178" s="228"/>
      <c r="W178" s="228"/>
      <c r="X178" s="228"/>
      <c r="Y178" s="216"/>
      <c r="Z178" s="216"/>
      <c r="AA178" s="216"/>
      <c r="AB178" s="216"/>
      <c r="AC178" s="216"/>
      <c r="AD178" s="216"/>
      <c r="AE178" s="216"/>
      <c r="AF178" s="229"/>
      <c r="AG178" s="229"/>
      <c r="AH178" s="216"/>
      <c r="AI178" s="216"/>
      <c r="AJ178" s="228"/>
      <c r="AK178" s="216"/>
      <c r="AL178" s="108"/>
      <c r="AM178" s="254"/>
      <c r="AN178" s="68"/>
      <c r="AO178" s="68"/>
    </row>
    <row r="179" spans="1:63" s="69" customFormat="1" x14ac:dyDescent="0.25">
      <c r="A179" s="177">
        <v>3</v>
      </c>
      <c r="B179" s="152" t="s">
        <v>325</v>
      </c>
      <c r="C179" s="153" t="s">
        <v>323</v>
      </c>
      <c r="D179" s="153"/>
      <c r="E179" s="153"/>
      <c r="F179" s="153"/>
      <c r="G179" s="154">
        <v>2</v>
      </c>
      <c r="H179" s="178"/>
      <c r="I179" s="178">
        <v>2</v>
      </c>
      <c r="J179" s="179"/>
      <c r="K179" s="122"/>
      <c r="L179" s="104"/>
      <c r="M179" s="180">
        <f t="shared" si="26"/>
        <v>0</v>
      </c>
      <c r="N179" s="181">
        <f t="shared" si="29"/>
        <v>0</v>
      </c>
      <c r="O179" s="182">
        <f t="shared" si="30"/>
        <v>0</v>
      </c>
      <c r="P179" s="108"/>
      <c r="Q179" s="108"/>
      <c r="R179" s="108"/>
      <c r="S179" s="108"/>
      <c r="T179" s="108"/>
      <c r="U179" s="108"/>
      <c r="V179" s="228"/>
      <c r="W179" s="228"/>
      <c r="X179" s="228"/>
      <c r="Y179" s="216"/>
      <c r="Z179" s="216"/>
      <c r="AA179" s="216"/>
      <c r="AB179" s="216"/>
      <c r="AC179" s="216"/>
      <c r="AD179" s="216"/>
      <c r="AE179" s="216"/>
      <c r="AF179" s="229"/>
      <c r="AG179" s="229"/>
      <c r="AH179" s="216"/>
      <c r="AI179" s="216"/>
      <c r="AJ179" s="228"/>
      <c r="AK179" s="216"/>
      <c r="AL179" s="108"/>
      <c r="AM179" s="254"/>
      <c r="AN179" s="68"/>
      <c r="AO179" s="68"/>
    </row>
    <row r="180" spans="1:63" s="71" customFormat="1" ht="13.5" customHeight="1" outlineLevel="1" x14ac:dyDescent="0.25">
      <c r="A180" s="338" t="s">
        <v>489</v>
      </c>
      <c r="B180" s="339"/>
      <c r="C180" s="339"/>
      <c r="D180" s="339"/>
      <c r="E180" s="339"/>
      <c r="F180" s="339"/>
      <c r="G180" s="339"/>
      <c r="H180" s="339"/>
      <c r="I180" s="340"/>
      <c r="J180" s="128"/>
      <c r="K180" s="127"/>
      <c r="L180" s="128"/>
      <c r="M180" s="194"/>
      <c r="N180" s="116">
        <v>0.23</v>
      </c>
      <c r="O180" s="128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O180" s="68"/>
    </row>
    <row r="181" spans="1:63" outlineLevel="1" x14ac:dyDescent="0.25">
      <c r="A181" s="151">
        <v>1</v>
      </c>
      <c r="B181" s="138" t="s">
        <v>59</v>
      </c>
      <c r="C181" s="183">
        <v>811000720750012</v>
      </c>
      <c r="D181" s="183"/>
      <c r="E181" s="183"/>
      <c r="F181" s="183"/>
      <c r="G181" s="135">
        <v>1</v>
      </c>
      <c r="H181" s="140">
        <v>6</v>
      </c>
      <c r="I181" s="140">
        <v>4</v>
      </c>
      <c r="J181" s="104"/>
      <c r="K181" s="122"/>
      <c r="L181" s="104"/>
      <c r="M181" s="123">
        <f t="shared" si="26"/>
        <v>0</v>
      </c>
      <c r="N181" s="167">
        <f>M181*0.23</f>
        <v>0</v>
      </c>
      <c r="O181" s="155">
        <f>N181+M181</f>
        <v>0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100"/>
      <c r="AN181" s="68"/>
    </row>
    <row r="182" spans="1:63" x14ac:dyDescent="0.25">
      <c r="A182" s="151">
        <v>2</v>
      </c>
      <c r="B182" s="186" t="s">
        <v>93</v>
      </c>
      <c r="C182" s="139"/>
      <c r="D182" s="139"/>
      <c r="E182" s="139"/>
      <c r="F182" s="139"/>
      <c r="G182" s="135">
        <v>1</v>
      </c>
      <c r="H182" s="140"/>
      <c r="I182" s="140">
        <v>2</v>
      </c>
      <c r="J182" s="104"/>
      <c r="K182" s="122"/>
      <c r="L182" s="163"/>
      <c r="M182" s="123">
        <f t="shared" si="26"/>
        <v>0</v>
      </c>
      <c r="N182" s="167">
        <f>M182*0.23</f>
        <v>0</v>
      </c>
      <c r="O182" s="155">
        <f>N182+M182</f>
        <v>0</v>
      </c>
      <c r="P182" s="94"/>
      <c r="Q182" s="94"/>
      <c r="R182" s="94"/>
      <c r="S182" s="93"/>
      <c r="T182" s="94"/>
      <c r="U182" s="94"/>
      <c r="V182" s="92"/>
      <c r="W182" s="92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100"/>
      <c r="AN182" s="68"/>
    </row>
    <row r="183" spans="1:63" ht="13.5" customHeight="1" outlineLevel="1" x14ac:dyDescent="0.25">
      <c r="A183" s="338" t="s">
        <v>488</v>
      </c>
      <c r="B183" s="339"/>
      <c r="C183" s="339"/>
      <c r="D183" s="339"/>
      <c r="E183" s="339"/>
      <c r="F183" s="339"/>
      <c r="G183" s="339"/>
      <c r="H183" s="339"/>
      <c r="I183" s="340"/>
      <c r="J183" s="128"/>
      <c r="K183" s="127"/>
      <c r="L183" s="128"/>
      <c r="M183" s="129"/>
      <c r="N183" s="116">
        <v>0.23</v>
      </c>
      <c r="O183" s="117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249"/>
      <c r="AN183" s="71"/>
    </row>
    <row r="184" spans="1:63" outlineLevel="1" x14ac:dyDescent="0.25">
      <c r="A184" s="151">
        <v>1</v>
      </c>
      <c r="B184" s="186" t="s">
        <v>375</v>
      </c>
      <c r="C184" s="203"/>
      <c r="D184" s="203"/>
      <c r="E184" s="203"/>
      <c r="F184" s="203"/>
      <c r="G184" s="135">
        <v>1</v>
      </c>
      <c r="H184" s="140"/>
      <c r="I184" s="140">
        <v>6</v>
      </c>
      <c r="J184" s="104"/>
      <c r="K184" s="122"/>
      <c r="L184" s="104"/>
      <c r="M184" s="123">
        <f>(+K184*I184+J184*H184+L184)*G184</f>
        <v>0</v>
      </c>
      <c r="N184" s="167">
        <f>M184*0.23</f>
        <v>0</v>
      </c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71"/>
    </row>
    <row r="185" spans="1:63" s="272" customFormat="1" outlineLevel="1" x14ac:dyDescent="0.25">
      <c r="A185" s="286"/>
      <c r="B185" s="259" t="s">
        <v>490</v>
      </c>
      <c r="C185" s="316"/>
      <c r="D185" s="316"/>
      <c r="E185" s="316"/>
      <c r="F185" s="316"/>
      <c r="G185" s="288"/>
      <c r="H185" s="289"/>
      <c r="I185" s="290"/>
      <c r="J185" s="264"/>
      <c r="K185" s="265"/>
      <c r="L185" s="264"/>
      <c r="M185" s="266"/>
      <c r="N185" s="305"/>
      <c r="O185" s="268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  <c r="AH185" s="269"/>
      <c r="AI185" s="269"/>
      <c r="AJ185" s="269"/>
      <c r="AK185" s="269"/>
      <c r="AL185" s="269"/>
      <c r="AM185" s="280"/>
      <c r="AN185" s="71"/>
      <c r="AO185" s="68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5">
      <c r="A186" s="346" t="s">
        <v>492</v>
      </c>
      <c r="B186" s="347"/>
      <c r="C186" s="347"/>
      <c r="D186" s="347"/>
      <c r="E186" s="347"/>
      <c r="F186" s="347"/>
      <c r="G186" s="347"/>
      <c r="H186" s="347"/>
      <c r="I186" s="348"/>
      <c r="J186" s="113"/>
      <c r="K186" s="114"/>
      <c r="L186" s="113"/>
      <c r="M186" s="176"/>
      <c r="N186" s="116">
        <v>0.23</v>
      </c>
      <c r="O186" s="128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249"/>
      <c r="AN186" s="71"/>
    </row>
    <row r="187" spans="1:63" s="71" customFormat="1" ht="13.5" customHeight="1" outlineLevel="1" x14ac:dyDescent="0.25">
      <c r="A187" s="151">
        <v>1</v>
      </c>
      <c r="B187" s="186" t="s">
        <v>103</v>
      </c>
      <c r="C187" s="139">
        <v>2011</v>
      </c>
      <c r="D187" s="139"/>
      <c r="E187" s="139"/>
      <c r="F187" s="139"/>
      <c r="G187" s="135">
        <v>1</v>
      </c>
      <c r="H187" s="140"/>
      <c r="I187" s="140">
        <v>4</v>
      </c>
      <c r="J187" s="104"/>
      <c r="K187" s="122"/>
      <c r="L187" s="104"/>
      <c r="M187" s="123">
        <f t="shared" si="26"/>
        <v>0</v>
      </c>
      <c r="N187" s="167">
        <f>M187*0.23</f>
        <v>0</v>
      </c>
      <c r="O187" s="155">
        <f>N187+M187</f>
        <v>0</v>
      </c>
      <c r="P187" s="94"/>
      <c r="Q187" s="94"/>
      <c r="R187" s="94"/>
      <c r="S187" s="94"/>
      <c r="T187" s="94"/>
      <c r="U187" s="94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O187" s="68"/>
      <c r="AP187" s="1"/>
    </row>
    <row r="188" spans="1:63" outlineLevel="1" x14ac:dyDescent="0.25">
      <c r="A188" s="151">
        <v>2</v>
      </c>
      <c r="B188" s="186" t="s">
        <v>104</v>
      </c>
      <c r="C188" s="139">
        <v>2011</v>
      </c>
      <c r="D188" s="139"/>
      <c r="E188" s="139"/>
      <c r="F188" s="139"/>
      <c r="G188" s="135">
        <v>1</v>
      </c>
      <c r="H188" s="140"/>
      <c r="I188" s="140">
        <v>4</v>
      </c>
      <c r="J188" s="104"/>
      <c r="K188" s="122"/>
      <c r="L188" s="104"/>
      <c r="M188" s="123">
        <f t="shared" si="26"/>
        <v>0</v>
      </c>
      <c r="N188" s="167">
        <f>M188*0.23</f>
        <v>0</v>
      </c>
      <c r="O188" s="155">
        <f>N188+M188</f>
        <v>0</v>
      </c>
      <c r="P188" s="94"/>
      <c r="Q188" s="94"/>
      <c r="R188" s="94"/>
      <c r="S188" s="94"/>
      <c r="T188" s="94"/>
      <c r="U188" s="94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4"/>
      <c r="AM188" s="100"/>
      <c r="AN188" s="71"/>
    </row>
    <row r="189" spans="1:63" outlineLevel="1" x14ac:dyDescent="0.25">
      <c r="A189" s="338" t="s">
        <v>493</v>
      </c>
      <c r="B189" s="339"/>
      <c r="C189" s="339"/>
      <c r="D189" s="339"/>
      <c r="E189" s="339"/>
      <c r="F189" s="339"/>
      <c r="G189" s="339"/>
      <c r="H189" s="339"/>
      <c r="I189" s="340"/>
      <c r="J189" s="128"/>
      <c r="K189" s="127"/>
      <c r="L189" s="128"/>
      <c r="M189" s="194"/>
      <c r="N189" s="116">
        <v>0.23</v>
      </c>
      <c r="O189" s="128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249"/>
      <c r="AN189" s="71"/>
    </row>
    <row r="190" spans="1:63" outlineLevel="1" x14ac:dyDescent="0.25">
      <c r="A190" s="151">
        <v>1</v>
      </c>
      <c r="B190" s="138" t="s">
        <v>261</v>
      </c>
      <c r="C190" s="139" t="s">
        <v>260</v>
      </c>
      <c r="D190" s="139"/>
      <c r="E190" s="139"/>
      <c r="F190" s="139"/>
      <c r="G190" s="135">
        <v>1</v>
      </c>
      <c r="H190" s="140">
        <v>2</v>
      </c>
      <c r="I190" s="140">
        <v>4</v>
      </c>
      <c r="J190" s="104"/>
      <c r="K190" s="122"/>
      <c r="L190" s="104"/>
      <c r="M190" s="123">
        <f t="shared" si="26"/>
        <v>0</v>
      </c>
      <c r="N190" s="167">
        <f>M190*0.23</f>
        <v>0</v>
      </c>
      <c r="O190" s="155">
        <f>N190+M190</f>
        <v>0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100"/>
      <c r="AN190" s="71"/>
    </row>
    <row r="191" spans="1:63" outlineLevel="1" x14ac:dyDescent="0.25">
      <c r="A191" s="151">
        <v>2</v>
      </c>
      <c r="B191" s="138" t="s">
        <v>262</v>
      </c>
      <c r="C191" s="139" t="s">
        <v>263</v>
      </c>
      <c r="D191" s="139"/>
      <c r="E191" s="139"/>
      <c r="F191" s="139"/>
      <c r="G191" s="135">
        <v>1</v>
      </c>
      <c r="H191" s="140">
        <v>2</v>
      </c>
      <c r="I191" s="140">
        <v>4</v>
      </c>
      <c r="J191" s="104"/>
      <c r="K191" s="122"/>
      <c r="L191" s="104"/>
      <c r="M191" s="123">
        <f t="shared" si="26"/>
        <v>0</v>
      </c>
      <c r="N191" s="167">
        <f t="shared" ref="N191:N194" si="31">M191*0.23</f>
        <v>0</v>
      </c>
      <c r="O191" s="155">
        <f t="shared" ref="O191:O194" si="32">N191+M191</f>
        <v>0</v>
      </c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</row>
    <row r="192" spans="1:63" x14ac:dyDescent="0.25">
      <c r="A192" s="151">
        <v>3</v>
      </c>
      <c r="B192" s="138" t="s">
        <v>264</v>
      </c>
      <c r="C192" s="139" t="s">
        <v>265</v>
      </c>
      <c r="D192" s="139"/>
      <c r="E192" s="139"/>
      <c r="F192" s="139"/>
      <c r="G192" s="135">
        <v>1</v>
      </c>
      <c r="H192" s="140"/>
      <c r="I192" s="140">
        <v>2</v>
      </c>
      <c r="J192" s="104"/>
      <c r="K192" s="122"/>
      <c r="L192" s="104"/>
      <c r="M192" s="123">
        <f t="shared" si="26"/>
        <v>0</v>
      </c>
      <c r="N192" s="167">
        <f t="shared" si="31"/>
        <v>0</v>
      </c>
      <c r="O192" s="155">
        <f t="shared" si="32"/>
        <v>0</v>
      </c>
      <c r="P192" s="94"/>
      <c r="Q192" s="94"/>
      <c r="R192" s="94"/>
      <c r="S192" s="94"/>
      <c r="T192" s="94"/>
      <c r="U192" s="94"/>
      <c r="V192" s="92"/>
      <c r="W192" s="92"/>
      <c r="X192" s="94"/>
      <c r="Y192" s="94"/>
      <c r="Z192" s="94"/>
      <c r="AA192" s="94"/>
      <c r="AB192" s="94"/>
      <c r="AC192" s="94"/>
      <c r="AD192" s="94"/>
      <c r="AE192" s="94"/>
      <c r="AF192" s="92"/>
      <c r="AG192" s="92"/>
      <c r="AH192" s="94"/>
      <c r="AI192" s="94"/>
      <c r="AJ192" s="94"/>
      <c r="AK192" s="94"/>
      <c r="AL192" s="94"/>
      <c r="AM192" s="100"/>
      <c r="AN192" s="71"/>
    </row>
    <row r="193" spans="1:350" s="272" customFormat="1" x14ac:dyDescent="0.25">
      <c r="A193" s="151">
        <v>4</v>
      </c>
      <c r="B193" s="138" t="s">
        <v>264</v>
      </c>
      <c r="C193" s="139" t="s">
        <v>266</v>
      </c>
      <c r="D193" s="139"/>
      <c r="E193" s="139"/>
      <c r="F193" s="139"/>
      <c r="G193" s="135">
        <v>1</v>
      </c>
      <c r="H193" s="140"/>
      <c r="I193" s="140">
        <v>2</v>
      </c>
      <c r="J193" s="104"/>
      <c r="K193" s="122"/>
      <c r="L193" s="104"/>
      <c r="M193" s="123">
        <f t="shared" si="26"/>
        <v>0</v>
      </c>
      <c r="N193" s="167">
        <f t="shared" si="31"/>
        <v>0</v>
      </c>
      <c r="O193" s="155">
        <f t="shared" si="32"/>
        <v>0</v>
      </c>
      <c r="P193" s="94"/>
      <c r="Q193" s="94"/>
      <c r="R193" s="94"/>
      <c r="S193" s="94"/>
      <c r="T193" s="94"/>
      <c r="U193" s="94"/>
      <c r="V193" s="92"/>
      <c r="W193" s="92"/>
      <c r="X193" s="94"/>
      <c r="Y193" s="94"/>
      <c r="Z193" s="94"/>
      <c r="AA193" s="94"/>
      <c r="AB193" s="94"/>
      <c r="AC193" s="94"/>
      <c r="AD193" s="94"/>
      <c r="AE193" s="94"/>
      <c r="AF193" s="92"/>
      <c r="AG193" s="92"/>
      <c r="AH193" s="94"/>
      <c r="AI193" s="94"/>
      <c r="AJ193" s="94"/>
      <c r="AK193" s="94"/>
      <c r="AL193" s="94"/>
      <c r="AM193" s="100"/>
      <c r="AN193" s="71"/>
      <c r="AO193" s="68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</row>
    <row r="194" spans="1:350" ht="13.5" customHeight="1" outlineLevel="1" x14ac:dyDescent="0.25">
      <c r="A194" s="151">
        <v>5</v>
      </c>
      <c r="B194" s="138" t="s">
        <v>172</v>
      </c>
      <c r="C194" s="139"/>
      <c r="D194" s="139"/>
      <c r="E194" s="139"/>
      <c r="F194" s="139"/>
      <c r="G194" s="135">
        <v>1</v>
      </c>
      <c r="H194" s="140"/>
      <c r="I194" s="140">
        <v>2</v>
      </c>
      <c r="J194" s="104"/>
      <c r="K194" s="122"/>
      <c r="L194" s="104"/>
      <c r="M194" s="123">
        <f t="shared" si="26"/>
        <v>0</v>
      </c>
      <c r="N194" s="167">
        <f t="shared" si="31"/>
        <v>0</v>
      </c>
      <c r="O194" s="155">
        <f t="shared" si="32"/>
        <v>0</v>
      </c>
      <c r="P194" s="94"/>
      <c r="Q194" s="94"/>
      <c r="R194" s="94"/>
      <c r="S194" s="94"/>
      <c r="T194" s="94"/>
      <c r="U194" s="94"/>
      <c r="V194" s="92"/>
      <c r="W194" s="92"/>
      <c r="X194" s="94"/>
      <c r="Y194" s="94"/>
      <c r="Z194" s="94"/>
      <c r="AA194" s="94"/>
      <c r="AB194" s="94"/>
      <c r="AC194" s="94"/>
      <c r="AD194" s="94"/>
      <c r="AE194" s="94"/>
      <c r="AF194" s="92"/>
      <c r="AG194" s="92"/>
      <c r="AH194" s="94"/>
      <c r="AI194" s="94"/>
      <c r="AJ194" s="94"/>
      <c r="AK194" s="94"/>
      <c r="AL194" s="94"/>
      <c r="AM194" s="100"/>
      <c r="AN194" s="71"/>
    </row>
    <row r="195" spans="1:350" outlineLevel="1" x14ac:dyDescent="0.25">
      <c r="A195" s="286"/>
      <c r="B195" s="259" t="s">
        <v>482</v>
      </c>
      <c r="C195" s="287"/>
      <c r="D195" s="287"/>
      <c r="E195" s="287"/>
      <c r="F195" s="287"/>
      <c r="G195" s="288"/>
      <c r="H195" s="289"/>
      <c r="I195" s="290"/>
      <c r="J195" s="264"/>
      <c r="K195" s="265"/>
      <c r="L195" s="264"/>
      <c r="M195" s="266"/>
      <c r="N195" s="305"/>
      <c r="O195" s="291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  <c r="AJ195" s="269"/>
      <c r="AK195" s="269"/>
      <c r="AL195" s="269"/>
      <c r="AM195" s="280"/>
      <c r="AN195" s="71"/>
    </row>
    <row r="196" spans="1:350" x14ac:dyDescent="0.25">
      <c r="A196" s="346" t="s">
        <v>483</v>
      </c>
      <c r="B196" s="347"/>
      <c r="C196" s="347"/>
      <c r="D196" s="347"/>
      <c r="E196" s="347"/>
      <c r="F196" s="347"/>
      <c r="G196" s="347"/>
      <c r="H196" s="347"/>
      <c r="I196" s="348"/>
      <c r="J196" s="113"/>
      <c r="K196" s="114"/>
      <c r="L196" s="113"/>
      <c r="M196" s="176"/>
      <c r="N196" s="116">
        <v>0.23</v>
      </c>
      <c r="O196" s="128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249"/>
      <c r="AN196" s="71"/>
    </row>
    <row r="197" spans="1:350" x14ac:dyDescent="0.25">
      <c r="A197" s="151">
        <v>1</v>
      </c>
      <c r="B197" s="186" t="s">
        <v>66</v>
      </c>
      <c r="C197" s="139" t="s">
        <v>67</v>
      </c>
      <c r="D197" s="139"/>
      <c r="E197" s="139"/>
      <c r="F197" s="139"/>
      <c r="G197" s="135">
        <v>1</v>
      </c>
      <c r="H197" s="140"/>
      <c r="I197" s="140">
        <v>4</v>
      </c>
      <c r="J197" s="104"/>
      <c r="K197" s="162"/>
      <c r="L197" s="163"/>
      <c r="M197" s="123">
        <f t="shared" si="26"/>
        <v>0</v>
      </c>
      <c r="N197" s="167">
        <f>M197*0.23</f>
        <v>0</v>
      </c>
      <c r="O197" s="155">
        <f>N197+M197</f>
        <v>0</v>
      </c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100"/>
      <c r="AN197" s="68"/>
    </row>
    <row r="198" spans="1:350" ht="13.5" customHeight="1" x14ac:dyDescent="0.25">
      <c r="A198" s="151">
        <v>2</v>
      </c>
      <c r="B198" s="186" t="s">
        <v>338</v>
      </c>
      <c r="C198" s="139"/>
      <c r="D198" s="139"/>
      <c r="E198" s="139"/>
      <c r="F198" s="139"/>
      <c r="G198" s="135">
        <v>1</v>
      </c>
      <c r="H198" s="140"/>
      <c r="I198" s="140">
        <v>4</v>
      </c>
      <c r="J198" s="104"/>
      <c r="K198" s="162"/>
      <c r="L198" s="163"/>
      <c r="M198" s="123">
        <f t="shared" si="26"/>
        <v>0</v>
      </c>
      <c r="N198" s="167">
        <f t="shared" ref="N198:N199" si="33">M198*0.23</f>
        <v>0</v>
      </c>
      <c r="O198" s="155">
        <f t="shared" ref="O198:O199" si="34">N198+M198</f>
        <v>0</v>
      </c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68"/>
    </row>
    <row r="199" spans="1:350" s="61" customFormat="1" x14ac:dyDescent="0.25">
      <c r="A199" s="151">
        <v>3</v>
      </c>
      <c r="B199" s="186" t="s">
        <v>288</v>
      </c>
      <c r="C199" s="139"/>
      <c r="D199" s="139"/>
      <c r="E199" s="139"/>
      <c r="F199" s="139"/>
      <c r="G199" s="135">
        <v>1</v>
      </c>
      <c r="H199" s="140">
        <v>2</v>
      </c>
      <c r="I199" s="140">
        <v>4</v>
      </c>
      <c r="J199" s="104"/>
      <c r="K199" s="162"/>
      <c r="L199" s="163"/>
      <c r="M199" s="123">
        <f t="shared" si="26"/>
        <v>0</v>
      </c>
      <c r="N199" s="167">
        <f t="shared" si="33"/>
        <v>0</v>
      </c>
      <c r="O199" s="155">
        <f t="shared" si="34"/>
        <v>0</v>
      </c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</row>
    <row r="200" spans="1:350" s="61" customFormat="1" x14ac:dyDescent="0.25">
      <c r="A200" s="321" t="s">
        <v>494</v>
      </c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176"/>
      <c r="N200" s="116">
        <v>0.23</v>
      </c>
      <c r="O200" s="184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249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</row>
    <row r="201" spans="1:350" ht="13.5" customHeight="1" outlineLevel="1" x14ac:dyDescent="0.25">
      <c r="A201" s="185">
        <v>1</v>
      </c>
      <c r="B201" s="186" t="s">
        <v>344</v>
      </c>
      <c r="C201" s="187"/>
      <c r="D201" s="187"/>
      <c r="E201" s="187"/>
      <c r="F201" s="187"/>
      <c r="G201" s="188">
        <v>1</v>
      </c>
      <c r="H201" s="189"/>
      <c r="I201" s="189">
        <v>2</v>
      </c>
      <c r="J201" s="163"/>
      <c r="K201" s="162"/>
      <c r="L201" s="163"/>
      <c r="M201" s="123">
        <f t="shared" si="26"/>
        <v>0</v>
      </c>
      <c r="N201" s="190">
        <f>M201*0.23</f>
        <v>0</v>
      </c>
      <c r="O201" s="166">
        <f>N201+M201</f>
        <v>0</v>
      </c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251"/>
      <c r="AN201" s="68"/>
    </row>
    <row r="202" spans="1:350" outlineLevel="1" x14ac:dyDescent="0.25">
      <c r="A202" s="185">
        <v>2</v>
      </c>
      <c r="B202" s="186" t="s">
        <v>327</v>
      </c>
      <c r="C202" s="187"/>
      <c r="D202" s="187"/>
      <c r="E202" s="187"/>
      <c r="F202" s="187"/>
      <c r="G202" s="188">
        <v>1</v>
      </c>
      <c r="H202" s="189"/>
      <c r="I202" s="189">
        <v>2</v>
      </c>
      <c r="J202" s="163"/>
      <c r="K202" s="162"/>
      <c r="L202" s="163"/>
      <c r="M202" s="123">
        <f t="shared" si="26"/>
        <v>0</v>
      </c>
      <c r="N202" s="190">
        <f>M202*0.23</f>
        <v>0</v>
      </c>
      <c r="O202" s="166">
        <f>N202+M202</f>
        <v>0</v>
      </c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251"/>
      <c r="AN202" s="68"/>
    </row>
    <row r="203" spans="1:350" ht="13.5" customHeight="1" outlineLevel="1" x14ac:dyDescent="0.25">
      <c r="A203" s="346" t="s">
        <v>484</v>
      </c>
      <c r="B203" s="347"/>
      <c r="C203" s="347"/>
      <c r="D203" s="347"/>
      <c r="E203" s="347"/>
      <c r="F203" s="347"/>
      <c r="G203" s="347"/>
      <c r="H203" s="347"/>
      <c r="I203" s="348"/>
      <c r="J203" s="113"/>
      <c r="K203" s="114"/>
      <c r="L203" s="113"/>
      <c r="M203" s="176"/>
      <c r="N203" s="116">
        <v>0.23</v>
      </c>
      <c r="O203" s="128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249"/>
      <c r="AN203" s="68"/>
    </row>
    <row r="204" spans="1:350" outlineLevel="1" x14ac:dyDescent="0.25">
      <c r="A204" s="191" t="s">
        <v>187</v>
      </c>
      <c r="B204" s="186" t="s">
        <v>345</v>
      </c>
      <c r="C204" s="192"/>
      <c r="D204" s="192"/>
      <c r="E204" s="192"/>
      <c r="F204" s="192"/>
      <c r="G204" s="193">
        <v>1</v>
      </c>
      <c r="H204" s="185"/>
      <c r="I204" s="185">
        <v>2</v>
      </c>
      <c r="J204" s="163"/>
      <c r="K204" s="162"/>
      <c r="L204" s="163"/>
      <c r="M204" s="123">
        <f t="shared" si="26"/>
        <v>0</v>
      </c>
      <c r="N204" s="167">
        <f>M204*0.23</f>
        <v>0</v>
      </c>
      <c r="O204" s="155">
        <f>N204+M204</f>
        <v>0</v>
      </c>
      <c r="P204" s="94"/>
      <c r="Q204" s="94"/>
      <c r="R204" s="94"/>
      <c r="S204" s="94"/>
      <c r="T204" s="94"/>
      <c r="U204" s="94"/>
      <c r="V204" s="92"/>
      <c r="W204" s="92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100"/>
      <c r="AN204" s="68"/>
    </row>
    <row r="205" spans="1:350" ht="13.5" customHeight="1" outlineLevel="1" x14ac:dyDescent="0.25">
      <c r="A205" s="346" t="s">
        <v>437</v>
      </c>
      <c r="B205" s="347"/>
      <c r="C205" s="347"/>
      <c r="D205" s="347"/>
      <c r="E205" s="347"/>
      <c r="F205" s="347"/>
      <c r="G205" s="347"/>
      <c r="H205" s="347"/>
      <c r="I205" s="348"/>
      <c r="J205" s="113"/>
      <c r="K205" s="114"/>
      <c r="L205" s="113"/>
      <c r="M205" s="176"/>
      <c r="N205" s="116">
        <v>0.23</v>
      </c>
      <c r="O205" s="128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</row>
    <row r="206" spans="1:350" outlineLevel="1" x14ac:dyDescent="0.25">
      <c r="A206" s="191" t="s">
        <v>187</v>
      </c>
      <c r="B206" s="186" t="s">
        <v>69</v>
      </c>
      <c r="C206" s="192"/>
      <c r="D206" s="192"/>
      <c r="E206" s="192"/>
      <c r="F206" s="192"/>
      <c r="G206" s="193">
        <v>1</v>
      </c>
      <c r="H206" s="185"/>
      <c r="I206" s="185">
        <v>2</v>
      </c>
      <c r="J206" s="163"/>
      <c r="K206" s="162"/>
      <c r="L206" s="163"/>
      <c r="M206" s="123">
        <f t="shared" si="26"/>
        <v>0</v>
      </c>
      <c r="N206" s="190">
        <f>M206*0.23</f>
        <v>0</v>
      </c>
      <c r="O206" s="155">
        <f>N206+M206</f>
        <v>0</v>
      </c>
      <c r="P206" s="94"/>
      <c r="Q206" s="94"/>
      <c r="R206" s="94"/>
      <c r="S206" s="94"/>
      <c r="T206" s="94"/>
      <c r="U206" s="94"/>
      <c r="V206" s="92"/>
      <c r="W206" s="92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</row>
    <row r="207" spans="1:350" x14ac:dyDescent="0.25">
      <c r="A207" s="346" t="s">
        <v>485</v>
      </c>
      <c r="B207" s="347"/>
      <c r="C207" s="347"/>
      <c r="D207" s="347"/>
      <c r="E207" s="347"/>
      <c r="F207" s="347"/>
      <c r="G207" s="347"/>
      <c r="H207" s="347"/>
      <c r="I207" s="348"/>
      <c r="J207" s="113"/>
      <c r="K207" s="114"/>
      <c r="L207" s="113"/>
      <c r="M207" s="176"/>
      <c r="N207" s="116">
        <v>0.23</v>
      </c>
      <c r="O207" s="128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249"/>
    </row>
    <row r="208" spans="1:350" ht="13.5" customHeight="1" outlineLevel="1" x14ac:dyDescent="0.25">
      <c r="A208" s="191" t="s">
        <v>187</v>
      </c>
      <c r="B208" s="186" t="s">
        <v>69</v>
      </c>
      <c r="C208" s="192" t="s">
        <v>68</v>
      </c>
      <c r="D208" s="192"/>
      <c r="E208" s="192"/>
      <c r="F208" s="192"/>
      <c r="G208" s="193">
        <v>1</v>
      </c>
      <c r="H208" s="185"/>
      <c r="I208" s="185">
        <v>2</v>
      </c>
      <c r="J208" s="163"/>
      <c r="K208" s="162"/>
      <c r="L208" s="163"/>
      <c r="M208" s="123">
        <f t="shared" si="26"/>
        <v>0</v>
      </c>
      <c r="N208" s="167">
        <f>M208*0.23</f>
        <v>0</v>
      </c>
      <c r="O208" s="155">
        <f>N208+M208</f>
        <v>0</v>
      </c>
      <c r="P208" s="94"/>
      <c r="Q208" s="94"/>
      <c r="R208" s="94"/>
      <c r="S208" s="94"/>
      <c r="T208" s="94"/>
      <c r="U208" s="94"/>
      <c r="V208" s="92"/>
      <c r="W208" s="92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100"/>
    </row>
    <row r="209" spans="1:84" ht="13.9" customHeight="1" x14ac:dyDescent="0.25">
      <c r="A209" s="191" t="s">
        <v>256</v>
      </c>
      <c r="B209" s="186" t="s">
        <v>70</v>
      </c>
      <c r="C209" s="192"/>
      <c r="D209" s="192"/>
      <c r="E209" s="192"/>
      <c r="F209" s="192"/>
      <c r="G209" s="193">
        <v>1</v>
      </c>
      <c r="H209" s="185"/>
      <c r="I209" s="185">
        <v>2</v>
      </c>
      <c r="J209" s="163"/>
      <c r="K209" s="162"/>
      <c r="L209" s="163"/>
      <c r="M209" s="123">
        <f t="shared" si="26"/>
        <v>0</v>
      </c>
      <c r="N209" s="167">
        <f>M209*0.23</f>
        <v>0</v>
      </c>
      <c r="O209" s="155">
        <f>N209+M209</f>
        <v>0</v>
      </c>
      <c r="P209" s="94"/>
      <c r="Q209" s="94"/>
      <c r="R209" s="94"/>
      <c r="S209" s="94"/>
      <c r="T209" s="94"/>
      <c r="U209" s="94"/>
      <c r="V209" s="92"/>
      <c r="W209" s="92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100"/>
    </row>
    <row r="210" spans="1:84" s="71" customFormat="1" ht="13.5" customHeight="1" outlineLevel="1" x14ac:dyDescent="0.25">
      <c r="A210" s="346" t="s">
        <v>486</v>
      </c>
      <c r="B210" s="347"/>
      <c r="C210" s="347"/>
      <c r="D210" s="347"/>
      <c r="E210" s="347"/>
      <c r="F210" s="347"/>
      <c r="G210" s="347"/>
      <c r="H210" s="347"/>
      <c r="I210" s="348"/>
      <c r="J210" s="113"/>
      <c r="K210" s="114"/>
      <c r="L210" s="113"/>
      <c r="M210" s="176"/>
      <c r="N210" s="116">
        <v>0.23</v>
      </c>
      <c r="O210" s="128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  <c r="AN210" s="1"/>
      <c r="AO210" s="68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84" s="61" customFormat="1" ht="17.45" customHeight="1" outlineLevel="1" x14ac:dyDescent="0.25">
      <c r="A211" s="146">
        <v>1</v>
      </c>
      <c r="B211" s="138" t="s">
        <v>121</v>
      </c>
      <c r="C211" s="147">
        <v>2010</v>
      </c>
      <c r="D211" s="147"/>
      <c r="E211" s="147"/>
      <c r="F211" s="147"/>
      <c r="G211" s="148">
        <v>1</v>
      </c>
      <c r="H211" s="149">
        <v>2</v>
      </c>
      <c r="I211" s="149">
        <v>4</v>
      </c>
      <c r="J211" s="104"/>
      <c r="K211" s="122"/>
      <c r="L211" s="104"/>
      <c r="M211" s="123">
        <f t="shared" si="26"/>
        <v>0</v>
      </c>
      <c r="N211" s="167">
        <f>M211*0.23</f>
        <v>0</v>
      </c>
      <c r="O211" s="155">
        <f>N211+M211</f>
        <v>0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1"/>
      <c r="AO211" s="68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</row>
    <row r="212" spans="1:84" s="61" customFormat="1" x14ac:dyDescent="0.25">
      <c r="A212" s="338" t="s">
        <v>487</v>
      </c>
      <c r="B212" s="339"/>
      <c r="C212" s="339"/>
      <c r="D212" s="339"/>
      <c r="E212" s="339"/>
      <c r="F212" s="339"/>
      <c r="G212" s="339"/>
      <c r="H212" s="339"/>
      <c r="I212" s="340"/>
      <c r="J212" s="128"/>
      <c r="K212" s="127"/>
      <c r="L212" s="128"/>
      <c r="M212" s="194"/>
      <c r="N212" s="116">
        <v>0.23</v>
      </c>
      <c r="O212" s="128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249"/>
      <c r="AN212" s="1"/>
      <c r="AO212" s="68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s="61" customFormat="1" ht="12" customHeight="1" x14ac:dyDescent="0.25">
      <c r="A213" s="311">
        <v>1</v>
      </c>
      <c r="B213" s="186" t="s">
        <v>61</v>
      </c>
      <c r="C213" s="312">
        <v>2010</v>
      </c>
      <c r="D213" s="312"/>
      <c r="E213" s="312"/>
      <c r="F213" s="312"/>
      <c r="G213" s="313">
        <v>1</v>
      </c>
      <c r="H213" s="314">
        <v>2</v>
      </c>
      <c r="I213" s="314">
        <v>4</v>
      </c>
      <c r="J213" s="163"/>
      <c r="K213" s="162"/>
      <c r="L213" s="163"/>
      <c r="M213" s="164">
        <f t="shared" si="26"/>
        <v>0</v>
      </c>
      <c r="N213" s="190">
        <f>M213*0.23</f>
        <v>0</v>
      </c>
      <c r="O213" s="166">
        <f>N213+M213</f>
        <v>0</v>
      </c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251"/>
      <c r="AN213" s="1"/>
      <c r="AO213" s="68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</row>
    <row r="214" spans="1:84" s="61" customFormat="1" ht="12" customHeight="1" x14ac:dyDescent="0.25">
      <c r="A214" s="311">
        <v>2</v>
      </c>
      <c r="B214" s="186" t="s">
        <v>60</v>
      </c>
      <c r="C214" s="312">
        <v>2010</v>
      </c>
      <c r="D214" s="312"/>
      <c r="E214" s="312"/>
      <c r="F214" s="312"/>
      <c r="G214" s="313">
        <v>1</v>
      </c>
      <c r="H214" s="314"/>
      <c r="I214" s="314">
        <v>2</v>
      </c>
      <c r="J214" s="163"/>
      <c r="K214" s="162"/>
      <c r="L214" s="163"/>
      <c r="M214" s="164">
        <f t="shared" si="26"/>
        <v>0</v>
      </c>
      <c r="N214" s="190">
        <f t="shared" ref="N214:N215" si="35">M214*0.23</f>
        <v>0</v>
      </c>
      <c r="O214" s="166">
        <f>N214+M214</f>
        <v>0</v>
      </c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251"/>
      <c r="AN214" s="1"/>
      <c r="AO214" s="68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</row>
    <row r="215" spans="1:84" ht="13.5" customHeight="1" outlineLevel="1" x14ac:dyDescent="0.25">
      <c r="A215" s="311">
        <v>3</v>
      </c>
      <c r="B215" s="186" t="s">
        <v>346</v>
      </c>
      <c r="C215" s="312"/>
      <c r="D215" s="312"/>
      <c r="E215" s="312"/>
      <c r="F215" s="312"/>
      <c r="G215" s="313">
        <v>4</v>
      </c>
      <c r="H215" s="314"/>
      <c r="I215" s="314">
        <v>2</v>
      </c>
      <c r="J215" s="163"/>
      <c r="K215" s="162"/>
      <c r="L215" s="163"/>
      <c r="M215" s="164">
        <f t="shared" si="26"/>
        <v>0</v>
      </c>
      <c r="N215" s="190">
        <f t="shared" si="35"/>
        <v>0</v>
      </c>
      <c r="O215" s="166">
        <f>N215+M215</f>
        <v>0</v>
      </c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251"/>
    </row>
    <row r="216" spans="1:84" x14ac:dyDescent="0.25">
      <c r="A216" s="258"/>
      <c r="B216" s="259" t="s">
        <v>449</v>
      </c>
      <c r="C216" s="260"/>
      <c r="D216" s="260"/>
      <c r="E216" s="260"/>
      <c r="F216" s="260"/>
      <c r="G216" s="261"/>
      <c r="H216" s="262"/>
      <c r="I216" s="263"/>
      <c r="J216" s="264"/>
      <c r="K216" s="265"/>
      <c r="L216" s="264"/>
      <c r="M216" s="266"/>
      <c r="N216" s="305"/>
      <c r="O216" s="291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  <c r="AH216" s="269"/>
      <c r="AI216" s="269"/>
      <c r="AJ216" s="269"/>
      <c r="AK216" s="269"/>
      <c r="AL216" s="269"/>
      <c r="AM216" s="280"/>
    </row>
    <row r="217" spans="1:84" ht="13.5" customHeight="1" outlineLevel="1" x14ac:dyDescent="0.25">
      <c r="A217" s="346" t="s">
        <v>450</v>
      </c>
      <c r="B217" s="347"/>
      <c r="C217" s="347"/>
      <c r="D217" s="347"/>
      <c r="E217" s="347"/>
      <c r="F217" s="347"/>
      <c r="G217" s="347"/>
      <c r="H217" s="347"/>
      <c r="I217" s="348"/>
      <c r="J217" s="113"/>
      <c r="K217" s="114"/>
      <c r="L217" s="113"/>
      <c r="M217" s="176"/>
      <c r="N217" s="116">
        <v>0.23</v>
      </c>
      <c r="O217" s="128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249"/>
    </row>
    <row r="218" spans="1:84" ht="15.6" customHeight="1" x14ac:dyDescent="0.25">
      <c r="A218" s="146">
        <v>1</v>
      </c>
      <c r="B218" s="122" t="s">
        <v>62</v>
      </c>
      <c r="C218" s="147">
        <v>2010</v>
      </c>
      <c r="D218" s="147"/>
      <c r="E218" s="147"/>
      <c r="F218" s="147"/>
      <c r="G218" s="148">
        <v>1</v>
      </c>
      <c r="H218" s="149">
        <v>2</v>
      </c>
      <c r="I218" s="149">
        <v>4</v>
      </c>
      <c r="J218" s="104"/>
      <c r="K218" s="122"/>
      <c r="L218" s="104"/>
      <c r="M218" s="123">
        <f t="shared" si="26"/>
        <v>0</v>
      </c>
      <c r="N218" s="167">
        <f>M218*0.23</f>
        <v>0</v>
      </c>
      <c r="O218" s="155">
        <f>N218+M218</f>
        <v>0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  <c r="AK218" s="94"/>
      <c r="AL218" s="94"/>
      <c r="AM218" s="100"/>
    </row>
    <row r="219" spans="1:84" ht="13.5" customHeight="1" outlineLevel="1" x14ac:dyDescent="0.25">
      <c r="A219" s="346" t="s">
        <v>451</v>
      </c>
      <c r="B219" s="347"/>
      <c r="C219" s="347"/>
      <c r="D219" s="347"/>
      <c r="E219" s="347"/>
      <c r="F219" s="347"/>
      <c r="G219" s="347"/>
      <c r="H219" s="347"/>
      <c r="I219" s="348"/>
      <c r="J219" s="133"/>
      <c r="K219" s="114"/>
      <c r="L219" s="113"/>
      <c r="M219" s="176"/>
      <c r="N219" s="116">
        <v>0.23</v>
      </c>
      <c r="O219" s="128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249"/>
    </row>
    <row r="220" spans="1:84" outlineLevel="1" x14ac:dyDescent="0.25">
      <c r="A220" s="118">
        <v>1</v>
      </c>
      <c r="B220" s="157" t="s">
        <v>46</v>
      </c>
      <c r="C220" s="120"/>
      <c r="D220" s="120"/>
      <c r="E220" s="120"/>
      <c r="F220" s="120"/>
      <c r="G220" s="121">
        <v>1</v>
      </c>
      <c r="H220" s="118">
        <v>12</v>
      </c>
      <c r="I220" s="130">
        <v>4</v>
      </c>
      <c r="J220" s="131"/>
      <c r="K220" s="122"/>
      <c r="L220" s="104"/>
      <c r="M220" s="123">
        <f t="shared" si="26"/>
        <v>0</v>
      </c>
      <c r="N220" s="167">
        <f>M220*0.23</f>
        <v>0</v>
      </c>
      <c r="O220" s="155">
        <f>N220+M220</f>
        <v>0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  <c r="AL220" s="94"/>
      <c r="AM220" s="94"/>
      <c r="AN220" s="68"/>
    </row>
    <row r="221" spans="1:84" outlineLevel="1" x14ac:dyDescent="0.25">
      <c r="A221" s="346" t="s">
        <v>452</v>
      </c>
      <c r="B221" s="347"/>
      <c r="C221" s="347"/>
      <c r="D221" s="347"/>
      <c r="E221" s="347"/>
      <c r="F221" s="347"/>
      <c r="G221" s="347"/>
      <c r="H221" s="347"/>
      <c r="I221" s="348"/>
      <c r="J221" s="113"/>
      <c r="K221" s="114"/>
      <c r="L221" s="113"/>
      <c r="M221" s="176"/>
      <c r="N221" s="116">
        <v>0.23</v>
      </c>
      <c r="O221" s="128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249"/>
    </row>
    <row r="222" spans="1:84" outlineLevel="1" x14ac:dyDescent="0.25">
      <c r="A222" s="151">
        <v>1</v>
      </c>
      <c r="B222" s="186" t="s">
        <v>84</v>
      </c>
      <c r="C222" s="139" t="s">
        <v>85</v>
      </c>
      <c r="D222" s="139"/>
      <c r="E222" s="139"/>
      <c r="F222" s="139"/>
      <c r="G222" s="135">
        <v>1</v>
      </c>
      <c r="H222" s="140">
        <v>2</v>
      </c>
      <c r="I222" s="140">
        <v>4</v>
      </c>
      <c r="J222" s="104"/>
      <c r="K222" s="122"/>
      <c r="L222" s="104"/>
      <c r="M222" s="123">
        <f t="shared" si="26"/>
        <v>0</v>
      </c>
      <c r="N222" s="167">
        <f>M222*0.23</f>
        <v>0</v>
      </c>
      <c r="O222" s="155">
        <f>N222+M222</f>
        <v>0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  <c r="AK222" s="94"/>
      <c r="AL222" s="94"/>
      <c r="AM222" s="100"/>
      <c r="AN222" s="68"/>
    </row>
    <row r="223" spans="1:84" outlineLevel="1" x14ac:dyDescent="0.25">
      <c r="A223" s="151">
        <v>2</v>
      </c>
      <c r="B223" s="186" t="s">
        <v>199</v>
      </c>
      <c r="C223" s="139"/>
      <c r="D223" s="139"/>
      <c r="E223" s="139"/>
      <c r="F223" s="139"/>
      <c r="G223" s="135">
        <v>1</v>
      </c>
      <c r="H223" s="140"/>
      <c r="I223" s="140">
        <v>2</v>
      </c>
      <c r="J223" s="104"/>
      <c r="K223" s="122"/>
      <c r="L223" s="104"/>
      <c r="M223" s="123">
        <f t="shared" si="26"/>
        <v>0</v>
      </c>
      <c r="N223" s="167">
        <f t="shared" ref="N223:N229" si="36">M223*0.23</f>
        <v>0</v>
      </c>
      <c r="O223" s="155">
        <f t="shared" ref="O223:O229" si="37">N223+M223</f>
        <v>0</v>
      </c>
      <c r="P223" s="94"/>
      <c r="Q223" s="94"/>
      <c r="R223" s="94"/>
      <c r="S223" s="93"/>
      <c r="T223" s="94"/>
      <c r="U223" s="94"/>
      <c r="V223" s="92"/>
      <c r="W223" s="92"/>
      <c r="X223" s="94"/>
      <c r="Y223" s="94"/>
      <c r="Z223" s="94"/>
      <c r="AA223" s="94"/>
      <c r="AB223" s="94"/>
      <c r="AC223" s="94"/>
      <c r="AD223" s="94"/>
      <c r="AE223" s="94"/>
      <c r="AF223" s="92"/>
      <c r="AG223" s="92"/>
      <c r="AH223" s="94"/>
      <c r="AI223" s="94"/>
      <c r="AJ223" s="94"/>
      <c r="AK223" s="94"/>
      <c r="AL223" s="94"/>
      <c r="AM223" s="100"/>
      <c r="AN223" s="68"/>
    </row>
    <row r="224" spans="1:84" outlineLevel="1" x14ac:dyDescent="0.25">
      <c r="A224" s="151">
        <v>3</v>
      </c>
      <c r="B224" s="186" t="s">
        <v>200</v>
      </c>
      <c r="C224" s="139"/>
      <c r="D224" s="139"/>
      <c r="E224" s="139"/>
      <c r="F224" s="139"/>
      <c r="G224" s="135">
        <v>1</v>
      </c>
      <c r="H224" s="140"/>
      <c r="I224" s="140">
        <v>2</v>
      </c>
      <c r="J224" s="104"/>
      <c r="K224" s="122"/>
      <c r="L224" s="104"/>
      <c r="M224" s="123">
        <f t="shared" ref="M224:M242" si="38">(+K224*I224+J224*H224+L224)*G224</f>
        <v>0</v>
      </c>
      <c r="N224" s="167">
        <f t="shared" si="36"/>
        <v>0</v>
      </c>
      <c r="O224" s="155">
        <f t="shared" si="37"/>
        <v>0</v>
      </c>
      <c r="P224" s="94"/>
      <c r="Q224" s="94"/>
      <c r="R224" s="94"/>
      <c r="S224" s="93"/>
      <c r="T224" s="94"/>
      <c r="U224" s="94"/>
      <c r="V224" s="92"/>
      <c r="W224" s="92"/>
      <c r="X224" s="94"/>
      <c r="Y224" s="94"/>
      <c r="Z224" s="94"/>
      <c r="AA224" s="94"/>
      <c r="AB224" s="94"/>
      <c r="AC224" s="94"/>
      <c r="AD224" s="94"/>
      <c r="AE224" s="94"/>
      <c r="AF224" s="92"/>
      <c r="AG224" s="92"/>
      <c r="AH224" s="94"/>
      <c r="AI224" s="94"/>
      <c r="AJ224" s="94"/>
      <c r="AK224" s="94"/>
      <c r="AL224" s="94"/>
      <c r="AM224" s="100"/>
      <c r="AN224" s="68"/>
    </row>
    <row r="225" spans="1:77" outlineLevel="1" x14ac:dyDescent="0.25">
      <c r="A225" s="151">
        <v>4</v>
      </c>
      <c r="B225" s="186" t="s">
        <v>201</v>
      </c>
      <c r="C225" s="139"/>
      <c r="D225" s="139"/>
      <c r="E225" s="139"/>
      <c r="F225" s="139"/>
      <c r="G225" s="135">
        <v>1</v>
      </c>
      <c r="H225" s="140"/>
      <c r="I225" s="140">
        <v>2</v>
      </c>
      <c r="J225" s="104"/>
      <c r="K225" s="122"/>
      <c r="L225" s="104"/>
      <c r="M225" s="123">
        <f t="shared" si="38"/>
        <v>0</v>
      </c>
      <c r="N225" s="167">
        <f t="shared" si="36"/>
        <v>0</v>
      </c>
      <c r="O225" s="155">
        <f t="shared" si="37"/>
        <v>0</v>
      </c>
      <c r="P225" s="94"/>
      <c r="Q225" s="94"/>
      <c r="R225" s="94"/>
      <c r="S225" s="93"/>
      <c r="T225" s="94"/>
      <c r="U225" s="94"/>
      <c r="V225" s="92"/>
      <c r="W225" s="92"/>
      <c r="X225" s="94"/>
      <c r="Y225" s="94"/>
      <c r="Z225" s="94"/>
      <c r="AA225" s="94"/>
      <c r="AB225" s="94"/>
      <c r="AC225" s="94"/>
      <c r="AD225" s="94"/>
      <c r="AE225" s="94"/>
      <c r="AF225" s="92"/>
      <c r="AG225" s="92"/>
      <c r="AH225" s="94"/>
      <c r="AI225" s="94"/>
      <c r="AJ225" s="94"/>
      <c r="AK225" s="94"/>
      <c r="AL225" s="94"/>
      <c r="AM225" s="100"/>
      <c r="AN225" s="68"/>
    </row>
    <row r="226" spans="1:77" x14ac:dyDescent="0.25">
      <c r="A226" s="151">
        <v>5</v>
      </c>
      <c r="B226" s="186" t="s">
        <v>202</v>
      </c>
      <c r="C226" s="139"/>
      <c r="D226" s="139"/>
      <c r="E226" s="139"/>
      <c r="F226" s="139"/>
      <c r="G226" s="135">
        <v>1</v>
      </c>
      <c r="H226" s="140"/>
      <c r="I226" s="140">
        <v>2</v>
      </c>
      <c r="J226" s="104"/>
      <c r="K226" s="122"/>
      <c r="L226" s="104"/>
      <c r="M226" s="123">
        <f t="shared" si="38"/>
        <v>0</v>
      </c>
      <c r="N226" s="167">
        <f t="shared" si="36"/>
        <v>0</v>
      </c>
      <c r="O226" s="155">
        <f t="shared" si="37"/>
        <v>0</v>
      </c>
      <c r="P226" s="94"/>
      <c r="Q226" s="94"/>
      <c r="R226" s="94"/>
      <c r="S226" s="93"/>
      <c r="T226" s="94"/>
      <c r="U226" s="94"/>
      <c r="V226" s="92"/>
      <c r="W226" s="92"/>
      <c r="X226" s="94"/>
      <c r="Y226" s="94"/>
      <c r="Z226" s="94"/>
      <c r="AA226" s="94"/>
      <c r="AB226" s="94"/>
      <c r="AC226" s="94"/>
      <c r="AD226" s="94"/>
      <c r="AE226" s="94"/>
      <c r="AF226" s="92"/>
      <c r="AG226" s="92"/>
      <c r="AH226" s="94"/>
      <c r="AI226" s="94"/>
      <c r="AJ226" s="94"/>
      <c r="AK226" s="94"/>
      <c r="AL226" s="94"/>
      <c r="AM226" s="100"/>
      <c r="AN226" s="68"/>
    </row>
    <row r="227" spans="1:77" outlineLevel="1" x14ac:dyDescent="0.25">
      <c r="A227" s="151">
        <v>6</v>
      </c>
      <c r="B227" s="186" t="s">
        <v>86</v>
      </c>
      <c r="C227" s="139" t="s">
        <v>87</v>
      </c>
      <c r="D227" s="139"/>
      <c r="E227" s="139"/>
      <c r="F227" s="139"/>
      <c r="G227" s="135">
        <v>1</v>
      </c>
      <c r="H227" s="140"/>
      <c r="I227" s="140">
        <v>2</v>
      </c>
      <c r="J227" s="104"/>
      <c r="K227" s="122"/>
      <c r="L227" s="104"/>
      <c r="M227" s="123">
        <f t="shared" si="38"/>
        <v>0</v>
      </c>
      <c r="N227" s="167">
        <f t="shared" si="36"/>
        <v>0</v>
      </c>
      <c r="O227" s="155">
        <f t="shared" si="37"/>
        <v>0</v>
      </c>
      <c r="P227" s="94"/>
      <c r="Q227" s="94"/>
      <c r="R227" s="94"/>
      <c r="S227" s="93"/>
      <c r="T227" s="94"/>
      <c r="U227" s="94"/>
      <c r="V227" s="92"/>
      <c r="W227" s="92"/>
      <c r="X227" s="94"/>
      <c r="Y227" s="94"/>
      <c r="Z227" s="94"/>
      <c r="AA227" s="94"/>
      <c r="AB227" s="94"/>
      <c r="AC227" s="94"/>
      <c r="AD227" s="94"/>
      <c r="AE227" s="94"/>
      <c r="AF227" s="92"/>
      <c r="AG227" s="92"/>
      <c r="AH227" s="94"/>
      <c r="AI227" s="94"/>
      <c r="AJ227" s="94"/>
      <c r="AK227" s="94"/>
      <c r="AL227" s="94"/>
      <c r="AM227" s="100"/>
      <c r="AN227" s="68"/>
    </row>
    <row r="228" spans="1:77" s="71" customFormat="1" ht="13.5" customHeight="1" outlineLevel="1" x14ac:dyDescent="0.25">
      <c r="A228" s="151">
        <v>7</v>
      </c>
      <c r="B228" s="186" t="s">
        <v>314</v>
      </c>
      <c r="C228" s="147"/>
      <c r="D228" s="147"/>
      <c r="E228" s="147"/>
      <c r="F228" s="147"/>
      <c r="G228" s="135">
        <v>7</v>
      </c>
      <c r="H228" s="140"/>
      <c r="I228" s="140">
        <v>2</v>
      </c>
      <c r="J228" s="104"/>
      <c r="K228" s="122"/>
      <c r="L228" s="104"/>
      <c r="M228" s="123">
        <f t="shared" si="38"/>
        <v>0</v>
      </c>
      <c r="N228" s="167">
        <f t="shared" si="36"/>
        <v>0</v>
      </c>
      <c r="O228" s="155">
        <f t="shared" si="37"/>
        <v>0</v>
      </c>
      <c r="P228" s="94"/>
      <c r="Q228" s="94"/>
      <c r="R228" s="94"/>
      <c r="S228" s="93"/>
      <c r="T228" s="94"/>
      <c r="U228" s="94"/>
      <c r="V228" s="92"/>
      <c r="W228" s="92"/>
      <c r="X228" s="94"/>
      <c r="Y228" s="94"/>
      <c r="Z228" s="94"/>
      <c r="AA228" s="94"/>
      <c r="AB228" s="94"/>
      <c r="AC228" s="94"/>
      <c r="AD228" s="94"/>
      <c r="AE228" s="94"/>
      <c r="AF228" s="92"/>
      <c r="AG228" s="92"/>
      <c r="AH228" s="94"/>
      <c r="AI228" s="94"/>
      <c r="AJ228" s="94"/>
      <c r="AK228" s="94"/>
      <c r="AL228" s="94"/>
      <c r="AM228" s="100"/>
      <c r="AN228" s="68"/>
      <c r="AO228" s="68"/>
    </row>
    <row r="229" spans="1:77" outlineLevel="1" x14ac:dyDescent="0.25">
      <c r="A229" s="151">
        <v>8</v>
      </c>
      <c r="B229" s="186" t="s">
        <v>347</v>
      </c>
      <c r="C229" s="139"/>
      <c r="D229" s="139"/>
      <c r="E229" s="139"/>
      <c r="F229" s="139"/>
      <c r="G229" s="135">
        <v>1</v>
      </c>
      <c r="H229" s="140"/>
      <c r="I229" s="140">
        <v>2</v>
      </c>
      <c r="J229" s="104"/>
      <c r="K229" s="122"/>
      <c r="L229" s="104"/>
      <c r="M229" s="123">
        <f t="shared" si="38"/>
        <v>0</v>
      </c>
      <c r="N229" s="167">
        <f t="shared" si="36"/>
        <v>0</v>
      </c>
      <c r="O229" s="155">
        <f t="shared" si="37"/>
        <v>0</v>
      </c>
      <c r="P229" s="94"/>
      <c r="Q229" s="94"/>
      <c r="R229" s="94"/>
      <c r="S229" s="93"/>
      <c r="T229" s="94"/>
      <c r="U229" s="94"/>
      <c r="V229" s="92"/>
      <c r="W229" s="92"/>
      <c r="X229" s="94"/>
      <c r="Y229" s="94"/>
      <c r="Z229" s="94"/>
      <c r="AA229" s="94"/>
      <c r="AB229" s="94"/>
      <c r="AC229" s="94"/>
      <c r="AD229" s="94"/>
      <c r="AE229" s="94"/>
      <c r="AF229" s="92"/>
      <c r="AG229" s="92"/>
      <c r="AH229" s="94"/>
      <c r="AI229" s="94"/>
      <c r="AJ229" s="94"/>
      <c r="AK229" s="94"/>
      <c r="AL229" s="94"/>
      <c r="AM229" s="100"/>
      <c r="AN229" s="68"/>
      <c r="AP229" s="71"/>
      <c r="AQ229" s="71"/>
    </row>
    <row r="230" spans="1:77" outlineLevel="1" x14ac:dyDescent="0.25">
      <c r="A230" s="338" t="s">
        <v>453</v>
      </c>
      <c r="B230" s="339"/>
      <c r="C230" s="339"/>
      <c r="D230" s="339"/>
      <c r="E230" s="339"/>
      <c r="F230" s="339"/>
      <c r="G230" s="339"/>
      <c r="H230" s="339"/>
      <c r="I230" s="340"/>
      <c r="J230" s="128"/>
      <c r="K230" s="127"/>
      <c r="L230" s="128"/>
      <c r="M230" s="194"/>
      <c r="N230" s="116">
        <v>0.23</v>
      </c>
      <c r="O230" s="128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249"/>
      <c r="AN230" s="68"/>
      <c r="AP230" s="71"/>
      <c r="AQ230" s="71"/>
    </row>
    <row r="231" spans="1:77" s="61" customFormat="1" outlineLevel="1" x14ac:dyDescent="0.25">
      <c r="A231" s="185">
        <v>1</v>
      </c>
      <c r="B231" s="186" t="s">
        <v>365</v>
      </c>
      <c r="C231" s="187"/>
      <c r="D231" s="187"/>
      <c r="E231" s="187"/>
      <c r="F231" s="187"/>
      <c r="G231" s="188">
        <v>3</v>
      </c>
      <c r="H231" s="189"/>
      <c r="I231" s="189">
        <v>4</v>
      </c>
      <c r="J231" s="163"/>
      <c r="K231" s="162"/>
      <c r="L231" s="163"/>
      <c r="M231" s="164">
        <f t="shared" si="38"/>
        <v>0</v>
      </c>
      <c r="N231" s="190">
        <f>M231*0.23</f>
        <v>0</v>
      </c>
      <c r="O231" s="166">
        <f>N231+M231</f>
        <v>0</v>
      </c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251"/>
      <c r="AN231" s="68"/>
      <c r="AO231" s="68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  <c r="BJ231" s="71"/>
      <c r="BK231" s="71"/>
      <c r="BL231" s="71"/>
      <c r="BM231" s="71"/>
      <c r="BN231" s="71"/>
      <c r="BO231" s="71"/>
      <c r="BP231" s="71"/>
      <c r="BQ231" s="71"/>
      <c r="BR231" s="71"/>
      <c r="BS231" s="71"/>
      <c r="BT231" s="71"/>
      <c r="BU231" s="71"/>
      <c r="BV231" s="71"/>
      <c r="BW231" s="71"/>
      <c r="BX231" s="71"/>
    </row>
    <row r="232" spans="1:77" s="71" customFormat="1" ht="13.5" customHeight="1" outlineLevel="1" x14ac:dyDescent="0.25">
      <c r="A232" s="151">
        <v>2</v>
      </c>
      <c r="B232" s="186" t="s">
        <v>366</v>
      </c>
      <c r="C232" s="139"/>
      <c r="D232" s="139"/>
      <c r="E232" s="139"/>
      <c r="F232" s="139"/>
      <c r="G232" s="135">
        <v>2</v>
      </c>
      <c r="H232" s="140"/>
      <c r="I232" s="140">
        <v>4</v>
      </c>
      <c r="J232" s="104"/>
      <c r="K232" s="122"/>
      <c r="L232" s="104"/>
      <c r="M232" s="123">
        <f t="shared" si="38"/>
        <v>0</v>
      </c>
      <c r="N232" s="167">
        <f>M232*0.23</f>
        <v>0</v>
      </c>
      <c r="O232" s="155">
        <f>N232+M232</f>
        <v>0</v>
      </c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68"/>
      <c r="AO232" s="68"/>
    </row>
    <row r="233" spans="1:77" outlineLevel="1" x14ac:dyDescent="0.25">
      <c r="A233" s="286"/>
      <c r="B233" s="259" t="s">
        <v>454</v>
      </c>
      <c r="C233" s="287"/>
      <c r="D233" s="287"/>
      <c r="E233" s="287"/>
      <c r="F233" s="287"/>
      <c r="G233" s="288"/>
      <c r="H233" s="289"/>
      <c r="I233" s="290"/>
      <c r="J233" s="264"/>
      <c r="K233" s="265"/>
      <c r="L233" s="264"/>
      <c r="M233" s="266"/>
      <c r="N233" s="305"/>
      <c r="O233" s="291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  <c r="AJ233" s="269"/>
      <c r="AK233" s="269"/>
      <c r="AL233" s="269"/>
      <c r="AM233" s="280"/>
      <c r="AN233" s="68"/>
      <c r="AP233" s="71"/>
      <c r="AQ233" s="71"/>
    </row>
    <row r="234" spans="1:77" outlineLevel="1" x14ac:dyDescent="0.25">
      <c r="A234" s="338" t="s">
        <v>91</v>
      </c>
      <c r="B234" s="339"/>
      <c r="C234" s="339"/>
      <c r="D234" s="339"/>
      <c r="E234" s="339"/>
      <c r="F234" s="339"/>
      <c r="G234" s="339"/>
      <c r="H234" s="339"/>
      <c r="I234" s="340"/>
      <c r="J234" s="128"/>
      <c r="K234" s="127"/>
      <c r="L234" s="128"/>
      <c r="M234" s="194"/>
      <c r="N234" s="116">
        <v>0.23</v>
      </c>
      <c r="O234" s="117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249"/>
      <c r="AN234" s="68"/>
      <c r="AP234" s="71"/>
      <c r="AQ234" s="71"/>
    </row>
    <row r="235" spans="1:77" x14ac:dyDescent="0.25">
      <c r="A235" s="151">
        <v>1</v>
      </c>
      <c r="B235" s="138" t="s">
        <v>367</v>
      </c>
      <c r="C235" s="139"/>
      <c r="D235" s="139"/>
      <c r="E235" s="139"/>
      <c r="F235" s="139"/>
      <c r="G235" s="188">
        <v>3</v>
      </c>
      <c r="H235" s="140"/>
      <c r="I235" s="140">
        <v>2</v>
      </c>
      <c r="J235" s="104"/>
      <c r="K235" s="162"/>
      <c r="L235" s="163"/>
      <c r="M235" s="123">
        <f t="shared" si="38"/>
        <v>0</v>
      </c>
      <c r="N235" s="167">
        <f>M235*0.23</f>
        <v>0</v>
      </c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  <c r="AF235" s="92"/>
      <c r="AG235" s="92"/>
      <c r="AH235" s="94"/>
      <c r="AI235" s="94"/>
      <c r="AJ235" s="94"/>
      <c r="AK235" s="94"/>
      <c r="AL235" s="94"/>
      <c r="AM235" s="100"/>
      <c r="AN235" s="68"/>
      <c r="AP235" s="71"/>
      <c r="AQ235" s="71"/>
    </row>
    <row r="236" spans="1:77" s="61" customFormat="1" x14ac:dyDescent="0.25">
      <c r="A236" s="185">
        <v>1</v>
      </c>
      <c r="B236" s="186" t="s">
        <v>182</v>
      </c>
      <c r="C236" s="187"/>
      <c r="D236" s="187"/>
      <c r="E236" s="187"/>
      <c r="F236" s="187"/>
      <c r="G236" s="188">
        <v>1</v>
      </c>
      <c r="H236" s="189"/>
      <c r="I236" s="189">
        <v>2</v>
      </c>
      <c r="J236" s="163"/>
      <c r="K236" s="162"/>
      <c r="L236" s="163"/>
      <c r="M236" s="164">
        <f t="shared" si="38"/>
        <v>0</v>
      </c>
      <c r="N236" s="190">
        <f>M236*0.23</f>
        <v>0</v>
      </c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251"/>
      <c r="AN236" s="68"/>
      <c r="AO236" s="68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  <c r="BH236" s="71"/>
      <c r="BI236" s="71"/>
      <c r="BJ236" s="71"/>
      <c r="BK236" s="71"/>
      <c r="BL236" s="71"/>
      <c r="BM236" s="71"/>
      <c r="BN236" s="71"/>
      <c r="BO236" s="71"/>
      <c r="BP236" s="71"/>
      <c r="BQ236" s="71"/>
      <c r="BR236" s="71"/>
      <c r="BS236" s="71"/>
      <c r="BT236" s="71"/>
      <c r="BU236" s="71"/>
      <c r="BV236" s="71"/>
      <c r="BW236" s="71"/>
      <c r="BX236" s="71"/>
      <c r="BY236" s="71"/>
    </row>
    <row r="237" spans="1:77" s="71" customFormat="1" ht="13.5" customHeight="1" outlineLevel="1" x14ac:dyDescent="0.25">
      <c r="A237" s="151">
        <v>2</v>
      </c>
      <c r="B237" s="138" t="s">
        <v>183</v>
      </c>
      <c r="C237" s="139"/>
      <c r="D237" s="139"/>
      <c r="E237" s="139"/>
      <c r="F237" s="139"/>
      <c r="G237" s="135">
        <v>1</v>
      </c>
      <c r="H237" s="140"/>
      <c r="I237" s="140">
        <v>2</v>
      </c>
      <c r="J237" s="104"/>
      <c r="K237" s="162"/>
      <c r="L237" s="163"/>
      <c r="M237" s="123">
        <f t="shared" si="38"/>
        <v>0</v>
      </c>
      <c r="N237" s="167">
        <f>M237*0.23</f>
        <v>0</v>
      </c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  <c r="AF237" s="92"/>
      <c r="AG237" s="92"/>
      <c r="AH237" s="94"/>
      <c r="AI237" s="94"/>
      <c r="AJ237" s="94"/>
      <c r="AK237" s="94"/>
      <c r="AL237" s="94"/>
      <c r="AM237" s="100"/>
      <c r="AN237" s="68"/>
      <c r="AO237" s="68"/>
    </row>
    <row r="238" spans="1:77" s="61" customFormat="1" outlineLevel="1" x14ac:dyDescent="0.25">
      <c r="A238" s="286"/>
      <c r="B238" s="259" t="s">
        <v>455</v>
      </c>
      <c r="C238" s="287"/>
      <c r="D238" s="287"/>
      <c r="E238" s="287"/>
      <c r="F238" s="287"/>
      <c r="G238" s="288"/>
      <c r="H238" s="289"/>
      <c r="I238" s="290"/>
      <c r="J238" s="264"/>
      <c r="K238" s="265"/>
      <c r="L238" s="264"/>
      <c r="M238" s="266"/>
      <c r="N238" s="305"/>
      <c r="O238" s="268"/>
      <c r="P238" s="269"/>
      <c r="Q238" s="269"/>
      <c r="R238" s="269"/>
      <c r="S238" s="269"/>
      <c r="T238" s="269"/>
      <c r="U238" s="269"/>
      <c r="V238" s="269"/>
      <c r="W238" s="269"/>
      <c r="X238" s="269"/>
      <c r="Y238" s="269"/>
      <c r="Z238" s="269"/>
      <c r="AA238" s="269"/>
      <c r="AB238" s="269"/>
      <c r="AC238" s="269"/>
      <c r="AD238" s="269"/>
      <c r="AE238" s="269"/>
      <c r="AF238" s="269"/>
      <c r="AG238" s="269"/>
      <c r="AH238" s="269"/>
      <c r="AI238" s="269"/>
      <c r="AJ238" s="269"/>
      <c r="AK238" s="269"/>
      <c r="AL238" s="269"/>
      <c r="AM238" s="280"/>
      <c r="AN238" s="68"/>
      <c r="AO238" s="68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  <c r="BJ238" s="71"/>
      <c r="BK238" s="71"/>
      <c r="BL238" s="71"/>
      <c r="BM238" s="71"/>
      <c r="BN238" s="71"/>
      <c r="BO238" s="71"/>
      <c r="BP238" s="71"/>
      <c r="BQ238" s="71"/>
      <c r="BR238" s="71"/>
      <c r="BS238" s="71"/>
      <c r="BT238" s="71"/>
      <c r="BU238" s="71"/>
    </row>
    <row r="239" spans="1:77" s="61" customFormat="1" outlineLevel="1" x14ac:dyDescent="0.25">
      <c r="A239" s="338" t="s">
        <v>456</v>
      </c>
      <c r="B239" s="339"/>
      <c r="C239" s="339"/>
      <c r="D239" s="339"/>
      <c r="E239" s="339"/>
      <c r="F239" s="339"/>
      <c r="G239" s="339"/>
      <c r="H239" s="339"/>
      <c r="I239" s="340"/>
      <c r="J239" s="128"/>
      <c r="K239" s="127"/>
      <c r="L239" s="128"/>
      <c r="M239" s="194"/>
      <c r="N239" s="116">
        <v>0.23</v>
      </c>
      <c r="O239" s="209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249"/>
      <c r="AN239" s="68"/>
      <c r="AO239" s="68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</row>
    <row r="240" spans="1:77" s="61" customFormat="1" x14ac:dyDescent="0.25">
      <c r="A240" s="185">
        <v>1</v>
      </c>
      <c r="B240" s="317" t="s">
        <v>80</v>
      </c>
      <c r="C240" s="318" t="s">
        <v>81</v>
      </c>
      <c r="D240" s="318"/>
      <c r="E240" s="318"/>
      <c r="F240" s="318"/>
      <c r="G240" s="319">
        <v>1</v>
      </c>
      <c r="H240" s="189">
        <v>2</v>
      </c>
      <c r="I240" s="189">
        <v>4</v>
      </c>
      <c r="J240" s="163"/>
      <c r="K240" s="162"/>
      <c r="L240" s="163"/>
      <c r="M240" s="164">
        <f t="shared" si="38"/>
        <v>0</v>
      </c>
      <c r="N240" s="190">
        <f>M240*0.23</f>
        <v>0</v>
      </c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251"/>
      <c r="AN240" s="68"/>
      <c r="AO240" s="68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  <c r="BW240" s="71"/>
    </row>
    <row r="241" spans="1:74" s="61" customFormat="1" ht="13.9" customHeight="1" x14ac:dyDescent="0.25">
      <c r="A241" s="185">
        <v>2</v>
      </c>
      <c r="B241" s="317" t="s">
        <v>82</v>
      </c>
      <c r="C241" s="318" t="s">
        <v>83</v>
      </c>
      <c r="D241" s="318"/>
      <c r="E241" s="318"/>
      <c r="F241" s="318"/>
      <c r="G241" s="319">
        <v>1</v>
      </c>
      <c r="H241" s="189"/>
      <c r="I241" s="189">
        <v>2</v>
      </c>
      <c r="J241" s="163"/>
      <c r="K241" s="162"/>
      <c r="L241" s="163"/>
      <c r="M241" s="164">
        <f t="shared" si="38"/>
        <v>0</v>
      </c>
      <c r="N241" s="190">
        <f t="shared" ref="N241:N242" si="39">M241*0.23</f>
        <v>0</v>
      </c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68"/>
      <c r="AO241" s="68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  <c r="BH241" s="71"/>
      <c r="BI241" s="71"/>
      <c r="BJ241" s="71"/>
      <c r="BK241" s="71"/>
      <c r="BL241" s="71"/>
      <c r="BM241" s="71"/>
      <c r="BN241" s="71"/>
      <c r="BO241" s="71"/>
      <c r="BP241" s="71"/>
      <c r="BQ241" s="71"/>
      <c r="BR241" s="71"/>
      <c r="BS241" s="71"/>
      <c r="BT241" s="71"/>
      <c r="BU241" s="71"/>
      <c r="BV241" s="71"/>
    </row>
    <row r="242" spans="1:74" outlineLevel="1" x14ac:dyDescent="0.25">
      <c r="A242" s="185">
        <v>3</v>
      </c>
      <c r="B242" s="317" t="s">
        <v>82</v>
      </c>
      <c r="C242" s="318" t="s">
        <v>83</v>
      </c>
      <c r="D242" s="318"/>
      <c r="E242" s="318"/>
      <c r="F242" s="318"/>
      <c r="G242" s="319">
        <v>1</v>
      </c>
      <c r="H242" s="189"/>
      <c r="I242" s="189">
        <v>2</v>
      </c>
      <c r="J242" s="163"/>
      <c r="K242" s="162"/>
      <c r="L242" s="163"/>
      <c r="M242" s="164">
        <f t="shared" si="38"/>
        <v>0</v>
      </c>
      <c r="N242" s="190">
        <f t="shared" si="39"/>
        <v>0</v>
      </c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251"/>
      <c r="AN242" s="68"/>
      <c r="AP242" s="71"/>
      <c r="AQ242" s="71"/>
    </row>
    <row r="243" spans="1:74" outlineLevel="1" x14ac:dyDescent="0.25">
      <c r="A243" s="294"/>
      <c r="B243" s="300" t="s">
        <v>457</v>
      </c>
      <c r="C243" s="295"/>
      <c r="D243" s="295"/>
      <c r="E243" s="295"/>
      <c r="F243" s="295"/>
      <c r="G243" s="296"/>
      <c r="H243" s="297"/>
      <c r="I243" s="298"/>
      <c r="J243" s="299"/>
      <c r="K243" s="265"/>
      <c r="L243" s="264"/>
      <c r="M243" s="266"/>
      <c r="N243" s="305"/>
      <c r="O243" s="268"/>
      <c r="P243" s="271"/>
      <c r="Q243" s="271"/>
      <c r="R243" s="271"/>
      <c r="S243" s="271"/>
      <c r="T243" s="271"/>
      <c r="U243" s="271"/>
      <c r="V243" s="271"/>
      <c r="W243" s="271"/>
      <c r="X243" s="271"/>
      <c r="Y243" s="271"/>
      <c r="Z243" s="271"/>
      <c r="AA243" s="271"/>
      <c r="AB243" s="271"/>
      <c r="AC243" s="271"/>
      <c r="AD243" s="271"/>
      <c r="AE243" s="271"/>
      <c r="AF243" s="271"/>
      <c r="AG243" s="271"/>
      <c r="AH243" s="271"/>
      <c r="AI243" s="271"/>
      <c r="AJ243" s="271"/>
      <c r="AK243" s="271"/>
      <c r="AL243" s="271"/>
      <c r="AM243" s="271"/>
      <c r="AN243" s="68"/>
      <c r="AP243" s="71"/>
      <c r="AQ243" s="71"/>
    </row>
    <row r="244" spans="1:74" outlineLevel="1" x14ac:dyDescent="0.25">
      <c r="A244" s="346" t="s">
        <v>458</v>
      </c>
      <c r="B244" s="347"/>
      <c r="C244" s="347"/>
      <c r="D244" s="347"/>
      <c r="E244" s="347"/>
      <c r="F244" s="347"/>
      <c r="G244" s="347"/>
      <c r="H244" s="347"/>
      <c r="I244" s="348"/>
      <c r="J244" s="133"/>
      <c r="K244" s="114"/>
      <c r="L244" s="113"/>
      <c r="M244" s="176"/>
      <c r="N244" s="116">
        <v>0.23</v>
      </c>
      <c r="O244" s="209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68"/>
      <c r="AP244" s="71"/>
      <c r="AQ244" s="71"/>
    </row>
    <row r="245" spans="1:74" outlineLevel="1" x14ac:dyDescent="0.25">
      <c r="A245" s="118">
        <v>1</v>
      </c>
      <c r="B245" s="157" t="s">
        <v>12</v>
      </c>
      <c r="C245" s="120">
        <v>2002</v>
      </c>
      <c r="D245" s="120"/>
      <c r="E245" s="120"/>
      <c r="F245" s="120"/>
      <c r="G245" s="142">
        <v>1</v>
      </c>
      <c r="H245" s="118">
        <v>4</v>
      </c>
      <c r="I245" s="130">
        <v>4</v>
      </c>
      <c r="J245" s="131"/>
      <c r="K245" s="122"/>
      <c r="L245" s="104"/>
      <c r="M245" s="123">
        <f t="shared" ref="M245:M293" si="40">(+K245*I245+J245*H245+L245)*G245</f>
        <v>0</v>
      </c>
      <c r="N245" s="167">
        <f>M245*0.23</f>
        <v>0</v>
      </c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4"/>
      <c r="AH245" s="94"/>
      <c r="AI245" s="94"/>
      <c r="AJ245" s="94"/>
      <c r="AK245" s="94"/>
      <c r="AL245" s="94"/>
      <c r="AM245" s="94"/>
      <c r="AN245" s="94"/>
      <c r="AQ245" s="71"/>
    </row>
    <row r="246" spans="1:74" outlineLevel="1" x14ac:dyDescent="0.25">
      <c r="A246" s="118">
        <v>2</v>
      </c>
      <c r="B246" s="186" t="s">
        <v>57</v>
      </c>
      <c r="C246" s="139">
        <v>2009</v>
      </c>
      <c r="D246" s="139"/>
      <c r="E246" s="139"/>
      <c r="F246" s="139"/>
      <c r="G246" s="135">
        <v>1</v>
      </c>
      <c r="H246" s="140">
        <v>6</v>
      </c>
      <c r="I246" s="140">
        <v>4</v>
      </c>
      <c r="J246" s="104"/>
      <c r="K246" s="122"/>
      <c r="L246" s="104"/>
      <c r="M246" s="123">
        <f t="shared" si="40"/>
        <v>0</v>
      </c>
      <c r="N246" s="167">
        <f t="shared" ref="N246:N255" si="41">M246*0.23</f>
        <v>0</v>
      </c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94"/>
      <c r="AK246" s="94"/>
      <c r="AL246" s="94"/>
      <c r="AM246" s="94"/>
      <c r="AN246" s="94"/>
      <c r="AQ246" s="71"/>
    </row>
    <row r="247" spans="1:74" outlineLevel="1" x14ac:dyDescent="0.25">
      <c r="A247" s="118">
        <v>3</v>
      </c>
      <c r="B247" s="186" t="s">
        <v>58</v>
      </c>
      <c r="C247" s="139">
        <v>2009</v>
      </c>
      <c r="D247" s="139"/>
      <c r="E247" s="139"/>
      <c r="F247" s="139"/>
      <c r="G247" s="135">
        <v>1</v>
      </c>
      <c r="H247" s="140"/>
      <c r="I247" s="140">
        <v>2</v>
      </c>
      <c r="J247" s="104"/>
      <c r="K247" s="122"/>
      <c r="L247" s="104"/>
      <c r="M247" s="123">
        <f t="shared" si="40"/>
        <v>0</v>
      </c>
      <c r="N247" s="167">
        <f t="shared" si="41"/>
        <v>0</v>
      </c>
      <c r="O247" s="94"/>
      <c r="P247" s="94"/>
      <c r="Q247" s="94"/>
      <c r="R247" s="94"/>
      <c r="S247" s="94"/>
      <c r="T247" s="94"/>
      <c r="U247" s="94"/>
      <c r="V247" s="92"/>
      <c r="W247" s="92"/>
      <c r="X247" s="94"/>
      <c r="Y247" s="93"/>
      <c r="Z247" s="94"/>
      <c r="AA247" s="94"/>
      <c r="AB247" s="94"/>
      <c r="AC247" s="94"/>
      <c r="AD247" s="94"/>
      <c r="AE247" s="94"/>
      <c r="AF247" s="92"/>
      <c r="AG247" s="92"/>
      <c r="AH247" s="94"/>
      <c r="AI247" s="94"/>
      <c r="AJ247" s="94"/>
      <c r="AK247" s="94"/>
      <c r="AL247" s="94"/>
      <c r="AM247" s="94"/>
      <c r="AN247" s="94"/>
      <c r="AQ247" s="71"/>
    </row>
    <row r="248" spans="1:74" outlineLevel="1" x14ac:dyDescent="0.25">
      <c r="A248" s="118">
        <v>4</v>
      </c>
      <c r="B248" s="186" t="s">
        <v>79</v>
      </c>
      <c r="C248" s="139">
        <v>2009</v>
      </c>
      <c r="D248" s="139"/>
      <c r="E248" s="139"/>
      <c r="F248" s="139"/>
      <c r="G248" s="135">
        <v>1</v>
      </c>
      <c r="H248" s="140"/>
      <c r="I248" s="140">
        <v>2</v>
      </c>
      <c r="J248" s="104"/>
      <c r="K248" s="122"/>
      <c r="L248" s="104"/>
      <c r="M248" s="123">
        <f t="shared" si="40"/>
        <v>0</v>
      </c>
      <c r="N248" s="167">
        <f t="shared" si="41"/>
        <v>0</v>
      </c>
      <c r="O248" s="94"/>
      <c r="P248" s="94"/>
      <c r="Q248" s="94"/>
      <c r="R248" s="94"/>
      <c r="S248" s="94"/>
      <c r="T248" s="94"/>
      <c r="U248" s="94"/>
      <c r="V248" s="92"/>
      <c r="W248" s="92"/>
      <c r="X248" s="94"/>
      <c r="Y248" s="93"/>
      <c r="Z248" s="94"/>
      <c r="AA248" s="94"/>
      <c r="AB248" s="94"/>
      <c r="AC248" s="94"/>
      <c r="AD248" s="94"/>
      <c r="AE248" s="94"/>
      <c r="AF248" s="92"/>
      <c r="AG248" s="92"/>
      <c r="AH248" s="94"/>
      <c r="AI248" s="94"/>
      <c r="AJ248" s="94"/>
      <c r="AK248" s="94"/>
      <c r="AL248" s="94"/>
      <c r="AM248" s="94"/>
      <c r="AN248" s="94"/>
      <c r="AQ248" s="71"/>
    </row>
    <row r="249" spans="1:74" outlineLevel="1" x14ac:dyDescent="0.25">
      <c r="A249" s="118">
        <v>5</v>
      </c>
      <c r="B249" s="186" t="s">
        <v>88</v>
      </c>
      <c r="C249" s="139">
        <v>9050856</v>
      </c>
      <c r="D249" s="139"/>
      <c r="E249" s="139"/>
      <c r="F249" s="139"/>
      <c r="G249" s="135">
        <v>1</v>
      </c>
      <c r="H249" s="140"/>
      <c r="I249" s="140">
        <v>2</v>
      </c>
      <c r="J249" s="104"/>
      <c r="K249" s="122"/>
      <c r="L249" s="104"/>
      <c r="M249" s="123">
        <f t="shared" si="40"/>
        <v>0</v>
      </c>
      <c r="N249" s="167">
        <f t="shared" si="41"/>
        <v>0</v>
      </c>
      <c r="O249" s="94"/>
      <c r="P249" s="94"/>
      <c r="Q249" s="94"/>
      <c r="R249" s="94"/>
      <c r="S249" s="94"/>
      <c r="T249" s="94"/>
      <c r="U249" s="94"/>
      <c r="V249" s="92"/>
      <c r="W249" s="92"/>
      <c r="X249" s="94"/>
      <c r="Y249" s="93"/>
      <c r="Z249" s="94"/>
      <c r="AA249" s="94"/>
      <c r="AB249" s="94"/>
      <c r="AC249" s="94"/>
      <c r="AD249" s="94"/>
      <c r="AE249" s="94"/>
      <c r="AF249" s="92"/>
      <c r="AG249" s="92"/>
      <c r="AH249" s="94"/>
      <c r="AI249" s="94"/>
      <c r="AJ249" s="94"/>
      <c r="AK249" s="94"/>
      <c r="AL249" s="94"/>
      <c r="AM249" s="94"/>
      <c r="AN249" s="94"/>
      <c r="AQ249" s="71"/>
    </row>
    <row r="250" spans="1:74" outlineLevel="1" x14ac:dyDescent="0.25">
      <c r="A250" s="118">
        <v>6</v>
      </c>
      <c r="B250" s="186" t="s">
        <v>89</v>
      </c>
      <c r="C250" s="139">
        <v>3521</v>
      </c>
      <c r="D250" s="139"/>
      <c r="E250" s="139"/>
      <c r="F250" s="139"/>
      <c r="G250" s="135">
        <v>1</v>
      </c>
      <c r="H250" s="140"/>
      <c r="I250" s="140">
        <v>2</v>
      </c>
      <c r="J250" s="104"/>
      <c r="K250" s="122"/>
      <c r="L250" s="104"/>
      <c r="M250" s="123">
        <f t="shared" si="40"/>
        <v>0</v>
      </c>
      <c r="N250" s="167">
        <f t="shared" si="41"/>
        <v>0</v>
      </c>
      <c r="O250" s="94"/>
      <c r="P250" s="94"/>
      <c r="Q250" s="94"/>
      <c r="R250" s="94"/>
      <c r="S250" s="94"/>
      <c r="T250" s="94"/>
      <c r="U250" s="94"/>
      <c r="V250" s="92"/>
      <c r="W250" s="92"/>
      <c r="X250" s="94"/>
      <c r="Y250" s="93"/>
      <c r="Z250" s="94"/>
      <c r="AA250" s="94"/>
      <c r="AB250" s="94"/>
      <c r="AC250" s="94"/>
      <c r="AD250" s="94"/>
      <c r="AE250" s="94"/>
      <c r="AF250" s="92"/>
      <c r="AG250" s="92"/>
      <c r="AH250" s="94"/>
      <c r="AI250" s="94"/>
      <c r="AJ250" s="94"/>
      <c r="AK250" s="94"/>
      <c r="AL250" s="94"/>
      <c r="AM250" s="94"/>
      <c r="AN250" s="94"/>
      <c r="AQ250" s="71"/>
    </row>
    <row r="251" spans="1:74" outlineLevel="1" x14ac:dyDescent="0.25">
      <c r="A251" s="118">
        <v>7</v>
      </c>
      <c r="B251" s="186" t="s">
        <v>90</v>
      </c>
      <c r="C251" s="139">
        <v>3525</v>
      </c>
      <c r="D251" s="139"/>
      <c r="E251" s="139"/>
      <c r="F251" s="139"/>
      <c r="G251" s="135">
        <v>1</v>
      </c>
      <c r="H251" s="140"/>
      <c r="I251" s="140">
        <v>2</v>
      </c>
      <c r="J251" s="104"/>
      <c r="K251" s="122"/>
      <c r="L251" s="104"/>
      <c r="M251" s="123">
        <f t="shared" si="40"/>
        <v>0</v>
      </c>
      <c r="N251" s="167">
        <f t="shared" si="41"/>
        <v>0</v>
      </c>
      <c r="O251" s="94"/>
      <c r="P251" s="94"/>
      <c r="Q251" s="94"/>
      <c r="R251" s="94"/>
      <c r="S251" s="94"/>
      <c r="T251" s="94"/>
      <c r="U251" s="94"/>
      <c r="V251" s="92"/>
      <c r="W251" s="92"/>
      <c r="X251" s="94"/>
      <c r="Y251" s="93"/>
      <c r="Z251" s="94"/>
      <c r="AA251" s="94"/>
      <c r="AB251" s="94"/>
      <c r="AC251" s="94"/>
      <c r="AD251" s="94"/>
      <c r="AE251" s="94"/>
      <c r="AF251" s="92"/>
      <c r="AG251" s="92"/>
      <c r="AH251" s="94"/>
      <c r="AI251" s="94"/>
      <c r="AJ251" s="94"/>
      <c r="AK251" s="94"/>
      <c r="AL251" s="94"/>
      <c r="AM251" s="94"/>
      <c r="AN251" s="94"/>
    </row>
    <row r="252" spans="1:74" outlineLevel="1" x14ac:dyDescent="0.25">
      <c r="A252" s="118">
        <v>8</v>
      </c>
      <c r="B252" s="186" t="s">
        <v>105</v>
      </c>
      <c r="C252" s="139" t="s">
        <v>106</v>
      </c>
      <c r="D252" s="139"/>
      <c r="E252" s="139"/>
      <c r="F252" s="139"/>
      <c r="G252" s="135">
        <v>1</v>
      </c>
      <c r="H252" s="140"/>
      <c r="I252" s="140">
        <v>2</v>
      </c>
      <c r="J252" s="104"/>
      <c r="K252" s="122"/>
      <c r="L252" s="104"/>
      <c r="M252" s="123">
        <f t="shared" si="40"/>
        <v>0</v>
      </c>
      <c r="N252" s="167">
        <f t="shared" si="41"/>
        <v>0</v>
      </c>
      <c r="O252" s="94"/>
      <c r="P252" s="94"/>
      <c r="Q252" s="94"/>
      <c r="R252" s="94"/>
      <c r="S252" s="94"/>
      <c r="T252" s="94"/>
      <c r="U252" s="94"/>
      <c r="V252" s="92"/>
      <c r="W252" s="92"/>
      <c r="X252" s="94"/>
      <c r="Y252" s="93"/>
      <c r="Z252" s="94"/>
      <c r="AA252" s="94"/>
      <c r="AB252" s="94"/>
      <c r="AC252" s="94"/>
      <c r="AD252" s="94"/>
      <c r="AE252" s="94"/>
      <c r="AF252" s="92"/>
      <c r="AG252" s="92"/>
      <c r="AH252" s="94"/>
      <c r="AI252" s="94"/>
      <c r="AJ252" s="94"/>
      <c r="AK252" s="94"/>
      <c r="AL252" s="94"/>
      <c r="AM252" s="94"/>
      <c r="AN252" s="94"/>
    </row>
    <row r="253" spans="1:74" ht="15" customHeight="1" x14ac:dyDescent="0.25">
      <c r="A253" s="118">
        <v>9</v>
      </c>
      <c r="B253" s="186" t="s">
        <v>82</v>
      </c>
      <c r="C253" s="139" t="s">
        <v>107</v>
      </c>
      <c r="D253" s="139"/>
      <c r="E253" s="139"/>
      <c r="F253" s="139"/>
      <c r="G253" s="135">
        <v>1</v>
      </c>
      <c r="H253" s="140"/>
      <c r="I253" s="140">
        <v>2</v>
      </c>
      <c r="J253" s="104"/>
      <c r="K253" s="122"/>
      <c r="L253" s="104"/>
      <c r="M253" s="123">
        <f t="shared" si="40"/>
        <v>0</v>
      </c>
      <c r="N253" s="167">
        <f t="shared" si="41"/>
        <v>0</v>
      </c>
      <c r="O253" s="94"/>
      <c r="P253" s="94"/>
      <c r="Q253" s="94"/>
      <c r="R253" s="94"/>
      <c r="S253" s="94"/>
      <c r="T253" s="94"/>
      <c r="U253" s="94"/>
      <c r="V253" s="92"/>
      <c r="W253" s="92"/>
      <c r="X253" s="94"/>
      <c r="Y253" s="93"/>
      <c r="Z253" s="94"/>
      <c r="AA253" s="94"/>
      <c r="AB253" s="94"/>
      <c r="AC253" s="94"/>
      <c r="AD253" s="94"/>
      <c r="AE253" s="94"/>
      <c r="AF253" s="92"/>
      <c r="AG253" s="92"/>
      <c r="AH253" s="94"/>
      <c r="AI253" s="94"/>
      <c r="AJ253" s="94"/>
      <c r="AK253" s="94"/>
      <c r="AL253" s="94"/>
      <c r="AM253" s="94"/>
      <c r="AN253" s="94"/>
    </row>
    <row r="254" spans="1:74" ht="13.5" customHeight="1" outlineLevel="1" x14ac:dyDescent="0.25">
      <c r="A254" s="118">
        <v>10</v>
      </c>
      <c r="B254" s="186" t="s">
        <v>164</v>
      </c>
      <c r="C254" s="139" t="s">
        <v>165</v>
      </c>
      <c r="D254" s="139"/>
      <c r="E254" s="139"/>
      <c r="F254" s="139"/>
      <c r="G254" s="135">
        <v>1</v>
      </c>
      <c r="H254" s="140"/>
      <c r="I254" s="140">
        <v>2</v>
      </c>
      <c r="J254" s="104"/>
      <c r="K254" s="122"/>
      <c r="L254" s="104"/>
      <c r="M254" s="123">
        <f t="shared" si="40"/>
        <v>0</v>
      </c>
      <c r="N254" s="167">
        <f t="shared" si="41"/>
        <v>0</v>
      </c>
      <c r="O254" s="94"/>
      <c r="P254" s="94"/>
      <c r="Q254" s="94"/>
      <c r="R254" s="94"/>
      <c r="S254" s="94"/>
      <c r="T254" s="94"/>
      <c r="U254" s="94"/>
      <c r="V254" s="92"/>
      <c r="W254" s="92"/>
      <c r="X254" s="94"/>
      <c r="Y254" s="93"/>
      <c r="Z254" s="94"/>
      <c r="AA254" s="94"/>
      <c r="AB254" s="94"/>
      <c r="AC254" s="94"/>
      <c r="AD254" s="94"/>
      <c r="AE254" s="94"/>
      <c r="AF254" s="92"/>
      <c r="AG254" s="92"/>
      <c r="AH254" s="94"/>
      <c r="AI254" s="94"/>
      <c r="AJ254" s="94"/>
      <c r="AK254" s="94"/>
      <c r="AL254" s="94"/>
      <c r="AM254" s="94"/>
      <c r="AN254" s="94"/>
    </row>
    <row r="255" spans="1:74" ht="14.45" customHeight="1" outlineLevel="1" x14ac:dyDescent="0.25">
      <c r="A255" s="118">
        <v>11</v>
      </c>
      <c r="B255" s="157" t="s">
        <v>279</v>
      </c>
      <c r="C255" s="120" t="s">
        <v>280</v>
      </c>
      <c r="D255" s="120"/>
      <c r="E255" s="120"/>
      <c r="F255" s="120"/>
      <c r="G255" s="121">
        <v>1</v>
      </c>
      <c r="H255" s="118">
        <v>2</v>
      </c>
      <c r="I255" s="130">
        <v>2</v>
      </c>
      <c r="J255" s="131"/>
      <c r="K255" s="122"/>
      <c r="L255" s="104"/>
      <c r="M255" s="123">
        <f t="shared" si="40"/>
        <v>0</v>
      </c>
      <c r="N255" s="167">
        <f t="shared" si="41"/>
        <v>0</v>
      </c>
      <c r="O255" s="94"/>
      <c r="P255" s="94"/>
      <c r="Q255" s="94"/>
      <c r="R255" s="94"/>
      <c r="S255" s="94"/>
      <c r="T255" s="94"/>
      <c r="U255" s="94"/>
      <c r="V255" s="92"/>
      <c r="W255" s="92"/>
      <c r="X255" s="94"/>
      <c r="Y255" s="93"/>
      <c r="Z255" s="94"/>
      <c r="AA255" s="94"/>
      <c r="AB255" s="94"/>
      <c r="AC255" s="94"/>
      <c r="AD255" s="94"/>
      <c r="AE255" s="94"/>
      <c r="AF255" s="92"/>
      <c r="AG255" s="92"/>
      <c r="AH255" s="94"/>
      <c r="AI255" s="94"/>
      <c r="AJ255" s="94"/>
      <c r="AK255" s="94"/>
      <c r="AL255" s="94"/>
      <c r="AM255" s="94"/>
      <c r="AN255" s="94"/>
    </row>
    <row r="256" spans="1:74" outlineLevel="1" x14ac:dyDescent="0.25">
      <c r="A256" s="346" t="s">
        <v>459</v>
      </c>
      <c r="B256" s="347"/>
      <c r="C256" s="347"/>
      <c r="D256" s="347"/>
      <c r="E256" s="347"/>
      <c r="F256" s="347"/>
      <c r="G256" s="347"/>
      <c r="H256" s="347"/>
      <c r="I256" s="348"/>
      <c r="J256" s="133"/>
      <c r="K256" s="114"/>
      <c r="L256" s="113"/>
      <c r="M256" s="176"/>
      <c r="N256" s="116">
        <v>0.23</v>
      </c>
      <c r="O256" s="209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104"/>
    </row>
    <row r="257" spans="1:40" ht="18" customHeight="1" outlineLevel="1" x14ac:dyDescent="0.25">
      <c r="A257" s="118">
        <v>1</v>
      </c>
      <c r="B257" s="157" t="s">
        <v>204</v>
      </c>
      <c r="C257" s="120"/>
      <c r="D257" s="120"/>
      <c r="E257" s="120"/>
      <c r="F257" s="120"/>
      <c r="G257" s="142">
        <v>1</v>
      </c>
      <c r="H257" s="118"/>
      <c r="I257" s="130">
        <v>2</v>
      </c>
      <c r="J257" s="104"/>
      <c r="K257" s="162"/>
      <c r="L257" s="163"/>
      <c r="M257" s="123">
        <f t="shared" si="40"/>
        <v>0</v>
      </c>
      <c r="N257" s="167">
        <f>M257*0.23</f>
        <v>0</v>
      </c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  <c r="AD257" s="94"/>
      <c r="AE257" s="94"/>
      <c r="AF257" s="94"/>
      <c r="AG257" s="94"/>
      <c r="AH257" s="94"/>
      <c r="AI257" s="94"/>
      <c r="AJ257" s="94"/>
      <c r="AK257" s="94"/>
      <c r="AL257" s="94"/>
      <c r="AM257" s="100"/>
      <c r="AN257" s="68"/>
    </row>
    <row r="258" spans="1:40" ht="14.45" customHeight="1" x14ac:dyDescent="0.25">
      <c r="A258" s="118">
        <v>2</v>
      </c>
      <c r="B258" s="157" t="s">
        <v>205</v>
      </c>
      <c r="C258" s="120"/>
      <c r="D258" s="120"/>
      <c r="E258" s="120"/>
      <c r="F258" s="120"/>
      <c r="G258" s="142">
        <v>1</v>
      </c>
      <c r="H258" s="118"/>
      <c r="I258" s="130">
        <v>2</v>
      </c>
      <c r="J258" s="104"/>
      <c r="K258" s="162"/>
      <c r="L258" s="163"/>
      <c r="M258" s="123">
        <f t="shared" si="40"/>
        <v>0</v>
      </c>
      <c r="N258" s="167">
        <f t="shared" ref="N258:N260" si="42">M258*0.23</f>
        <v>0</v>
      </c>
      <c r="O258" s="94"/>
      <c r="P258" s="94"/>
      <c r="Q258" s="94"/>
      <c r="R258" s="94"/>
      <c r="S258" s="94"/>
      <c r="T258" s="94"/>
      <c r="U258" s="94"/>
      <c r="V258" s="92"/>
      <c r="W258" s="92"/>
      <c r="X258" s="94"/>
      <c r="Y258" s="93"/>
      <c r="Z258" s="94"/>
      <c r="AA258" s="94"/>
      <c r="AB258" s="94"/>
      <c r="AC258" s="94"/>
      <c r="AD258" s="94"/>
      <c r="AE258" s="94"/>
      <c r="AF258" s="92"/>
      <c r="AG258" s="92"/>
      <c r="AH258" s="94"/>
      <c r="AI258" s="94"/>
      <c r="AJ258" s="94"/>
      <c r="AK258" s="94"/>
      <c r="AL258" s="94"/>
      <c r="AM258" s="100"/>
      <c r="AN258" s="68"/>
    </row>
    <row r="259" spans="1:40" ht="13.5" customHeight="1" outlineLevel="1" x14ac:dyDescent="0.25">
      <c r="A259" s="118">
        <v>3</v>
      </c>
      <c r="B259" s="157" t="s">
        <v>206</v>
      </c>
      <c r="C259" s="120"/>
      <c r="D259" s="120"/>
      <c r="E259" s="120"/>
      <c r="F259" s="120"/>
      <c r="G259" s="142">
        <v>2</v>
      </c>
      <c r="H259" s="118"/>
      <c r="I259" s="130">
        <v>2</v>
      </c>
      <c r="J259" s="104"/>
      <c r="K259" s="162"/>
      <c r="L259" s="163"/>
      <c r="M259" s="123">
        <f t="shared" si="40"/>
        <v>0</v>
      </c>
      <c r="N259" s="167">
        <f t="shared" si="42"/>
        <v>0</v>
      </c>
      <c r="O259" s="94"/>
      <c r="P259" s="94"/>
      <c r="Q259" s="94"/>
      <c r="R259" s="94"/>
      <c r="S259" s="94"/>
      <c r="T259" s="94"/>
      <c r="U259" s="94"/>
      <c r="V259" s="92"/>
      <c r="W259" s="92"/>
      <c r="X259" s="94"/>
      <c r="Y259" s="93"/>
      <c r="Z259" s="94"/>
      <c r="AA259" s="94"/>
      <c r="AB259" s="94"/>
      <c r="AC259" s="94"/>
      <c r="AD259" s="94"/>
      <c r="AE259" s="94"/>
      <c r="AF259" s="92"/>
      <c r="AG259" s="92"/>
      <c r="AH259" s="94"/>
      <c r="AI259" s="94"/>
      <c r="AJ259" s="94"/>
      <c r="AK259" s="94"/>
      <c r="AL259" s="94"/>
      <c r="AM259" s="100"/>
      <c r="AN259" s="68"/>
    </row>
    <row r="260" spans="1:40" ht="13.9" customHeight="1" outlineLevel="1" x14ac:dyDescent="0.25">
      <c r="A260" s="118">
        <v>4</v>
      </c>
      <c r="B260" s="157" t="s">
        <v>207</v>
      </c>
      <c r="C260" s="120" t="s">
        <v>208</v>
      </c>
      <c r="D260" s="120"/>
      <c r="E260" s="120"/>
      <c r="F260" s="120"/>
      <c r="G260" s="142">
        <v>1</v>
      </c>
      <c r="H260" s="118"/>
      <c r="I260" s="130">
        <v>2</v>
      </c>
      <c r="J260" s="104"/>
      <c r="K260" s="162"/>
      <c r="L260" s="163"/>
      <c r="M260" s="123">
        <f t="shared" si="40"/>
        <v>0</v>
      </c>
      <c r="N260" s="167">
        <f t="shared" si="42"/>
        <v>0</v>
      </c>
      <c r="O260" s="94"/>
      <c r="P260" s="94"/>
      <c r="Q260" s="94"/>
      <c r="R260" s="94"/>
      <c r="S260" s="94"/>
      <c r="T260" s="94"/>
      <c r="U260" s="94"/>
      <c r="V260" s="92"/>
      <c r="W260" s="92"/>
      <c r="X260" s="94"/>
      <c r="Y260" s="93"/>
      <c r="Z260" s="94"/>
      <c r="AA260" s="94"/>
      <c r="AB260" s="94"/>
      <c r="AC260" s="94"/>
      <c r="AD260" s="94"/>
      <c r="AE260" s="94"/>
      <c r="AF260" s="92"/>
      <c r="AG260" s="92"/>
      <c r="AH260" s="94"/>
      <c r="AI260" s="94"/>
      <c r="AJ260" s="94"/>
      <c r="AK260" s="94"/>
      <c r="AL260" s="94"/>
      <c r="AM260" s="100"/>
      <c r="AN260" s="68"/>
    </row>
    <row r="261" spans="1:40" outlineLevel="1" x14ac:dyDescent="0.25">
      <c r="A261" s="346" t="s">
        <v>460</v>
      </c>
      <c r="B261" s="347"/>
      <c r="C261" s="347"/>
      <c r="D261" s="347"/>
      <c r="E261" s="347"/>
      <c r="F261" s="347"/>
      <c r="G261" s="347"/>
      <c r="H261" s="347"/>
      <c r="I261" s="348"/>
      <c r="J261" s="133"/>
      <c r="K261" s="114"/>
      <c r="L261" s="113"/>
      <c r="M261" s="115"/>
      <c r="N261" s="116">
        <v>0.23</v>
      </c>
      <c r="O261" s="117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249"/>
    </row>
    <row r="262" spans="1:40" ht="12.6" hidden="1" customHeight="1" outlineLevel="3" x14ac:dyDescent="0.25">
      <c r="A262" s="118">
        <v>1</v>
      </c>
      <c r="B262" s="157" t="s">
        <v>13</v>
      </c>
      <c r="C262" s="120">
        <v>2002</v>
      </c>
      <c r="D262" s="120"/>
      <c r="E262" s="120"/>
      <c r="F262" s="120"/>
      <c r="G262" s="142">
        <v>1</v>
      </c>
      <c r="H262" s="118"/>
      <c r="I262" s="130">
        <v>2</v>
      </c>
      <c r="J262" s="104"/>
      <c r="K262" s="162"/>
      <c r="L262" s="163"/>
      <c r="M262" s="123">
        <f t="shared" si="40"/>
        <v>0</v>
      </c>
      <c r="N262" s="167">
        <f>M262*0.23</f>
        <v>0</v>
      </c>
      <c r="O262" s="125">
        <f>N262+M262</f>
        <v>0</v>
      </c>
      <c r="P262" s="94"/>
      <c r="Q262" s="94"/>
      <c r="R262" s="94"/>
      <c r="S262" s="94"/>
      <c r="T262" s="94"/>
      <c r="U262" s="94"/>
      <c r="V262" s="92"/>
      <c r="W262" s="92"/>
      <c r="X262" s="94">
        <f>K262+L262</f>
        <v>0</v>
      </c>
      <c r="Y262" s="93"/>
      <c r="Z262" s="94"/>
      <c r="AA262" s="94"/>
      <c r="AB262" s="94"/>
      <c r="AC262" s="94"/>
      <c r="AD262" s="94"/>
      <c r="AE262" s="94"/>
      <c r="AF262" s="92"/>
      <c r="AG262" s="92"/>
      <c r="AH262" s="94"/>
      <c r="AI262" s="94"/>
      <c r="AJ262" s="94">
        <f>K262</f>
        <v>0</v>
      </c>
      <c r="AK262" s="94"/>
      <c r="AL262" s="94"/>
      <c r="AM262" s="100"/>
      <c r="AN262" s="68"/>
    </row>
    <row r="263" spans="1:40" ht="13.9" customHeight="1" x14ac:dyDescent="0.25">
      <c r="A263" s="118">
        <v>2</v>
      </c>
      <c r="B263" s="157" t="s">
        <v>194</v>
      </c>
      <c r="C263" s="120" t="s">
        <v>193</v>
      </c>
      <c r="D263" s="120"/>
      <c r="E263" s="120"/>
      <c r="F263" s="120"/>
      <c r="G263" s="142">
        <v>1</v>
      </c>
      <c r="H263" s="118"/>
      <c r="I263" s="130">
        <v>3</v>
      </c>
      <c r="J263" s="104"/>
      <c r="K263" s="162"/>
      <c r="L263" s="163"/>
      <c r="M263" s="123">
        <f t="shared" si="40"/>
        <v>0</v>
      </c>
      <c r="N263" s="167">
        <f t="shared" ref="N263:N266" si="43">M263*0.23</f>
        <v>0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  <c r="AD263" s="94"/>
      <c r="AE263" s="94"/>
      <c r="AF263" s="94"/>
      <c r="AG263" s="94"/>
      <c r="AH263" s="94"/>
      <c r="AI263" s="94"/>
      <c r="AJ263" s="94"/>
      <c r="AK263" s="94"/>
      <c r="AL263" s="94"/>
      <c r="AM263" s="100"/>
      <c r="AN263" s="68"/>
    </row>
    <row r="264" spans="1:40" x14ac:dyDescent="0.25">
      <c r="A264" s="118">
        <v>3</v>
      </c>
      <c r="B264" s="157" t="s">
        <v>281</v>
      </c>
      <c r="C264" s="120">
        <v>2002</v>
      </c>
      <c r="D264" s="120"/>
      <c r="E264" s="120"/>
      <c r="F264" s="120"/>
      <c r="G264" s="121">
        <v>1</v>
      </c>
      <c r="H264" s="118"/>
      <c r="I264" s="130">
        <v>2</v>
      </c>
      <c r="J264" s="104"/>
      <c r="K264" s="122"/>
      <c r="L264" s="163"/>
      <c r="M264" s="195"/>
      <c r="N264" s="167">
        <f t="shared" si="43"/>
        <v>0</v>
      </c>
      <c r="O264" s="94"/>
      <c r="P264" s="94"/>
      <c r="Q264" s="94"/>
      <c r="R264" s="94"/>
      <c r="S264" s="94"/>
      <c r="T264" s="94"/>
      <c r="U264" s="94"/>
      <c r="V264" s="92"/>
      <c r="W264" s="92"/>
      <c r="X264" s="94"/>
      <c r="Y264" s="93"/>
      <c r="Z264" s="94"/>
      <c r="AA264" s="94"/>
      <c r="AB264" s="94"/>
      <c r="AC264" s="94"/>
      <c r="AD264" s="94"/>
      <c r="AE264" s="94"/>
      <c r="AF264" s="92"/>
      <c r="AG264" s="92"/>
      <c r="AH264" s="94"/>
      <c r="AI264" s="94"/>
      <c r="AJ264" s="94"/>
      <c r="AK264" s="94"/>
      <c r="AL264" s="94"/>
      <c r="AM264" s="100"/>
      <c r="AN264" s="68"/>
    </row>
    <row r="265" spans="1:40" ht="13.5" customHeight="1" outlineLevel="1" x14ac:dyDescent="0.25">
      <c r="A265" s="118">
        <v>4</v>
      </c>
      <c r="B265" s="157" t="s">
        <v>282</v>
      </c>
      <c r="C265" s="120"/>
      <c r="D265" s="120"/>
      <c r="E265" s="120"/>
      <c r="F265" s="120"/>
      <c r="G265" s="121">
        <v>1</v>
      </c>
      <c r="H265" s="118"/>
      <c r="I265" s="130">
        <v>2</v>
      </c>
      <c r="J265" s="131"/>
      <c r="K265" s="122"/>
      <c r="L265" s="163"/>
      <c r="M265" s="123">
        <f t="shared" si="40"/>
        <v>0</v>
      </c>
      <c r="N265" s="167">
        <f t="shared" si="43"/>
        <v>0</v>
      </c>
      <c r="O265" s="94"/>
      <c r="P265" s="94"/>
      <c r="Q265" s="94"/>
      <c r="R265" s="94"/>
      <c r="S265" s="94"/>
      <c r="T265" s="94"/>
      <c r="U265" s="94"/>
      <c r="V265" s="92"/>
      <c r="W265" s="92"/>
      <c r="X265" s="94"/>
      <c r="Y265" s="93"/>
      <c r="Z265" s="94"/>
      <c r="AA265" s="94"/>
      <c r="AB265" s="94"/>
      <c r="AC265" s="94"/>
      <c r="AD265" s="94"/>
      <c r="AE265" s="94"/>
      <c r="AF265" s="92"/>
      <c r="AG265" s="92"/>
      <c r="AH265" s="94"/>
      <c r="AI265" s="94"/>
      <c r="AJ265" s="94"/>
      <c r="AK265" s="94"/>
      <c r="AL265" s="94"/>
      <c r="AM265" s="100"/>
      <c r="AN265" s="68"/>
    </row>
    <row r="266" spans="1:40" outlineLevel="1" x14ac:dyDescent="0.25">
      <c r="A266" s="118">
        <v>5</v>
      </c>
      <c r="B266" s="157" t="s">
        <v>348</v>
      </c>
      <c r="C266" s="120"/>
      <c r="D266" s="120"/>
      <c r="E266" s="120"/>
      <c r="F266" s="120"/>
      <c r="G266" s="121">
        <v>1</v>
      </c>
      <c r="H266" s="118"/>
      <c r="I266" s="130">
        <v>2</v>
      </c>
      <c r="J266" s="131"/>
      <c r="K266" s="122"/>
      <c r="L266" s="163"/>
      <c r="M266" s="123">
        <f t="shared" si="40"/>
        <v>0</v>
      </c>
      <c r="N266" s="167">
        <f t="shared" si="43"/>
        <v>0</v>
      </c>
      <c r="O266" s="94"/>
      <c r="P266" s="94"/>
      <c r="Q266" s="94"/>
      <c r="R266" s="94"/>
      <c r="S266" s="94"/>
      <c r="T266" s="94"/>
      <c r="U266" s="94"/>
      <c r="V266" s="92"/>
      <c r="W266" s="92"/>
      <c r="X266" s="94"/>
      <c r="Y266" s="93"/>
      <c r="Z266" s="94"/>
      <c r="AA266" s="94"/>
      <c r="AB266" s="94"/>
      <c r="AC266" s="94"/>
      <c r="AD266" s="94"/>
      <c r="AE266" s="94"/>
      <c r="AF266" s="92"/>
      <c r="AG266" s="92"/>
      <c r="AH266" s="94"/>
      <c r="AI266" s="94"/>
      <c r="AJ266" s="94"/>
      <c r="AK266" s="94"/>
      <c r="AL266" s="94"/>
      <c r="AM266" s="100"/>
      <c r="AN266" s="68"/>
    </row>
    <row r="267" spans="1:40" outlineLevel="1" x14ac:dyDescent="0.25">
      <c r="A267" s="346" t="s">
        <v>461</v>
      </c>
      <c r="B267" s="347"/>
      <c r="C267" s="347"/>
      <c r="D267" s="347"/>
      <c r="E267" s="347"/>
      <c r="F267" s="347"/>
      <c r="G267" s="347"/>
      <c r="H267" s="347"/>
      <c r="I267" s="348"/>
      <c r="J267" s="113"/>
      <c r="K267" s="114"/>
      <c r="L267" s="113"/>
      <c r="M267" s="115"/>
      <c r="N267" s="116">
        <v>0.23</v>
      </c>
      <c r="O267" s="117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249"/>
    </row>
    <row r="268" spans="1:40" x14ac:dyDescent="0.25">
      <c r="A268" s="118">
        <v>1</v>
      </c>
      <c r="B268" s="157" t="s">
        <v>15</v>
      </c>
      <c r="C268" s="120">
        <v>2002</v>
      </c>
      <c r="D268" s="120"/>
      <c r="E268" s="120"/>
      <c r="F268" s="120"/>
      <c r="G268" s="142">
        <v>1</v>
      </c>
      <c r="H268" s="118"/>
      <c r="I268" s="130">
        <v>2</v>
      </c>
      <c r="J268" s="104"/>
      <c r="K268" s="162"/>
      <c r="L268" s="163"/>
      <c r="M268" s="123">
        <f t="shared" si="40"/>
        <v>0</v>
      </c>
      <c r="N268" s="167">
        <f>M268*0.23</f>
        <v>0</v>
      </c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  <c r="AD268" s="94"/>
      <c r="AE268" s="94"/>
      <c r="AF268" s="94"/>
      <c r="AG268" s="94"/>
      <c r="AH268" s="94"/>
      <c r="AI268" s="94"/>
      <c r="AJ268" s="94"/>
      <c r="AK268" s="94"/>
      <c r="AL268" s="94"/>
      <c r="AM268" s="100"/>
      <c r="AN268" s="68"/>
    </row>
    <row r="269" spans="1:40" ht="13.5" customHeight="1" outlineLevel="1" x14ac:dyDescent="0.25">
      <c r="A269" s="118">
        <v>2</v>
      </c>
      <c r="B269" s="157" t="s">
        <v>170</v>
      </c>
      <c r="C269" s="120"/>
      <c r="D269" s="120"/>
      <c r="E269" s="120"/>
      <c r="F269" s="120"/>
      <c r="G269" s="142">
        <v>1</v>
      </c>
      <c r="H269" s="118"/>
      <c r="I269" s="130">
        <v>2</v>
      </c>
      <c r="J269" s="104"/>
      <c r="K269" s="162"/>
      <c r="L269" s="163"/>
      <c r="M269" s="123">
        <f t="shared" si="40"/>
        <v>0</v>
      </c>
      <c r="N269" s="167">
        <f>M269*0.23</f>
        <v>0</v>
      </c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  <c r="AK269" s="94"/>
      <c r="AL269" s="94"/>
      <c r="AM269" s="100"/>
      <c r="AN269" s="68"/>
    </row>
    <row r="270" spans="1:40" x14ac:dyDescent="0.25">
      <c r="A270" s="118">
        <v>3</v>
      </c>
      <c r="B270" s="157" t="s">
        <v>170</v>
      </c>
      <c r="C270" s="120"/>
      <c r="D270" s="120"/>
      <c r="E270" s="120"/>
      <c r="F270" s="120"/>
      <c r="G270" s="142">
        <v>1</v>
      </c>
      <c r="H270" s="118"/>
      <c r="I270" s="130">
        <v>2</v>
      </c>
      <c r="J270" s="104"/>
      <c r="K270" s="162"/>
      <c r="L270" s="163"/>
      <c r="M270" s="123">
        <f t="shared" si="40"/>
        <v>0</v>
      </c>
      <c r="N270" s="167">
        <f>M270*0.23</f>
        <v>0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100"/>
      <c r="AN270" s="68"/>
    </row>
    <row r="271" spans="1:40" outlineLevel="1" x14ac:dyDescent="0.25">
      <c r="A271" s="346" t="s">
        <v>462</v>
      </c>
      <c r="B271" s="347"/>
      <c r="C271" s="347"/>
      <c r="D271" s="347"/>
      <c r="E271" s="347"/>
      <c r="F271" s="347"/>
      <c r="G271" s="347"/>
      <c r="H271" s="347"/>
      <c r="I271" s="348"/>
      <c r="J271" s="113"/>
      <c r="K271" s="114"/>
      <c r="L271" s="113"/>
      <c r="M271" s="115"/>
      <c r="N271" s="116">
        <v>0.23</v>
      </c>
      <c r="O271" s="117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249"/>
    </row>
    <row r="272" spans="1:40" x14ac:dyDescent="0.25">
      <c r="A272" s="118">
        <v>1</v>
      </c>
      <c r="B272" s="157" t="s">
        <v>198</v>
      </c>
      <c r="C272" s="120">
        <v>2002</v>
      </c>
      <c r="D272" s="120"/>
      <c r="E272" s="120"/>
      <c r="F272" s="120"/>
      <c r="G272" s="142">
        <v>1</v>
      </c>
      <c r="H272" s="118"/>
      <c r="I272" s="130">
        <v>2</v>
      </c>
      <c r="J272" s="104"/>
      <c r="K272" s="162"/>
      <c r="L272" s="163"/>
      <c r="M272" s="123">
        <f t="shared" si="40"/>
        <v>0</v>
      </c>
      <c r="N272" s="167">
        <f>M272*0.23</f>
        <v>0</v>
      </c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100"/>
      <c r="AN272" s="68"/>
    </row>
    <row r="273" spans="1:40" outlineLevel="1" x14ac:dyDescent="0.25">
      <c r="A273" s="341" t="s">
        <v>463</v>
      </c>
      <c r="B273" s="342"/>
      <c r="C273" s="342"/>
      <c r="D273" s="342"/>
      <c r="E273" s="342"/>
      <c r="F273" s="342"/>
      <c r="G273" s="342"/>
      <c r="H273" s="342"/>
      <c r="I273" s="343"/>
      <c r="J273" s="113"/>
      <c r="K273" s="114"/>
      <c r="L273" s="113"/>
      <c r="M273" s="115"/>
      <c r="N273" s="116">
        <v>0.23</v>
      </c>
      <c r="O273" s="11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249"/>
      <c r="AN273" s="68"/>
    </row>
    <row r="274" spans="1:40" x14ac:dyDescent="0.25">
      <c r="A274" s="118">
        <v>1</v>
      </c>
      <c r="B274" s="157" t="s">
        <v>195</v>
      </c>
      <c r="C274" s="120"/>
      <c r="D274" s="120"/>
      <c r="E274" s="120"/>
      <c r="F274" s="120"/>
      <c r="G274" s="142">
        <v>1</v>
      </c>
      <c r="H274" s="118"/>
      <c r="I274" s="130">
        <v>2</v>
      </c>
      <c r="J274" s="131"/>
      <c r="K274" s="162"/>
      <c r="L274" s="163"/>
      <c r="M274" s="123">
        <f t="shared" si="40"/>
        <v>0</v>
      </c>
      <c r="N274" s="167">
        <f>M274*0.23</f>
        <v>0</v>
      </c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4"/>
      <c r="AE274" s="94"/>
      <c r="AF274" s="94"/>
      <c r="AG274" s="94"/>
      <c r="AH274" s="94"/>
      <c r="AI274" s="94"/>
      <c r="AJ274" s="94"/>
      <c r="AK274" s="94"/>
      <c r="AL274" s="94"/>
      <c r="AM274" s="94"/>
      <c r="AN274" s="68"/>
    </row>
    <row r="275" spans="1:40" ht="13.5" customHeight="1" outlineLevel="1" x14ac:dyDescent="0.25">
      <c r="A275" s="341" t="s">
        <v>464</v>
      </c>
      <c r="B275" s="342"/>
      <c r="C275" s="342"/>
      <c r="D275" s="342"/>
      <c r="E275" s="342"/>
      <c r="F275" s="342"/>
      <c r="G275" s="342"/>
      <c r="H275" s="342"/>
      <c r="I275" s="343"/>
      <c r="J275" s="113"/>
      <c r="K275" s="114"/>
      <c r="L275" s="113"/>
      <c r="M275" s="115"/>
      <c r="N275" s="116">
        <v>0.23</v>
      </c>
      <c r="O275" s="128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249"/>
      <c r="AN275" s="68"/>
    </row>
    <row r="276" spans="1:40" ht="12.6" customHeight="1" x14ac:dyDescent="0.25">
      <c r="A276" s="118">
        <v>1</v>
      </c>
      <c r="B276" s="157" t="s">
        <v>42</v>
      </c>
      <c r="C276" s="120"/>
      <c r="D276" s="120"/>
      <c r="E276" s="120"/>
      <c r="F276" s="120"/>
      <c r="G276" s="121">
        <v>1</v>
      </c>
      <c r="H276" s="118"/>
      <c r="I276" s="118">
        <v>2</v>
      </c>
      <c r="J276" s="104"/>
      <c r="K276" s="122"/>
      <c r="L276" s="104"/>
      <c r="M276" s="123">
        <f t="shared" si="40"/>
        <v>0</v>
      </c>
      <c r="N276" s="167">
        <f>M276*0.23</f>
        <v>0</v>
      </c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  <c r="AK276" s="94"/>
      <c r="AL276" s="94"/>
      <c r="AM276" s="100"/>
      <c r="AN276" s="68"/>
    </row>
    <row r="277" spans="1:40" ht="13.5" customHeight="1" outlineLevel="1" x14ac:dyDescent="0.25">
      <c r="A277" s="346" t="s">
        <v>465</v>
      </c>
      <c r="B277" s="347"/>
      <c r="C277" s="347"/>
      <c r="D277" s="347"/>
      <c r="E277" s="347"/>
      <c r="F277" s="347"/>
      <c r="G277" s="347"/>
      <c r="H277" s="347"/>
      <c r="I277" s="348"/>
      <c r="J277" s="113"/>
      <c r="K277" s="114"/>
      <c r="L277" s="113"/>
      <c r="M277" s="115"/>
      <c r="N277" s="116">
        <v>0.23</v>
      </c>
      <c r="O277" s="128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249"/>
      <c r="AN277" s="68"/>
    </row>
    <row r="278" spans="1:40" ht="12.6" customHeight="1" outlineLevel="1" x14ac:dyDescent="0.25">
      <c r="A278" s="118">
        <v>1</v>
      </c>
      <c r="B278" s="157" t="s">
        <v>296</v>
      </c>
      <c r="C278" s="120" t="s">
        <v>289</v>
      </c>
      <c r="D278" s="120"/>
      <c r="E278" s="120"/>
      <c r="F278" s="120"/>
      <c r="G278" s="121">
        <v>1</v>
      </c>
      <c r="H278" s="118"/>
      <c r="I278" s="118">
        <v>2</v>
      </c>
      <c r="J278" s="104"/>
      <c r="K278" s="122"/>
      <c r="L278" s="104"/>
      <c r="M278" s="123">
        <f t="shared" si="40"/>
        <v>0</v>
      </c>
      <c r="N278" s="167">
        <f>M278*0.23</f>
        <v>0</v>
      </c>
      <c r="O278" s="155">
        <f>N278+M278</f>
        <v>0</v>
      </c>
      <c r="P278" s="94"/>
      <c r="Q278" s="94"/>
      <c r="R278" s="94"/>
      <c r="S278" s="94"/>
      <c r="T278" s="94"/>
      <c r="U278" s="94"/>
      <c r="V278" s="92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  <c r="AI278" s="92"/>
      <c r="AJ278" s="92"/>
      <c r="AK278" s="92"/>
      <c r="AL278" s="94"/>
      <c r="AM278" s="100"/>
      <c r="AN278" s="68"/>
    </row>
    <row r="279" spans="1:40" outlineLevel="1" x14ac:dyDescent="0.25">
      <c r="A279" s="346" t="s">
        <v>466</v>
      </c>
      <c r="B279" s="347"/>
      <c r="C279" s="347"/>
      <c r="D279" s="347"/>
      <c r="E279" s="347"/>
      <c r="F279" s="347"/>
      <c r="G279" s="347"/>
      <c r="H279" s="347"/>
      <c r="I279" s="348"/>
      <c r="J279" s="113"/>
      <c r="K279" s="114"/>
      <c r="L279" s="113"/>
      <c r="M279" s="115"/>
      <c r="N279" s="116">
        <v>0.23</v>
      </c>
      <c r="O279" s="128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249"/>
      <c r="AN279" s="68"/>
    </row>
    <row r="280" spans="1:40" x14ac:dyDescent="0.25">
      <c r="A280" s="151">
        <v>1</v>
      </c>
      <c r="B280" s="186" t="s">
        <v>55</v>
      </c>
      <c r="C280" s="139">
        <v>2010</v>
      </c>
      <c r="D280" s="139"/>
      <c r="E280" s="139"/>
      <c r="F280" s="139"/>
      <c r="G280" s="135">
        <v>1</v>
      </c>
      <c r="H280" s="140">
        <v>6</v>
      </c>
      <c r="I280" s="140">
        <v>4</v>
      </c>
      <c r="J280" s="104"/>
      <c r="K280" s="122"/>
      <c r="L280" s="104"/>
      <c r="M280" s="123">
        <f t="shared" si="40"/>
        <v>0</v>
      </c>
      <c r="N280" s="167">
        <f>M280*0.23</f>
        <v>0</v>
      </c>
      <c r="O280" s="155">
        <f>N280+M280</f>
        <v>0</v>
      </c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  <c r="AD280" s="94"/>
      <c r="AE280" s="94"/>
      <c r="AF280" s="94"/>
      <c r="AG280" s="94"/>
      <c r="AH280" s="94"/>
      <c r="AI280" s="94"/>
      <c r="AJ280" s="94"/>
      <c r="AK280" s="94"/>
      <c r="AL280" s="94"/>
      <c r="AM280" s="100"/>
      <c r="AN280" s="68"/>
    </row>
    <row r="281" spans="1:40" ht="13.5" customHeight="1" outlineLevel="1" x14ac:dyDescent="0.25">
      <c r="A281" s="151">
        <v>2</v>
      </c>
      <c r="B281" s="186" t="s">
        <v>56</v>
      </c>
      <c r="C281" s="139">
        <v>2010</v>
      </c>
      <c r="D281" s="139"/>
      <c r="E281" s="139"/>
      <c r="F281" s="139"/>
      <c r="G281" s="135">
        <v>1</v>
      </c>
      <c r="H281" s="140"/>
      <c r="I281" s="140">
        <v>2</v>
      </c>
      <c r="J281" s="104"/>
      <c r="K281" s="122"/>
      <c r="L281" s="104"/>
      <c r="M281" s="123">
        <f t="shared" si="40"/>
        <v>0</v>
      </c>
      <c r="N281" s="167">
        <f t="shared" ref="N281:N282" si="44">M281*0.23</f>
        <v>0</v>
      </c>
      <c r="O281" s="155">
        <f t="shared" ref="O281:O282" si="45">N281+M281</f>
        <v>0</v>
      </c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  <c r="AD281" s="94"/>
      <c r="AE281" s="94"/>
      <c r="AF281" s="92"/>
      <c r="AG281" s="92"/>
      <c r="AH281" s="94"/>
      <c r="AI281" s="94"/>
      <c r="AJ281" s="94"/>
      <c r="AK281" s="94"/>
      <c r="AL281" s="94"/>
      <c r="AM281" s="100"/>
      <c r="AN281" s="68"/>
    </row>
    <row r="282" spans="1:40" outlineLevel="1" x14ac:dyDescent="0.25">
      <c r="A282" s="151">
        <v>3</v>
      </c>
      <c r="B282" s="186" t="s">
        <v>186</v>
      </c>
      <c r="C282" s="139"/>
      <c r="D282" s="139"/>
      <c r="E282" s="139"/>
      <c r="F282" s="139"/>
      <c r="G282" s="135">
        <v>1</v>
      </c>
      <c r="H282" s="140"/>
      <c r="I282" s="140">
        <v>2</v>
      </c>
      <c r="J282" s="104"/>
      <c r="K282" s="122"/>
      <c r="L282" s="104"/>
      <c r="M282" s="123">
        <f t="shared" si="40"/>
        <v>0</v>
      </c>
      <c r="N282" s="167">
        <f t="shared" si="44"/>
        <v>0</v>
      </c>
      <c r="O282" s="155">
        <f t="shared" si="45"/>
        <v>0</v>
      </c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  <c r="AD282" s="94"/>
      <c r="AE282" s="94"/>
      <c r="AF282" s="92"/>
      <c r="AG282" s="92"/>
      <c r="AH282" s="94"/>
      <c r="AI282" s="94"/>
      <c r="AJ282" s="94"/>
      <c r="AK282" s="94"/>
      <c r="AL282" s="94"/>
      <c r="AM282" s="100"/>
      <c r="AN282" s="68"/>
    </row>
    <row r="283" spans="1:40" x14ac:dyDescent="0.25">
      <c r="A283" s="346" t="s">
        <v>467</v>
      </c>
      <c r="B283" s="347"/>
      <c r="C283" s="347"/>
      <c r="D283" s="347"/>
      <c r="E283" s="347"/>
      <c r="F283" s="347"/>
      <c r="G283" s="347"/>
      <c r="H283" s="347"/>
      <c r="I283" s="348"/>
      <c r="J283" s="133"/>
      <c r="K283" s="114"/>
      <c r="L283" s="113"/>
      <c r="M283" s="115"/>
      <c r="N283" s="116">
        <v>0.23</v>
      </c>
      <c r="O283" s="128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249"/>
      <c r="AN283" s="68"/>
    </row>
    <row r="284" spans="1:40" ht="13.5" customHeight="1" outlineLevel="1" x14ac:dyDescent="0.25">
      <c r="A284" s="151">
        <v>1</v>
      </c>
      <c r="B284" s="138" t="s">
        <v>285</v>
      </c>
      <c r="C284" s="139">
        <v>2009</v>
      </c>
      <c r="D284" s="139"/>
      <c r="E284" s="139"/>
      <c r="F284" s="139"/>
      <c r="G284" s="135">
        <v>1</v>
      </c>
      <c r="H284" s="140">
        <v>2</v>
      </c>
      <c r="I284" s="140">
        <v>4</v>
      </c>
      <c r="J284" s="104"/>
      <c r="K284" s="122"/>
      <c r="L284" s="104"/>
      <c r="M284" s="123">
        <f t="shared" si="40"/>
        <v>0</v>
      </c>
      <c r="N284" s="167">
        <f>M284*0.23</f>
        <v>0</v>
      </c>
      <c r="O284" s="155">
        <f>N284+M284</f>
        <v>0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  <c r="AD284" s="94"/>
      <c r="AE284" s="94"/>
      <c r="AF284" s="94"/>
      <c r="AG284" s="94"/>
      <c r="AH284" s="94"/>
      <c r="AI284" s="94"/>
      <c r="AJ284" s="94"/>
      <c r="AK284" s="94"/>
      <c r="AL284" s="94"/>
      <c r="AM284" s="100"/>
      <c r="AN284" s="68"/>
    </row>
    <row r="285" spans="1:40" outlineLevel="1" x14ac:dyDescent="0.25">
      <c r="A285" s="151">
        <v>2</v>
      </c>
      <c r="B285" s="138" t="s">
        <v>164</v>
      </c>
      <c r="C285" s="139">
        <v>2009</v>
      </c>
      <c r="D285" s="139"/>
      <c r="E285" s="139"/>
      <c r="F285" s="139"/>
      <c r="G285" s="135">
        <v>1</v>
      </c>
      <c r="H285" s="140"/>
      <c r="I285" s="140">
        <v>2</v>
      </c>
      <c r="J285" s="104"/>
      <c r="K285" s="122"/>
      <c r="L285" s="104"/>
      <c r="M285" s="123">
        <f t="shared" si="40"/>
        <v>0</v>
      </c>
      <c r="N285" s="167">
        <f>M285*0.23</f>
        <v>0</v>
      </c>
      <c r="O285" s="155">
        <f>N285+M285</f>
        <v>0</v>
      </c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  <c r="AD285" s="94"/>
      <c r="AE285" s="94"/>
      <c r="AF285" s="94"/>
      <c r="AG285" s="94"/>
      <c r="AH285" s="94"/>
      <c r="AI285" s="94"/>
      <c r="AJ285" s="94"/>
      <c r="AK285" s="94"/>
      <c r="AL285" s="94"/>
      <c r="AM285" s="100"/>
      <c r="AN285" s="68"/>
    </row>
    <row r="286" spans="1:40" x14ac:dyDescent="0.25">
      <c r="A286" s="346" t="s">
        <v>470</v>
      </c>
      <c r="B286" s="347"/>
      <c r="C286" s="347"/>
      <c r="D286" s="347"/>
      <c r="E286" s="347"/>
      <c r="F286" s="347"/>
      <c r="G286" s="347"/>
      <c r="H286" s="347"/>
      <c r="I286" s="348"/>
      <c r="J286" s="133"/>
      <c r="K286" s="114"/>
      <c r="L286" s="113"/>
      <c r="M286" s="115"/>
      <c r="N286" s="116">
        <v>0.23</v>
      </c>
      <c r="O286" s="128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249"/>
      <c r="AN286" s="68"/>
    </row>
    <row r="287" spans="1:40" ht="13.5" customHeight="1" outlineLevel="1" x14ac:dyDescent="0.25">
      <c r="A287" s="151">
        <v>1</v>
      </c>
      <c r="B287" s="138" t="s">
        <v>301</v>
      </c>
      <c r="C287" s="139">
        <v>2009</v>
      </c>
      <c r="D287" s="139"/>
      <c r="E287" s="139"/>
      <c r="F287" s="139"/>
      <c r="G287" s="135">
        <v>1</v>
      </c>
      <c r="H287" s="140">
        <v>2</v>
      </c>
      <c r="I287" s="140">
        <v>4</v>
      </c>
      <c r="J287" s="104"/>
      <c r="K287" s="122"/>
      <c r="L287" s="104"/>
      <c r="M287" s="123">
        <f t="shared" si="40"/>
        <v>0</v>
      </c>
      <c r="N287" s="167">
        <f>M287*0.23</f>
        <v>0</v>
      </c>
      <c r="O287" s="155">
        <f>N287+M287</f>
        <v>0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  <c r="AD287" s="94"/>
      <c r="AE287" s="94"/>
      <c r="AF287" s="94"/>
      <c r="AG287" s="94"/>
      <c r="AH287" s="94"/>
      <c r="AI287" s="94"/>
      <c r="AJ287" s="94"/>
      <c r="AK287" s="94"/>
      <c r="AL287" s="94"/>
      <c r="AM287" s="100"/>
      <c r="AN287" s="68"/>
    </row>
    <row r="288" spans="1:40" outlineLevel="1" x14ac:dyDescent="0.25">
      <c r="A288" s="151">
        <v>2</v>
      </c>
      <c r="B288" s="138" t="s">
        <v>300</v>
      </c>
      <c r="C288" s="139">
        <v>2009</v>
      </c>
      <c r="D288" s="139"/>
      <c r="E288" s="139"/>
      <c r="F288" s="139"/>
      <c r="G288" s="135">
        <v>1</v>
      </c>
      <c r="H288" s="140"/>
      <c r="I288" s="140">
        <v>2</v>
      </c>
      <c r="J288" s="104"/>
      <c r="K288" s="122"/>
      <c r="L288" s="104"/>
      <c r="M288" s="123">
        <f t="shared" si="40"/>
        <v>0</v>
      </c>
      <c r="N288" s="167">
        <f>M288*0.23</f>
        <v>0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  <c r="AF288" s="94"/>
      <c r="AG288" s="94"/>
      <c r="AH288" s="94"/>
      <c r="AI288" s="94"/>
      <c r="AJ288" s="94"/>
      <c r="AK288" s="94"/>
      <c r="AL288" s="94"/>
      <c r="AM288" s="94"/>
      <c r="AN288" s="68"/>
    </row>
    <row r="289" spans="1:98" x14ac:dyDescent="0.25">
      <c r="A289" s="346" t="s">
        <v>471</v>
      </c>
      <c r="B289" s="347"/>
      <c r="C289" s="347"/>
      <c r="D289" s="347"/>
      <c r="E289" s="347"/>
      <c r="F289" s="347"/>
      <c r="G289" s="347"/>
      <c r="H289" s="347"/>
      <c r="I289" s="348"/>
      <c r="J289" s="133"/>
      <c r="K289" s="114"/>
      <c r="L289" s="113"/>
      <c r="M289" s="115"/>
      <c r="N289" s="116">
        <v>0.23</v>
      </c>
      <c r="O289" s="117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249"/>
      <c r="AN289" s="68"/>
    </row>
    <row r="290" spans="1:98" ht="13.5" customHeight="1" outlineLevel="1" x14ac:dyDescent="0.25">
      <c r="A290" s="151">
        <v>1</v>
      </c>
      <c r="B290" s="186" t="s">
        <v>197</v>
      </c>
      <c r="C290" s="139">
        <v>2010</v>
      </c>
      <c r="D290" s="139"/>
      <c r="E290" s="139"/>
      <c r="F290" s="139"/>
      <c r="G290" s="135">
        <v>1</v>
      </c>
      <c r="H290" s="140">
        <v>2</v>
      </c>
      <c r="I290" s="140">
        <v>4</v>
      </c>
      <c r="J290" s="104"/>
      <c r="K290" s="122"/>
      <c r="L290" s="104"/>
      <c r="M290" s="123">
        <f t="shared" si="40"/>
        <v>0</v>
      </c>
      <c r="N290" s="167">
        <f>M290*0.23</f>
        <v>0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4"/>
      <c r="AH290" s="94"/>
      <c r="AI290" s="94"/>
      <c r="AJ290" s="94"/>
      <c r="AK290" s="94"/>
      <c r="AL290" s="94"/>
      <c r="AM290" s="94"/>
      <c r="AN290" s="68"/>
    </row>
    <row r="291" spans="1:98" x14ac:dyDescent="0.25">
      <c r="A291" s="151">
        <v>2</v>
      </c>
      <c r="B291" s="186" t="s">
        <v>196</v>
      </c>
      <c r="C291" s="139">
        <v>2010</v>
      </c>
      <c r="D291" s="139"/>
      <c r="E291" s="139"/>
      <c r="F291" s="139"/>
      <c r="G291" s="135">
        <v>2</v>
      </c>
      <c r="H291" s="140"/>
      <c r="I291" s="140">
        <v>2</v>
      </c>
      <c r="J291" s="104"/>
      <c r="K291" s="122"/>
      <c r="L291" s="104"/>
      <c r="M291" s="123">
        <f t="shared" si="40"/>
        <v>0</v>
      </c>
      <c r="N291" s="167">
        <f>M291*0.23</f>
        <v>0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  <c r="AD291" s="94"/>
      <c r="AE291" s="94"/>
      <c r="AF291" s="94"/>
      <c r="AG291" s="94"/>
      <c r="AH291" s="94"/>
      <c r="AI291" s="94"/>
      <c r="AJ291" s="94"/>
      <c r="AK291" s="94"/>
      <c r="AL291" s="94"/>
      <c r="AM291" s="100"/>
      <c r="AN291" s="68"/>
    </row>
    <row r="292" spans="1:98" s="213" customFormat="1" ht="13.5" customHeight="1" outlineLevel="1" x14ac:dyDescent="0.25">
      <c r="A292" s="346" t="s">
        <v>472</v>
      </c>
      <c r="B292" s="347"/>
      <c r="C292" s="347"/>
      <c r="D292" s="347"/>
      <c r="E292" s="347"/>
      <c r="F292" s="347"/>
      <c r="G292" s="347"/>
      <c r="H292" s="347"/>
      <c r="I292" s="348"/>
      <c r="J292" s="113"/>
      <c r="K292" s="114"/>
      <c r="L292" s="113"/>
      <c r="M292" s="115"/>
      <c r="N292" s="116">
        <v>0.23</v>
      </c>
      <c r="O292" s="117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  <c r="AN292" s="68"/>
      <c r="AO292" s="68"/>
      <c r="AP292" s="1"/>
      <c r="CG292" s="1"/>
    </row>
    <row r="293" spans="1:98" outlineLevel="1" x14ac:dyDescent="0.25">
      <c r="A293" s="151">
        <v>1</v>
      </c>
      <c r="B293" s="186" t="s">
        <v>92</v>
      </c>
      <c r="C293" s="139"/>
      <c r="D293" s="139"/>
      <c r="E293" s="139"/>
      <c r="F293" s="139"/>
      <c r="G293" s="135">
        <v>1</v>
      </c>
      <c r="H293" s="140">
        <v>2</v>
      </c>
      <c r="I293" s="140">
        <v>2</v>
      </c>
      <c r="J293" s="104"/>
      <c r="K293" s="122"/>
      <c r="L293" s="104"/>
      <c r="M293" s="123">
        <f t="shared" si="40"/>
        <v>0</v>
      </c>
      <c r="N293" s="167">
        <f>M293*0.23</f>
        <v>0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  <c r="AF293" s="94"/>
      <c r="AG293" s="94"/>
      <c r="AH293" s="94"/>
      <c r="AI293" s="94"/>
      <c r="AJ293" s="94"/>
      <c r="AK293" s="94"/>
      <c r="AL293" s="94"/>
      <c r="AM293" s="94"/>
      <c r="AN293" s="68"/>
    </row>
    <row r="294" spans="1:98" s="50" customFormat="1" ht="13.9" customHeight="1" outlineLevel="1" x14ac:dyDescent="0.25">
      <c r="A294" s="333" t="s">
        <v>498</v>
      </c>
      <c r="B294" s="334"/>
      <c r="C294" s="331"/>
      <c r="D294" s="324"/>
      <c r="E294" s="324"/>
      <c r="F294" s="324"/>
      <c r="G294" s="325"/>
      <c r="H294" s="326"/>
      <c r="I294" s="327"/>
      <c r="J294" s="128"/>
      <c r="K294" s="127"/>
      <c r="L294" s="128"/>
      <c r="M294" s="129"/>
      <c r="N294" s="328"/>
      <c r="O294" s="117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249"/>
      <c r="AN294" s="68"/>
      <c r="AO294" s="68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</row>
    <row r="295" spans="1:98" ht="12" customHeight="1" outlineLevel="1" x14ac:dyDescent="0.25">
      <c r="A295" s="281">
        <v>1</v>
      </c>
      <c r="B295" s="293" t="s">
        <v>499</v>
      </c>
      <c r="C295" s="282"/>
      <c r="D295" s="282"/>
      <c r="E295" s="282"/>
      <c r="F295" s="282"/>
      <c r="G295" s="283"/>
      <c r="H295" s="284"/>
      <c r="I295" s="285"/>
      <c r="J295" s="104"/>
      <c r="K295" s="122"/>
      <c r="L295" s="104"/>
      <c r="M295" s="123"/>
      <c r="N295" s="167"/>
      <c r="O295" s="125"/>
      <c r="P295" s="98"/>
      <c r="Q295" s="98"/>
      <c r="R295" s="98"/>
      <c r="S295" s="98"/>
      <c r="T295" s="98"/>
      <c r="U295" s="98"/>
      <c r="V295" s="227"/>
      <c r="W295" s="227"/>
      <c r="X295" s="98"/>
      <c r="Y295" s="98"/>
      <c r="Z295" s="98"/>
      <c r="AA295" s="98"/>
      <c r="AB295" s="98"/>
      <c r="AC295" s="98"/>
      <c r="AD295" s="98"/>
      <c r="AE295" s="98"/>
      <c r="AF295" s="227"/>
      <c r="AG295" s="227"/>
      <c r="AH295" s="98"/>
      <c r="AI295" s="98"/>
      <c r="AJ295" s="98"/>
      <c r="AK295" s="98"/>
      <c r="AL295" s="98"/>
      <c r="AM295" s="100"/>
      <c r="AN295" s="68"/>
    </row>
    <row r="296" spans="1:98" outlineLevel="1" x14ac:dyDescent="0.25">
      <c r="A296" s="281">
        <v>2</v>
      </c>
      <c r="B296" s="293" t="s">
        <v>500</v>
      </c>
      <c r="C296" s="282"/>
      <c r="D296" s="282"/>
      <c r="E296" s="282"/>
      <c r="F296" s="282"/>
      <c r="G296" s="283"/>
      <c r="H296" s="284"/>
      <c r="I296" s="285"/>
      <c r="J296" s="104"/>
      <c r="K296" s="122"/>
      <c r="L296" s="104"/>
      <c r="M296" s="123"/>
      <c r="N296" s="167"/>
      <c r="O296" s="125"/>
      <c r="P296" s="98"/>
      <c r="Q296" s="98"/>
      <c r="R296" s="98"/>
      <c r="S296" s="98"/>
      <c r="T296" s="98"/>
      <c r="U296" s="98"/>
      <c r="V296" s="227"/>
      <c r="W296" s="227"/>
      <c r="X296" s="98"/>
      <c r="Y296" s="98"/>
      <c r="Z296" s="98"/>
      <c r="AA296" s="98"/>
      <c r="AB296" s="98"/>
      <c r="AC296" s="98"/>
      <c r="AD296" s="98"/>
      <c r="AE296" s="98"/>
      <c r="AF296" s="227"/>
      <c r="AG296" s="227"/>
      <c r="AH296" s="98"/>
      <c r="AI296" s="98"/>
      <c r="AJ296" s="98"/>
      <c r="AK296" s="98"/>
      <c r="AL296" s="98"/>
      <c r="AM296" s="100"/>
      <c r="AN296" s="68"/>
    </row>
    <row r="297" spans="1:98" s="272" customFormat="1" outlineLevel="1" x14ac:dyDescent="0.25">
      <c r="A297" s="286"/>
      <c r="B297" s="300" t="s">
        <v>502</v>
      </c>
      <c r="C297" s="287"/>
      <c r="D297" s="287"/>
      <c r="E297" s="287"/>
      <c r="F297" s="287"/>
      <c r="G297" s="288"/>
      <c r="H297" s="289"/>
      <c r="I297" s="290"/>
      <c r="J297" s="264"/>
      <c r="K297" s="265"/>
      <c r="L297" s="264"/>
      <c r="M297" s="266"/>
      <c r="N297" s="305"/>
      <c r="O297" s="268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  <c r="AA297" s="292"/>
      <c r="AB297" s="292"/>
      <c r="AC297" s="292"/>
      <c r="AD297" s="292"/>
      <c r="AE297" s="292"/>
      <c r="AF297" s="292"/>
      <c r="AG297" s="292"/>
      <c r="AH297" s="292"/>
      <c r="AI297" s="292"/>
      <c r="AJ297" s="292"/>
      <c r="AK297" s="292"/>
      <c r="AL297" s="292"/>
      <c r="AM297" s="280"/>
      <c r="AN297" s="68"/>
      <c r="AO297" s="68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</row>
    <row r="298" spans="1:98" x14ac:dyDescent="0.25">
      <c r="A298" s="338" t="s">
        <v>473</v>
      </c>
      <c r="B298" s="344"/>
      <c r="C298" s="344"/>
      <c r="D298" s="344"/>
      <c r="E298" s="344"/>
      <c r="F298" s="344"/>
      <c r="G298" s="344"/>
      <c r="H298" s="344"/>
      <c r="I298" s="345"/>
      <c r="J298" s="184"/>
      <c r="K298" s="211"/>
      <c r="L298" s="184"/>
      <c r="M298" s="194"/>
      <c r="N298" s="212"/>
      <c r="O298" s="209"/>
      <c r="P298" s="214"/>
      <c r="Q298" s="214"/>
      <c r="R298" s="214"/>
      <c r="S298" s="214"/>
      <c r="T298" s="214"/>
      <c r="U298" s="214"/>
      <c r="V298" s="214"/>
      <c r="W298" s="214"/>
      <c r="X298" s="214"/>
      <c r="Y298" s="214"/>
      <c r="Z298" s="214"/>
      <c r="AA298" s="214"/>
      <c r="AB298" s="214"/>
      <c r="AC298" s="214"/>
      <c r="AD298" s="214"/>
      <c r="AE298" s="214"/>
      <c r="AF298" s="214"/>
      <c r="AG298" s="214"/>
      <c r="AH298" s="214"/>
      <c r="AI298" s="214"/>
      <c r="AJ298" s="214"/>
      <c r="AK298" s="214"/>
      <c r="AL298" s="214"/>
      <c r="AM298" s="253"/>
      <c r="AN298" s="68"/>
    </row>
    <row r="299" spans="1:98" ht="12.6" customHeight="1" x14ac:dyDescent="0.25">
      <c r="A299" s="118">
        <v>1</v>
      </c>
      <c r="B299" s="119" t="s">
        <v>14</v>
      </c>
      <c r="C299" s="120"/>
      <c r="D299" s="120"/>
      <c r="E299" s="120"/>
      <c r="F299" s="120"/>
      <c r="G299" s="142">
        <v>1</v>
      </c>
      <c r="H299" s="118">
        <v>2</v>
      </c>
      <c r="I299" s="130">
        <v>4</v>
      </c>
      <c r="J299" s="104"/>
      <c r="K299" s="122"/>
      <c r="L299" s="104"/>
      <c r="M299" s="123">
        <f>(+K299*I299+J299*H299+L299)*G299</f>
        <v>0</v>
      </c>
      <c r="N299" s="167">
        <f>M299*0.08</f>
        <v>0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4"/>
      <c r="AH299" s="94"/>
      <c r="AI299" s="94"/>
      <c r="AJ299" s="94"/>
      <c r="AK299" s="94"/>
      <c r="AL299" s="94"/>
      <c r="AM299" s="100"/>
      <c r="AN299" s="68"/>
    </row>
    <row r="300" spans="1:98" ht="14.45" customHeight="1" x14ac:dyDescent="0.25">
      <c r="A300" s="118">
        <v>2</v>
      </c>
      <c r="B300" s="119" t="s">
        <v>185</v>
      </c>
      <c r="C300" s="120"/>
      <c r="D300" s="120"/>
      <c r="E300" s="120"/>
      <c r="F300" s="120"/>
      <c r="G300" s="142">
        <v>1</v>
      </c>
      <c r="H300" s="118"/>
      <c r="I300" s="130">
        <v>2</v>
      </c>
      <c r="J300" s="104"/>
      <c r="K300" s="122"/>
      <c r="L300" s="104"/>
      <c r="M300" s="123">
        <f>(+K300*I300+J300*H300+L300)*G300</f>
        <v>0</v>
      </c>
      <c r="N300" s="167">
        <f>M300*0.08</f>
        <v>0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4"/>
      <c r="AG300" s="94"/>
      <c r="AH300" s="94"/>
      <c r="AI300" s="94"/>
      <c r="AJ300" s="94"/>
      <c r="AK300" s="94"/>
      <c r="AL300" s="94"/>
      <c r="AM300" s="100"/>
      <c r="AN300" s="68"/>
    </row>
    <row r="301" spans="1:98" s="77" customFormat="1" ht="13.5" customHeight="1" outlineLevel="1" x14ac:dyDescent="0.25">
      <c r="A301" s="118">
        <v>3</v>
      </c>
      <c r="B301" s="119" t="s">
        <v>349</v>
      </c>
      <c r="C301" s="120"/>
      <c r="D301" s="120"/>
      <c r="E301" s="120"/>
      <c r="F301" s="120"/>
      <c r="G301" s="142">
        <v>1</v>
      </c>
      <c r="H301" s="118"/>
      <c r="I301" s="130">
        <v>2</v>
      </c>
      <c r="J301" s="104"/>
      <c r="K301" s="122"/>
      <c r="L301" s="104"/>
      <c r="M301" s="123">
        <f>(+K301*I301+J301*H301+L301)*G301</f>
        <v>0</v>
      </c>
      <c r="N301" s="167">
        <f>M301*0.08</f>
        <v>0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4"/>
      <c r="AG301" s="94"/>
      <c r="AH301" s="94"/>
      <c r="AI301" s="94"/>
      <c r="AJ301" s="94"/>
      <c r="AK301" s="94"/>
      <c r="AL301" s="94"/>
      <c r="AM301" s="100"/>
      <c r="AN301" s="68"/>
      <c r="AO301" s="68"/>
      <c r="AP301" s="1"/>
      <c r="CG301" s="1"/>
    </row>
    <row r="302" spans="1:98" s="243" customFormat="1" outlineLevel="1" x14ac:dyDescent="0.25">
      <c r="A302" s="294"/>
      <c r="B302" s="300" t="s">
        <v>468</v>
      </c>
      <c r="C302" s="295"/>
      <c r="D302" s="295"/>
      <c r="E302" s="295"/>
      <c r="F302" s="295"/>
      <c r="G302" s="296"/>
      <c r="H302" s="297"/>
      <c r="I302" s="298"/>
      <c r="J302" s="264"/>
      <c r="K302" s="265"/>
      <c r="L302" s="264"/>
      <c r="M302" s="266"/>
      <c r="N302" s="305"/>
      <c r="O302" s="268"/>
      <c r="P302" s="269"/>
      <c r="Q302" s="269"/>
      <c r="R302" s="269"/>
      <c r="S302" s="269"/>
      <c r="T302" s="315"/>
      <c r="U302" s="315"/>
      <c r="V302" s="315"/>
      <c r="W302" s="315"/>
      <c r="X302" s="315"/>
      <c r="Y302" s="315"/>
      <c r="Z302" s="315"/>
      <c r="AA302" s="315"/>
      <c r="AB302" s="315"/>
      <c r="AC302" s="315"/>
      <c r="AD302" s="315"/>
      <c r="AE302" s="315"/>
      <c r="AF302" s="315"/>
      <c r="AG302" s="315"/>
      <c r="AH302" s="315"/>
      <c r="AI302" s="315"/>
      <c r="AJ302" s="315"/>
      <c r="AK302" s="315"/>
      <c r="AL302" s="269"/>
      <c r="AM302" s="280"/>
      <c r="AN302" s="68"/>
      <c r="AO302" s="68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</row>
    <row r="303" spans="1:98" outlineLevel="1" x14ac:dyDescent="0.25">
      <c r="A303" s="335" t="s">
        <v>469</v>
      </c>
      <c r="B303" s="336"/>
      <c r="C303" s="336"/>
      <c r="D303" s="336"/>
      <c r="E303" s="336"/>
      <c r="F303" s="336"/>
      <c r="G303" s="336"/>
      <c r="H303" s="336"/>
      <c r="I303" s="337"/>
      <c r="J303" s="169"/>
      <c r="K303" s="170"/>
      <c r="L303" s="169"/>
      <c r="M303" s="171"/>
      <c r="N303" s="172"/>
      <c r="O303" s="196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252"/>
      <c r="AN303" s="68"/>
    </row>
    <row r="304" spans="1:98" outlineLevel="1" x14ac:dyDescent="0.25">
      <c r="A304" s="236">
        <v>1</v>
      </c>
      <c r="B304" s="234" t="s">
        <v>209</v>
      </c>
      <c r="C304" s="237">
        <v>2012</v>
      </c>
      <c r="D304" s="237"/>
      <c r="E304" s="237"/>
      <c r="F304" s="237"/>
      <c r="G304" s="238">
        <v>1</v>
      </c>
      <c r="H304" s="239"/>
      <c r="I304" s="239">
        <v>4</v>
      </c>
      <c r="J304" s="235"/>
      <c r="K304" s="240"/>
      <c r="L304" s="235"/>
      <c r="M304" s="241">
        <f t="shared" ref="M304:M352" si="46">(+K304*I304+J304*H304+L304)*G304</f>
        <v>0</v>
      </c>
      <c r="N304" s="242">
        <f>M304*0.23</f>
        <v>0</v>
      </c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68"/>
    </row>
    <row r="305" spans="1:40" outlineLevel="1" x14ac:dyDescent="0.25">
      <c r="A305" s="151">
        <v>2</v>
      </c>
      <c r="B305" s="138" t="s">
        <v>237</v>
      </c>
      <c r="C305" s="139">
        <v>2012</v>
      </c>
      <c r="D305" s="139"/>
      <c r="E305" s="139"/>
      <c r="F305" s="139"/>
      <c r="G305" s="141">
        <v>1</v>
      </c>
      <c r="H305" s="140">
        <v>2</v>
      </c>
      <c r="I305" s="130">
        <v>4</v>
      </c>
      <c r="J305" s="104"/>
      <c r="K305" s="122"/>
      <c r="L305" s="104"/>
      <c r="M305" s="123">
        <f t="shared" si="46"/>
        <v>0</v>
      </c>
      <c r="N305" s="173">
        <f>M305*0.23</f>
        <v>0</v>
      </c>
      <c r="O305" s="93"/>
      <c r="P305" s="94"/>
      <c r="Q305" s="94"/>
      <c r="R305" s="94"/>
      <c r="S305" s="94"/>
      <c r="T305" s="93"/>
      <c r="U305" s="93"/>
      <c r="V305" s="92"/>
      <c r="W305" s="93"/>
      <c r="X305" s="94"/>
      <c r="Y305" s="94"/>
      <c r="Z305" s="93"/>
      <c r="AA305" s="94"/>
      <c r="AB305" s="94"/>
      <c r="AC305" s="94"/>
      <c r="AD305" s="94"/>
      <c r="AE305" s="94"/>
      <c r="AF305" s="93"/>
      <c r="AG305" s="92"/>
      <c r="AH305" s="94"/>
      <c r="AI305" s="94"/>
      <c r="AJ305" s="94"/>
      <c r="AK305" s="94"/>
      <c r="AL305" s="93"/>
      <c r="AM305" s="100"/>
      <c r="AN305" s="68"/>
    </row>
    <row r="306" spans="1:40" outlineLevel="1" x14ac:dyDescent="0.25">
      <c r="A306" s="151">
        <v>3</v>
      </c>
      <c r="B306" s="138" t="s">
        <v>237</v>
      </c>
      <c r="C306" s="139">
        <v>2012</v>
      </c>
      <c r="D306" s="139"/>
      <c r="E306" s="139"/>
      <c r="F306" s="139"/>
      <c r="G306" s="141">
        <v>1</v>
      </c>
      <c r="H306" s="140">
        <v>2</v>
      </c>
      <c r="I306" s="130">
        <v>4</v>
      </c>
      <c r="J306" s="104"/>
      <c r="K306" s="122"/>
      <c r="L306" s="104"/>
      <c r="M306" s="123">
        <f t="shared" si="46"/>
        <v>0</v>
      </c>
      <c r="N306" s="173">
        <f t="shared" ref="N306:N352" si="47">M306*0.23</f>
        <v>0</v>
      </c>
      <c r="O306" s="93"/>
      <c r="P306" s="94"/>
      <c r="Q306" s="94"/>
      <c r="R306" s="94"/>
      <c r="S306" s="94"/>
      <c r="T306" s="93"/>
      <c r="U306" s="93"/>
      <c r="V306" s="92"/>
      <c r="W306" s="93"/>
      <c r="X306" s="94"/>
      <c r="Y306" s="94"/>
      <c r="Z306" s="93"/>
      <c r="AA306" s="94"/>
      <c r="AB306" s="94"/>
      <c r="AC306" s="94"/>
      <c r="AD306" s="94"/>
      <c r="AE306" s="94"/>
      <c r="AF306" s="93"/>
      <c r="AG306" s="92"/>
      <c r="AH306" s="94"/>
      <c r="AI306" s="94"/>
      <c r="AJ306" s="94"/>
      <c r="AK306" s="94"/>
      <c r="AL306" s="93"/>
      <c r="AM306" s="100"/>
      <c r="AN306" s="68"/>
    </row>
    <row r="307" spans="1:40" outlineLevel="1" x14ac:dyDescent="0.25">
      <c r="A307" s="151">
        <v>4</v>
      </c>
      <c r="B307" s="138" t="s">
        <v>239</v>
      </c>
      <c r="C307" s="139">
        <v>2012</v>
      </c>
      <c r="D307" s="139"/>
      <c r="E307" s="139"/>
      <c r="F307" s="139"/>
      <c r="G307" s="141">
        <v>1</v>
      </c>
      <c r="H307" s="140">
        <v>2</v>
      </c>
      <c r="I307" s="130">
        <v>4</v>
      </c>
      <c r="J307" s="104"/>
      <c r="K307" s="122"/>
      <c r="L307" s="104"/>
      <c r="M307" s="123">
        <f t="shared" si="46"/>
        <v>0</v>
      </c>
      <c r="N307" s="173">
        <f t="shared" si="47"/>
        <v>0</v>
      </c>
      <c r="O307" s="93"/>
      <c r="P307" s="94"/>
      <c r="Q307" s="94"/>
      <c r="R307" s="94"/>
      <c r="S307" s="94"/>
      <c r="T307" s="93"/>
      <c r="U307" s="93"/>
      <c r="V307" s="92"/>
      <c r="W307" s="93"/>
      <c r="X307" s="94"/>
      <c r="Y307" s="94"/>
      <c r="Z307" s="93"/>
      <c r="AA307" s="94"/>
      <c r="AB307" s="94"/>
      <c r="AC307" s="94"/>
      <c r="AD307" s="94"/>
      <c r="AE307" s="94"/>
      <c r="AF307" s="93"/>
      <c r="AG307" s="92"/>
      <c r="AH307" s="94"/>
      <c r="AI307" s="94"/>
      <c r="AJ307" s="94"/>
      <c r="AK307" s="94"/>
      <c r="AL307" s="93"/>
      <c r="AM307" s="100"/>
      <c r="AN307" s="68"/>
    </row>
    <row r="308" spans="1:40" outlineLevel="1" x14ac:dyDescent="0.25">
      <c r="A308" s="151">
        <v>5</v>
      </c>
      <c r="B308" s="138" t="s">
        <v>237</v>
      </c>
      <c r="C308" s="139">
        <v>2012</v>
      </c>
      <c r="D308" s="139"/>
      <c r="E308" s="139"/>
      <c r="F308" s="139"/>
      <c r="G308" s="141">
        <v>1</v>
      </c>
      <c r="H308" s="140">
        <v>2</v>
      </c>
      <c r="I308" s="130">
        <v>4</v>
      </c>
      <c r="J308" s="104"/>
      <c r="K308" s="122"/>
      <c r="L308" s="104"/>
      <c r="M308" s="123">
        <f t="shared" si="46"/>
        <v>0</v>
      </c>
      <c r="N308" s="173">
        <f t="shared" si="47"/>
        <v>0</v>
      </c>
      <c r="O308" s="93"/>
      <c r="P308" s="94"/>
      <c r="Q308" s="94"/>
      <c r="R308" s="94"/>
      <c r="S308" s="94"/>
      <c r="T308" s="93"/>
      <c r="U308" s="93"/>
      <c r="V308" s="92"/>
      <c r="W308" s="93"/>
      <c r="X308" s="94"/>
      <c r="Y308" s="94"/>
      <c r="Z308" s="93"/>
      <c r="AA308" s="94"/>
      <c r="AB308" s="94"/>
      <c r="AC308" s="94"/>
      <c r="AD308" s="94"/>
      <c r="AE308" s="94"/>
      <c r="AF308" s="93"/>
      <c r="AG308" s="92"/>
      <c r="AH308" s="94"/>
      <c r="AI308" s="94"/>
      <c r="AJ308" s="94"/>
      <c r="AK308" s="94"/>
      <c r="AL308" s="93"/>
      <c r="AM308" s="100"/>
      <c r="AN308" s="68"/>
    </row>
    <row r="309" spans="1:40" outlineLevel="1" x14ac:dyDescent="0.25">
      <c r="A309" s="151">
        <v>6</v>
      </c>
      <c r="B309" s="138" t="s">
        <v>240</v>
      </c>
      <c r="C309" s="139">
        <v>2012</v>
      </c>
      <c r="D309" s="139"/>
      <c r="E309" s="139"/>
      <c r="F309" s="139"/>
      <c r="G309" s="141">
        <v>1</v>
      </c>
      <c r="H309" s="140">
        <v>2</v>
      </c>
      <c r="I309" s="130">
        <v>4</v>
      </c>
      <c r="J309" s="104"/>
      <c r="K309" s="122"/>
      <c r="L309" s="104"/>
      <c r="M309" s="123">
        <f t="shared" si="46"/>
        <v>0</v>
      </c>
      <c r="N309" s="173">
        <f t="shared" si="47"/>
        <v>0</v>
      </c>
      <c r="O309" s="93"/>
      <c r="P309" s="94"/>
      <c r="Q309" s="94"/>
      <c r="R309" s="94"/>
      <c r="S309" s="94"/>
      <c r="T309" s="93"/>
      <c r="U309" s="93"/>
      <c r="V309" s="92"/>
      <c r="W309" s="93"/>
      <c r="X309" s="94"/>
      <c r="Y309" s="94"/>
      <c r="Z309" s="93"/>
      <c r="AA309" s="94"/>
      <c r="AB309" s="94"/>
      <c r="AC309" s="94"/>
      <c r="AD309" s="94"/>
      <c r="AE309" s="94"/>
      <c r="AF309" s="93"/>
      <c r="AG309" s="92"/>
      <c r="AH309" s="94"/>
      <c r="AI309" s="94"/>
      <c r="AJ309" s="94"/>
      <c r="AK309" s="94"/>
      <c r="AL309" s="93"/>
      <c r="AM309" s="100"/>
      <c r="AN309" s="68"/>
    </row>
    <row r="310" spans="1:40" outlineLevel="1" x14ac:dyDescent="0.25">
      <c r="A310" s="151">
        <v>7</v>
      </c>
      <c r="B310" s="138" t="s">
        <v>240</v>
      </c>
      <c r="C310" s="139">
        <v>2012</v>
      </c>
      <c r="D310" s="139"/>
      <c r="E310" s="139"/>
      <c r="F310" s="139"/>
      <c r="G310" s="141">
        <v>1</v>
      </c>
      <c r="H310" s="140">
        <v>2</v>
      </c>
      <c r="I310" s="130">
        <v>4</v>
      </c>
      <c r="J310" s="104"/>
      <c r="K310" s="122"/>
      <c r="L310" s="104"/>
      <c r="M310" s="123">
        <f t="shared" si="46"/>
        <v>0</v>
      </c>
      <c r="N310" s="173">
        <f t="shared" si="47"/>
        <v>0</v>
      </c>
      <c r="O310" s="93"/>
      <c r="P310" s="94"/>
      <c r="Q310" s="94"/>
      <c r="R310" s="94"/>
      <c r="S310" s="94"/>
      <c r="T310" s="93"/>
      <c r="U310" s="93"/>
      <c r="V310" s="92"/>
      <c r="W310" s="93"/>
      <c r="X310" s="94"/>
      <c r="Y310" s="94"/>
      <c r="Z310" s="93"/>
      <c r="AA310" s="94"/>
      <c r="AB310" s="94"/>
      <c r="AC310" s="94"/>
      <c r="AD310" s="94"/>
      <c r="AE310" s="94"/>
      <c r="AF310" s="93"/>
      <c r="AG310" s="92"/>
      <c r="AH310" s="94"/>
      <c r="AI310" s="94"/>
      <c r="AJ310" s="94"/>
      <c r="AK310" s="94"/>
      <c r="AL310" s="93"/>
      <c r="AM310" s="100"/>
      <c r="AN310" s="68"/>
    </row>
    <row r="311" spans="1:40" outlineLevel="1" x14ac:dyDescent="0.25">
      <c r="A311" s="151">
        <v>8</v>
      </c>
      <c r="B311" s="138" t="s">
        <v>238</v>
      </c>
      <c r="C311" s="139">
        <v>2012</v>
      </c>
      <c r="D311" s="139"/>
      <c r="E311" s="139"/>
      <c r="F311" s="139"/>
      <c r="G311" s="141">
        <v>1</v>
      </c>
      <c r="H311" s="140">
        <v>2</v>
      </c>
      <c r="I311" s="130">
        <v>4</v>
      </c>
      <c r="J311" s="104"/>
      <c r="K311" s="122"/>
      <c r="L311" s="104"/>
      <c r="M311" s="123">
        <f t="shared" si="46"/>
        <v>0</v>
      </c>
      <c r="N311" s="173">
        <f t="shared" si="47"/>
        <v>0</v>
      </c>
      <c r="O311" s="93"/>
      <c r="P311" s="94"/>
      <c r="Q311" s="94"/>
      <c r="R311" s="94"/>
      <c r="S311" s="94"/>
      <c r="T311" s="93"/>
      <c r="U311" s="93"/>
      <c r="V311" s="92"/>
      <c r="W311" s="93"/>
      <c r="X311" s="94"/>
      <c r="Y311" s="94"/>
      <c r="Z311" s="93"/>
      <c r="AA311" s="94"/>
      <c r="AB311" s="94"/>
      <c r="AC311" s="94"/>
      <c r="AD311" s="94"/>
      <c r="AE311" s="94"/>
      <c r="AF311" s="93"/>
      <c r="AG311" s="92"/>
      <c r="AH311" s="94"/>
      <c r="AI311" s="94"/>
      <c r="AJ311" s="94"/>
      <c r="AK311" s="94"/>
      <c r="AL311" s="93"/>
      <c r="AM311" s="100"/>
      <c r="AN311" s="68"/>
    </row>
    <row r="312" spans="1:40" outlineLevel="1" x14ac:dyDescent="0.25">
      <c r="A312" s="151">
        <v>9</v>
      </c>
      <c r="B312" s="138" t="s">
        <v>240</v>
      </c>
      <c r="C312" s="139">
        <v>2012</v>
      </c>
      <c r="D312" s="139"/>
      <c r="E312" s="139"/>
      <c r="F312" s="139"/>
      <c r="G312" s="141">
        <v>1</v>
      </c>
      <c r="H312" s="140">
        <v>2</v>
      </c>
      <c r="I312" s="130">
        <v>4</v>
      </c>
      <c r="J312" s="104"/>
      <c r="K312" s="122"/>
      <c r="L312" s="104"/>
      <c r="M312" s="123">
        <f t="shared" si="46"/>
        <v>0</v>
      </c>
      <c r="N312" s="173">
        <f t="shared" si="47"/>
        <v>0</v>
      </c>
      <c r="O312" s="93"/>
      <c r="P312" s="94"/>
      <c r="Q312" s="94"/>
      <c r="R312" s="94"/>
      <c r="S312" s="94"/>
      <c r="T312" s="93"/>
      <c r="U312" s="93"/>
      <c r="V312" s="92"/>
      <c r="W312" s="93"/>
      <c r="X312" s="94"/>
      <c r="Y312" s="94"/>
      <c r="Z312" s="93"/>
      <c r="AA312" s="94"/>
      <c r="AB312" s="94"/>
      <c r="AC312" s="94"/>
      <c r="AD312" s="94"/>
      <c r="AE312" s="94"/>
      <c r="AF312" s="93"/>
      <c r="AG312" s="92"/>
      <c r="AH312" s="94"/>
      <c r="AI312" s="94"/>
      <c r="AJ312" s="94"/>
      <c r="AK312" s="94"/>
      <c r="AL312" s="93"/>
      <c r="AM312" s="100"/>
      <c r="AN312" s="68"/>
    </row>
    <row r="313" spans="1:40" outlineLevel="1" x14ac:dyDescent="0.25">
      <c r="A313" s="151">
        <v>10</v>
      </c>
      <c r="B313" s="138" t="s">
        <v>241</v>
      </c>
      <c r="C313" s="139">
        <v>2012</v>
      </c>
      <c r="D313" s="139"/>
      <c r="E313" s="139"/>
      <c r="F313" s="139"/>
      <c r="G313" s="141">
        <v>1</v>
      </c>
      <c r="H313" s="140">
        <v>2</v>
      </c>
      <c r="I313" s="130">
        <v>4</v>
      </c>
      <c r="J313" s="104"/>
      <c r="K313" s="122"/>
      <c r="L313" s="104"/>
      <c r="M313" s="123">
        <f t="shared" si="46"/>
        <v>0</v>
      </c>
      <c r="N313" s="173">
        <f t="shared" si="47"/>
        <v>0</v>
      </c>
      <c r="O313" s="93"/>
      <c r="P313" s="94"/>
      <c r="Q313" s="94"/>
      <c r="R313" s="94"/>
      <c r="S313" s="94"/>
      <c r="T313" s="93"/>
      <c r="U313" s="93"/>
      <c r="V313" s="92"/>
      <c r="W313" s="93"/>
      <c r="X313" s="94"/>
      <c r="Y313" s="94"/>
      <c r="Z313" s="93"/>
      <c r="AA313" s="94"/>
      <c r="AB313" s="94"/>
      <c r="AC313" s="94"/>
      <c r="AD313" s="94"/>
      <c r="AE313" s="94"/>
      <c r="AF313" s="93"/>
      <c r="AG313" s="92"/>
      <c r="AH313" s="94"/>
      <c r="AI313" s="94"/>
      <c r="AJ313" s="94"/>
      <c r="AK313" s="94"/>
      <c r="AL313" s="93"/>
      <c r="AM313" s="100"/>
      <c r="AN313" s="68"/>
    </row>
    <row r="314" spans="1:40" outlineLevel="1" x14ac:dyDescent="0.25">
      <c r="A314" s="151">
        <v>11</v>
      </c>
      <c r="B314" s="138" t="s">
        <v>241</v>
      </c>
      <c r="C314" s="139">
        <v>2012</v>
      </c>
      <c r="D314" s="139"/>
      <c r="E314" s="139"/>
      <c r="F314" s="139"/>
      <c r="G314" s="141">
        <v>1</v>
      </c>
      <c r="H314" s="140">
        <v>2</v>
      </c>
      <c r="I314" s="130">
        <v>4</v>
      </c>
      <c r="J314" s="104"/>
      <c r="K314" s="122"/>
      <c r="L314" s="104"/>
      <c r="M314" s="123">
        <f t="shared" si="46"/>
        <v>0</v>
      </c>
      <c r="N314" s="173">
        <f t="shared" si="47"/>
        <v>0</v>
      </c>
      <c r="O314" s="93"/>
      <c r="P314" s="94"/>
      <c r="Q314" s="94"/>
      <c r="R314" s="94"/>
      <c r="S314" s="94"/>
      <c r="T314" s="93"/>
      <c r="U314" s="93"/>
      <c r="V314" s="92"/>
      <c r="W314" s="93"/>
      <c r="X314" s="94"/>
      <c r="Y314" s="94"/>
      <c r="Z314" s="93"/>
      <c r="AA314" s="94"/>
      <c r="AB314" s="94"/>
      <c r="AC314" s="94"/>
      <c r="AD314" s="94"/>
      <c r="AE314" s="94"/>
      <c r="AF314" s="93"/>
      <c r="AG314" s="92"/>
      <c r="AH314" s="94"/>
      <c r="AI314" s="94"/>
      <c r="AJ314" s="94"/>
      <c r="AK314" s="94"/>
      <c r="AL314" s="93"/>
      <c r="AM314" s="100"/>
      <c r="AN314" s="68"/>
    </row>
    <row r="315" spans="1:40" outlineLevel="1" x14ac:dyDescent="0.25">
      <c r="A315" s="151">
        <v>12</v>
      </c>
      <c r="B315" s="138" t="s">
        <v>241</v>
      </c>
      <c r="C315" s="139">
        <v>2012</v>
      </c>
      <c r="D315" s="139"/>
      <c r="E315" s="139"/>
      <c r="F315" s="139"/>
      <c r="G315" s="141">
        <v>1</v>
      </c>
      <c r="H315" s="140">
        <v>2</v>
      </c>
      <c r="I315" s="130">
        <v>4</v>
      </c>
      <c r="J315" s="104"/>
      <c r="K315" s="122"/>
      <c r="L315" s="104"/>
      <c r="M315" s="123">
        <f t="shared" si="46"/>
        <v>0</v>
      </c>
      <c r="N315" s="173">
        <f t="shared" si="47"/>
        <v>0</v>
      </c>
      <c r="O315" s="93"/>
      <c r="P315" s="94"/>
      <c r="Q315" s="94"/>
      <c r="R315" s="94"/>
      <c r="S315" s="94"/>
      <c r="T315" s="93"/>
      <c r="U315" s="93"/>
      <c r="V315" s="92"/>
      <c r="W315" s="93"/>
      <c r="X315" s="94"/>
      <c r="Y315" s="94"/>
      <c r="Z315" s="93"/>
      <c r="AA315" s="94"/>
      <c r="AB315" s="94"/>
      <c r="AC315" s="94"/>
      <c r="AD315" s="94"/>
      <c r="AE315" s="94"/>
      <c r="AF315" s="93"/>
      <c r="AG315" s="92"/>
      <c r="AH315" s="94"/>
      <c r="AI315" s="94"/>
      <c r="AJ315" s="94"/>
      <c r="AK315" s="94"/>
      <c r="AL315" s="93"/>
      <c r="AM315" s="100"/>
      <c r="AN315" s="68"/>
    </row>
    <row r="316" spans="1:40" outlineLevel="1" x14ac:dyDescent="0.25">
      <c r="A316" s="151">
        <v>13</v>
      </c>
      <c r="B316" s="138" t="s">
        <v>238</v>
      </c>
      <c r="C316" s="139">
        <v>2012</v>
      </c>
      <c r="D316" s="139"/>
      <c r="E316" s="139"/>
      <c r="F316" s="139"/>
      <c r="G316" s="141">
        <v>1</v>
      </c>
      <c r="H316" s="140">
        <v>2</v>
      </c>
      <c r="I316" s="130">
        <v>4</v>
      </c>
      <c r="J316" s="104"/>
      <c r="K316" s="122"/>
      <c r="L316" s="104"/>
      <c r="M316" s="123">
        <f t="shared" si="46"/>
        <v>0</v>
      </c>
      <c r="N316" s="173">
        <f t="shared" si="47"/>
        <v>0</v>
      </c>
      <c r="O316" s="93"/>
      <c r="P316" s="94"/>
      <c r="Q316" s="94"/>
      <c r="R316" s="94"/>
      <c r="S316" s="94"/>
      <c r="T316" s="93"/>
      <c r="U316" s="93"/>
      <c r="V316" s="92"/>
      <c r="W316" s="93"/>
      <c r="X316" s="94"/>
      <c r="Y316" s="94"/>
      <c r="Z316" s="93"/>
      <c r="AA316" s="94"/>
      <c r="AB316" s="94"/>
      <c r="AC316" s="94"/>
      <c r="AD316" s="94"/>
      <c r="AE316" s="94"/>
      <c r="AF316" s="93"/>
      <c r="AG316" s="92"/>
      <c r="AH316" s="94"/>
      <c r="AI316" s="94"/>
      <c r="AJ316" s="94"/>
      <c r="AK316" s="94"/>
      <c r="AL316" s="93"/>
      <c r="AM316" s="100"/>
      <c r="AN316" s="68"/>
    </row>
    <row r="317" spans="1:40" outlineLevel="1" x14ac:dyDescent="0.25">
      <c r="A317" s="151">
        <v>14</v>
      </c>
      <c r="B317" s="138" t="s">
        <v>242</v>
      </c>
      <c r="C317" s="139">
        <v>2012</v>
      </c>
      <c r="D317" s="139"/>
      <c r="E317" s="139"/>
      <c r="F317" s="139"/>
      <c r="G317" s="141">
        <v>1</v>
      </c>
      <c r="H317" s="140">
        <v>2</v>
      </c>
      <c r="I317" s="130">
        <v>4</v>
      </c>
      <c r="J317" s="104"/>
      <c r="K317" s="122"/>
      <c r="L317" s="104"/>
      <c r="M317" s="123">
        <f t="shared" si="46"/>
        <v>0</v>
      </c>
      <c r="N317" s="173">
        <f t="shared" si="47"/>
        <v>0</v>
      </c>
      <c r="O317" s="93"/>
      <c r="P317" s="94"/>
      <c r="Q317" s="94"/>
      <c r="R317" s="94"/>
      <c r="S317" s="94"/>
      <c r="T317" s="93"/>
      <c r="U317" s="93"/>
      <c r="V317" s="92"/>
      <c r="W317" s="93"/>
      <c r="X317" s="94"/>
      <c r="Y317" s="94"/>
      <c r="Z317" s="93"/>
      <c r="AA317" s="94"/>
      <c r="AB317" s="94"/>
      <c r="AC317" s="94"/>
      <c r="AD317" s="94"/>
      <c r="AE317" s="94"/>
      <c r="AF317" s="93"/>
      <c r="AG317" s="92"/>
      <c r="AH317" s="94"/>
      <c r="AI317" s="94"/>
      <c r="AJ317" s="94"/>
      <c r="AK317" s="94"/>
      <c r="AL317" s="93"/>
      <c r="AM317" s="100"/>
      <c r="AN317" s="68"/>
    </row>
    <row r="318" spans="1:40" outlineLevel="1" x14ac:dyDescent="0.25">
      <c r="A318" s="151">
        <v>15</v>
      </c>
      <c r="B318" s="138" t="s">
        <v>241</v>
      </c>
      <c r="C318" s="139">
        <v>2012</v>
      </c>
      <c r="D318" s="139"/>
      <c r="E318" s="139"/>
      <c r="F318" s="139"/>
      <c r="G318" s="141">
        <v>1</v>
      </c>
      <c r="H318" s="140">
        <v>2</v>
      </c>
      <c r="I318" s="130">
        <v>4</v>
      </c>
      <c r="J318" s="104"/>
      <c r="K318" s="122"/>
      <c r="L318" s="104"/>
      <c r="M318" s="123">
        <f t="shared" si="46"/>
        <v>0</v>
      </c>
      <c r="N318" s="173">
        <f t="shared" si="47"/>
        <v>0</v>
      </c>
      <c r="O318" s="93"/>
      <c r="P318" s="94"/>
      <c r="Q318" s="94"/>
      <c r="R318" s="94"/>
      <c r="S318" s="94"/>
      <c r="T318" s="93"/>
      <c r="U318" s="93"/>
      <c r="V318" s="92"/>
      <c r="W318" s="93"/>
      <c r="X318" s="94"/>
      <c r="Y318" s="94"/>
      <c r="Z318" s="93"/>
      <c r="AA318" s="94"/>
      <c r="AB318" s="94"/>
      <c r="AC318" s="94"/>
      <c r="AD318" s="94"/>
      <c r="AE318" s="94"/>
      <c r="AF318" s="93"/>
      <c r="AG318" s="92"/>
      <c r="AH318" s="94"/>
      <c r="AI318" s="94"/>
      <c r="AJ318" s="94"/>
      <c r="AK318" s="94"/>
      <c r="AL318" s="93"/>
      <c r="AM318" s="100"/>
      <c r="AN318" s="68"/>
    </row>
    <row r="319" spans="1:40" outlineLevel="1" x14ac:dyDescent="0.25">
      <c r="A319" s="151">
        <v>16</v>
      </c>
      <c r="B319" s="138" t="s">
        <v>243</v>
      </c>
      <c r="C319" s="139">
        <v>2012</v>
      </c>
      <c r="D319" s="139"/>
      <c r="E319" s="139"/>
      <c r="F319" s="139"/>
      <c r="G319" s="141">
        <v>1</v>
      </c>
      <c r="H319" s="140">
        <v>2</v>
      </c>
      <c r="I319" s="130">
        <v>4</v>
      </c>
      <c r="J319" s="104"/>
      <c r="K319" s="122"/>
      <c r="L319" s="104"/>
      <c r="M319" s="123">
        <f t="shared" si="46"/>
        <v>0</v>
      </c>
      <c r="N319" s="173">
        <f t="shared" si="47"/>
        <v>0</v>
      </c>
      <c r="O319" s="93"/>
      <c r="P319" s="94"/>
      <c r="Q319" s="94"/>
      <c r="R319" s="94"/>
      <c r="S319" s="94"/>
      <c r="T319" s="93"/>
      <c r="U319" s="93"/>
      <c r="V319" s="92"/>
      <c r="W319" s="93"/>
      <c r="X319" s="94"/>
      <c r="Y319" s="94"/>
      <c r="Z319" s="93"/>
      <c r="AA319" s="94"/>
      <c r="AB319" s="94"/>
      <c r="AC319" s="94"/>
      <c r="AD319" s="94"/>
      <c r="AE319" s="94"/>
      <c r="AF319" s="93"/>
      <c r="AG319" s="92"/>
      <c r="AH319" s="94"/>
      <c r="AI319" s="94"/>
      <c r="AJ319" s="94"/>
      <c r="AK319" s="94"/>
      <c r="AL319" s="93"/>
      <c r="AM319" s="100"/>
      <c r="AN319" s="68"/>
    </row>
    <row r="320" spans="1:40" outlineLevel="1" x14ac:dyDescent="0.25">
      <c r="A320" s="151">
        <v>17</v>
      </c>
      <c r="B320" s="138" t="s">
        <v>240</v>
      </c>
      <c r="C320" s="139">
        <v>2012</v>
      </c>
      <c r="D320" s="139"/>
      <c r="E320" s="139"/>
      <c r="F320" s="139"/>
      <c r="G320" s="141">
        <v>1</v>
      </c>
      <c r="H320" s="140">
        <v>2</v>
      </c>
      <c r="I320" s="130">
        <v>4</v>
      </c>
      <c r="J320" s="104"/>
      <c r="K320" s="122"/>
      <c r="L320" s="104"/>
      <c r="M320" s="123">
        <f t="shared" si="46"/>
        <v>0</v>
      </c>
      <c r="N320" s="173">
        <f t="shared" si="47"/>
        <v>0</v>
      </c>
      <c r="O320" s="93"/>
      <c r="P320" s="94"/>
      <c r="Q320" s="94"/>
      <c r="R320" s="94"/>
      <c r="S320" s="94"/>
      <c r="T320" s="93"/>
      <c r="U320" s="93"/>
      <c r="V320" s="92"/>
      <c r="W320" s="93"/>
      <c r="X320" s="94"/>
      <c r="Y320" s="94"/>
      <c r="Z320" s="93"/>
      <c r="AA320" s="94"/>
      <c r="AB320" s="94"/>
      <c r="AC320" s="94"/>
      <c r="AD320" s="94"/>
      <c r="AE320" s="94"/>
      <c r="AF320" s="93"/>
      <c r="AG320" s="92"/>
      <c r="AH320" s="94"/>
      <c r="AI320" s="94"/>
      <c r="AJ320" s="94"/>
      <c r="AK320" s="94"/>
      <c r="AL320" s="93"/>
      <c r="AM320" s="100"/>
      <c r="AN320" s="68"/>
    </row>
    <row r="321" spans="1:42" outlineLevel="1" x14ac:dyDescent="0.25">
      <c r="A321" s="151">
        <v>18</v>
      </c>
      <c r="B321" s="138" t="s">
        <v>238</v>
      </c>
      <c r="C321" s="139">
        <v>2012</v>
      </c>
      <c r="D321" s="139"/>
      <c r="E321" s="139"/>
      <c r="F321" s="139"/>
      <c r="G321" s="141">
        <v>1</v>
      </c>
      <c r="H321" s="140">
        <v>2</v>
      </c>
      <c r="I321" s="130">
        <v>4</v>
      </c>
      <c r="J321" s="104"/>
      <c r="K321" s="122"/>
      <c r="L321" s="104"/>
      <c r="M321" s="123">
        <f t="shared" si="46"/>
        <v>0</v>
      </c>
      <c r="N321" s="173">
        <f t="shared" si="47"/>
        <v>0</v>
      </c>
      <c r="O321" s="93"/>
      <c r="P321" s="94"/>
      <c r="Q321" s="94"/>
      <c r="R321" s="94"/>
      <c r="S321" s="94"/>
      <c r="T321" s="93"/>
      <c r="U321" s="93"/>
      <c r="V321" s="92"/>
      <c r="W321" s="93"/>
      <c r="X321" s="94"/>
      <c r="Y321" s="94"/>
      <c r="Z321" s="93"/>
      <c r="AA321" s="94"/>
      <c r="AB321" s="94"/>
      <c r="AC321" s="94"/>
      <c r="AD321" s="94"/>
      <c r="AE321" s="94"/>
      <c r="AF321" s="93"/>
      <c r="AG321" s="92"/>
      <c r="AH321" s="94"/>
      <c r="AI321" s="94"/>
      <c r="AJ321" s="94"/>
      <c r="AK321" s="94"/>
      <c r="AL321" s="93"/>
      <c r="AM321" s="100"/>
      <c r="AN321" s="68"/>
    </row>
    <row r="322" spans="1:42" outlineLevel="1" x14ac:dyDescent="0.25">
      <c r="A322" s="151">
        <v>19</v>
      </c>
      <c r="B322" s="138" t="s">
        <v>238</v>
      </c>
      <c r="C322" s="139">
        <v>2012</v>
      </c>
      <c r="D322" s="139"/>
      <c r="E322" s="139"/>
      <c r="F322" s="139"/>
      <c r="G322" s="141">
        <v>1</v>
      </c>
      <c r="H322" s="140">
        <v>2</v>
      </c>
      <c r="I322" s="130">
        <v>4</v>
      </c>
      <c r="J322" s="104"/>
      <c r="K322" s="122"/>
      <c r="L322" s="104"/>
      <c r="M322" s="123">
        <f t="shared" si="46"/>
        <v>0</v>
      </c>
      <c r="N322" s="173">
        <f t="shared" si="47"/>
        <v>0</v>
      </c>
      <c r="O322" s="93"/>
      <c r="P322" s="94"/>
      <c r="Q322" s="94"/>
      <c r="R322" s="94"/>
      <c r="S322" s="94"/>
      <c r="T322" s="93"/>
      <c r="U322" s="93"/>
      <c r="V322" s="92"/>
      <c r="W322" s="93"/>
      <c r="X322" s="94"/>
      <c r="Y322" s="94"/>
      <c r="Z322" s="93"/>
      <c r="AA322" s="94"/>
      <c r="AB322" s="94"/>
      <c r="AC322" s="94"/>
      <c r="AD322" s="94"/>
      <c r="AE322" s="94"/>
      <c r="AF322" s="93"/>
      <c r="AG322" s="92"/>
      <c r="AH322" s="94"/>
      <c r="AI322" s="94"/>
      <c r="AJ322" s="94"/>
      <c r="AK322" s="94"/>
      <c r="AL322" s="93"/>
      <c r="AM322" s="100"/>
      <c r="AN322" s="68"/>
    </row>
    <row r="323" spans="1:42" outlineLevel="1" x14ac:dyDescent="0.25">
      <c r="A323" s="151">
        <v>20</v>
      </c>
      <c r="B323" s="138" t="s">
        <v>238</v>
      </c>
      <c r="C323" s="139">
        <v>2012</v>
      </c>
      <c r="D323" s="139"/>
      <c r="E323" s="139"/>
      <c r="F323" s="139"/>
      <c r="G323" s="141">
        <v>1</v>
      </c>
      <c r="H323" s="140">
        <v>2</v>
      </c>
      <c r="I323" s="130">
        <v>4</v>
      </c>
      <c r="J323" s="104"/>
      <c r="K323" s="122"/>
      <c r="L323" s="104"/>
      <c r="M323" s="123">
        <f t="shared" si="46"/>
        <v>0</v>
      </c>
      <c r="N323" s="173">
        <f t="shared" si="47"/>
        <v>0</v>
      </c>
      <c r="O323" s="93"/>
      <c r="P323" s="94"/>
      <c r="Q323" s="94"/>
      <c r="R323" s="94"/>
      <c r="S323" s="94"/>
      <c r="T323" s="93"/>
      <c r="U323" s="93"/>
      <c r="V323" s="92"/>
      <c r="W323" s="93"/>
      <c r="X323" s="94"/>
      <c r="Y323" s="94"/>
      <c r="Z323" s="93"/>
      <c r="AA323" s="94"/>
      <c r="AB323" s="94"/>
      <c r="AC323" s="94"/>
      <c r="AD323" s="94"/>
      <c r="AE323" s="94"/>
      <c r="AF323" s="93"/>
      <c r="AG323" s="92"/>
      <c r="AH323" s="94"/>
      <c r="AI323" s="94"/>
      <c r="AJ323" s="94"/>
      <c r="AK323" s="94"/>
      <c r="AL323" s="93"/>
      <c r="AM323" s="100"/>
      <c r="AN323" s="68"/>
    </row>
    <row r="324" spans="1:42" outlineLevel="1" x14ac:dyDescent="0.25">
      <c r="A324" s="151">
        <v>21</v>
      </c>
      <c r="B324" s="138" t="s">
        <v>242</v>
      </c>
      <c r="C324" s="139">
        <v>2012</v>
      </c>
      <c r="D324" s="139"/>
      <c r="E324" s="139"/>
      <c r="F324" s="139"/>
      <c r="G324" s="141">
        <v>1</v>
      </c>
      <c r="H324" s="140">
        <v>2</v>
      </c>
      <c r="I324" s="130">
        <v>4</v>
      </c>
      <c r="J324" s="104"/>
      <c r="K324" s="122"/>
      <c r="L324" s="104"/>
      <c r="M324" s="123">
        <f t="shared" si="46"/>
        <v>0</v>
      </c>
      <c r="N324" s="173">
        <f t="shared" si="47"/>
        <v>0</v>
      </c>
      <c r="O324" s="93"/>
      <c r="P324" s="94"/>
      <c r="Q324" s="94"/>
      <c r="R324" s="94"/>
      <c r="S324" s="94"/>
      <c r="T324" s="93"/>
      <c r="U324" s="93"/>
      <c r="V324" s="92"/>
      <c r="W324" s="93"/>
      <c r="X324" s="94"/>
      <c r="Y324" s="94"/>
      <c r="Z324" s="93"/>
      <c r="AA324" s="94"/>
      <c r="AB324" s="94"/>
      <c r="AC324" s="94"/>
      <c r="AD324" s="94"/>
      <c r="AE324" s="94"/>
      <c r="AF324" s="93"/>
      <c r="AG324" s="92"/>
      <c r="AH324" s="94"/>
      <c r="AI324" s="94"/>
      <c r="AJ324" s="94"/>
      <c r="AK324" s="94"/>
      <c r="AL324" s="93"/>
      <c r="AM324" s="100"/>
      <c r="AN324" s="68"/>
    </row>
    <row r="325" spans="1:42" outlineLevel="1" x14ac:dyDescent="0.25">
      <c r="A325" s="151">
        <v>22</v>
      </c>
      <c r="B325" s="138" t="s">
        <v>241</v>
      </c>
      <c r="C325" s="139">
        <v>2012</v>
      </c>
      <c r="D325" s="139"/>
      <c r="E325" s="139"/>
      <c r="F325" s="139"/>
      <c r="G325" s="141">
        <v>1</v>
      </c>
      <c r="H325" s="140">
        <v>2</v>
      </c>
      <c r="I325" s="130">
        <v>4</v>
      </c>
      <c r="J325" s="104"/>
      <c r="K325" s="122"/>
      <c r="L325" s="104"/>
      <c r="M325" s="123">
        <f t="shared" si="46"/>
        <v>0</v>
      </c>
      <c r="N325" s="173">
        <f t="shared" si="47"/>
        <v>0</v>
      </c>
      <c r="O325" s="93"/>
      <c r="P325" s="94"/>
      <c r="Q325" s="94"/>
      <c r="R325" s="94"/>
      <c r="S325" s="94"/>
      <c r="T325" s="93"/>
      <c r="U325" s="93"/>
      <c r="V325" s="92"/>
      <c r="W325" s="93"/>
      <c r="X325" s="94"/>
      <c r="Y325" s="94"/>
      <c r="Z325" s="93"/>
      <c r="AA325" s="94"/>
      <c r="AB325" s="94"/>
      <c r="AC325" s="94"/>
      <c r="AD325" s="94"/>
      <c r="AE325" s="94"/>
      <c r="AF325" s="93"/>
      <c r="AG325" s="92"/>
      <c r="AH325" s="94"/>
      <c r="AI325" s="94"/>
      <c r="AJ325" s="94"/>
      <c r="AK325" s="94"/>
      <c r="AL325" s="93"/>
      <c r="AM325" s="100"/>
      <c r="AN325" s="68"/>
    </row>
    <row r="326" spans="1:42" outlineLevel="1" x14ac:dyDescent="0.25">
      <c r="A326" s="151">
        <v>23</v>
      </c>
      <c r="B326" s="138" t="s">
        <v>238</v>
      </c>
      <c r="C326" s="139">
        <v>2012</v>
      </c>
      <c r="D326" s="139"/>
      <c r="E326" s="139"/>
      <c r="F326" s="139"/>
      <c r="G326" s="141">
        <v>1</v>
      </c>
      <c r="H326" s="140">
        <v>2</v>
      </c>
      <c r="I326" s="130">
        <v>4</v>
      </c>
      <c r="J326" s="104"/>
      <c r="K326" s="122"/>
      <c r="L326" s="104"/>
      <c r="M326" s="123">
        <f t="shared" si="46"/>
        <v>0</v>
      </c>
      <c r="N326" s="173">
        <f t="shared" si="47"/>
        <v>0</v>
      </c>
      <c r="O326" s="93"/>
      <c r="P326" s="94"/>
      <c r="Q326" s="94"/>
      <c r="R326" s="94"/>
      <c r="S326" s="94"/>
      <c r="T326" s="93"/>
      <c r="U326" s="93"/>
      <c r="V326" s="92"/>
      <c r="W326" s="93"/>
      <c r="X326" s="94"/>
      <c r="Y326" s="94"/>
      <c r="Z326" s="93"/>
      <c r="AA326" s="94"/>
      <c r="AB326" s="94"/>
      <c r="AC326" s="94"/>
      <c r="AD326" s="94"/>
      <c r="AE326" s="94"/>
      <c r="AF326" s="93"/>
      <c r="AG326" s="92"/>
      <c r="AH326" s="94"/>
      <c r="AI326" s="94"/>
      <c r="AJ326" s="94"/>
      <c r="AK326" s="94"/>
      <c r="AL326" s="93"/>
      <c r="AM326" s="100"/>
      <c r="AN326" s="68"/>
    </row>
    <row r="327" spans="1:42" outlineLevel="1" x14ac:dyDescent="0.25">
      <c r="A327" s="151">
        <v>24</v>
      </c>
      <c r="B327" s="138" t="s">
        <v>237</v>
      </c>
      <c r="C327" s="139">
        <v>2012</v>
      </c>
      <c r="D327" s="139"/>
      <c r="E327" s="139"/>
      <c r="F327" s="139"/>
      <c r="G327" s="141">
        <v>1</v>
      </c>
      <c r="H327" s="140">
        <v>2</v>
      </c>
      <c r="I327" s="130">
        <v>4</v>
      </c>
      <c r="J327" s="104"/>
      <c r="K327" s="122"/>
      <c r="L327" s="104"/>
      <c r="M327" s="123">
        <f t="shared" si="46"/>
        <v>0</v>
      </c>
      <c r="N327" s="173">
        <f t="shared" si="47"/>
        <v>0</v>
      </c>
      <c r="O327" s="93"/>
      <c r="P327" s="94"/>
      <c r="Q327" s="94"/>
      <c r="R327" s="94"/>
      <c r="S327" s="94"/>
      <c r="T327" s="93"/>
      <c r="U327" s="93"/>
      <c r="V327" s="92"/>
      <c r="W327" s="93"/>
      <c r="X327" s="94"/>
      <c r="Y327" s="94"/>
      <c r="Z327" s="93"/>
      <c r="AA327" s="94"/>
      <c r="AB327" s="94"/>
      <c r="AC327" s="94"/>
      <c r="AD327" s="94"/>
      <c r="AE327" s="94"/>
      <c r="AF327" s="93"/>
      <c r="AG327" s="92"/>
      <c r="AH327" s="94"/>
      <c r="AI327" s="94"/>
      <c r="AJ327" s="94"/>
      <c r="AK327" s="94"/>
      <c r="AL327" s="93"/>
      <c r="AM327" s="100"/>
      <c r="AN327" s="68"/>
    </row>
    <row r="328" spans="1:42" outlineLevel="1" x14ac:dyDescent="0.25">
      <c r="A328" s="151">
        <v>25</v>
      </c>
      <c r="B328" s="138" t="s">
        <v>242</v>
      </c>
      <c r="C328" s="139">
        <v>2012</v>
      </c>
      <c r="D328" s="139"/>
      <c r="E328" s="139"/>
      <c r="F328" s="139"/>
      <c r="G328" s="141">
        <v>1</v>
      </c>
      <c r="H328" s="140">
        <v>2</v>
      </c>
      <c r="I328" s="130">
        <v>4</v>
      </c>
      <c r="J328" s="104"/>
      <c r="K328" s="122"/>
      <c r="L328" s="104"/>
      <c r="M328" s="123">
        <f t="shared" si="46"/>
        <v>0</v>
      </c>
      <c r="N328" s="173">
        <f t="shared" si="47"/>
        <v>0</v>
      </c>
      <c r="O328" s="93"/>
      <c r="P328" s="94"/>
      <c r="Q328" s="94"/>
      <c r="R328" s="94"/>
      <c r="S328" s="94"/>
      <c r="T328" s="93"/>
      <c r="U328" s="93"/>
      <c r="V328" s="92"/>
      <c r="W328" s="93"/>
      <c r="X328" s="94"/>
      <c r="Y328" s="94"/>
      <c r="Z328" s="93"/>
      <c r="AA328" s="94"/>
      <c r="AB328" s="94"/>
      <c r="AC328" s="94"/>
      <c r="AD328" s="94"/>
      <c r="AE328" s="94"/>
      <c r="AF328" s="93"/>
      <c r="AG328" s="92"/>
      <c r="AH328" s="94"/>
      <c r="AI328" s="94"/>
      <c r="AJ328" s="94"/>
      <c r="AK328" s="94"/>
      <c r="AL328" s="93"/>
      <c r="AM328" s="100"/>
      <c r="AN328" s="68"/>
    </row>
    <row r="329" spans="1:42" outlineLevel="1" x14ac:dyDescent="0.25">
      <c r="A329" s="151">
        <v>26</v>
      </c>
      <c r="B329" s="138" t="s">
        <v>240</v>
      </c>
      <c r="C329" s="139">
        <v>2012</v>
      </c>
      <c r="D329" s="139"/>
      <c r="E329" s="139"/>
      <c r="F329" s="139"/>
      <c r="G329" s="141">
        <v>1</v>
      </c>
      <c r="H329" s="140">
        <v>2</v>
      </c>
      <c r="I329" s="130">
        <v>4</v>
      </c>
      <c r="J329" s="104"/>
      <c r="K329" s="122"/>
      <c r="L329" s="104"/>
      <c r="M329" s="123">
        <f t="shared" si="46"/>
        <v>0</v>
      </c>
      <c r="N329" s="173">
        <f t="shared" si="47"/>
        <v>0</v>
      </c>
      <c r="O329" s="93"/>
      <c r="P329" s="94"/>
      <c r="Q329" s="94"/>
      <c r="R329" s="94"/>
      <c r="S329" s="94"/>
      <c r="T329" s="93"/>
      <c r="U329" s="93"/>
      <c r="V329" s="92"/>
      <c r="W329" s="93"/>
      <c r="X329" s="94"/>
      <c r="Y329" s="94"/>
      <c r="Z329" s="93"/>
      <c r="AA329" s="94"/>
      <c r="AB329" s="94"/>
      <c r="AC329" s="94"/>
      <c r="AD329" s="94"/>
      <c r="AE329" s="94"/>
      <c r="AF329" s="93"/>
      <c r="AG329" s="92"/>
      <c r="AH329" s="94"/>
      <c r="AI329" s="94"/>
      <c r="AJ329" s="94"/>
      <c r="AK329" s="94"/>
      <c r="AL329" s="93"/>
      <c r="AM329" s="100"/>
      <c r="AN329" s="68"/>
      <c r="AP329" s="68"/>
    </row>
    <row r="330" spans="1:42" outlineLevel="1" x14ac:dyDescent="0.25">
      <c r="A330" s="151">
        <v>27</v>
      </c>
      <c r="B330" s="138" t="s">
        <v>238</v>
      </c>
      <c r="C330" s="139">
        <v>2012</v>
      </c>
      <c r="D330" s="139"/>
      <c r="E330" s="139"/>
      <c r="F330" s="139"/>
      <c r="G330" s="141">
        <v>1</v>
      </c>
      <c r="H330" s="140">
        <v>2</v>
      </c>
      <c r="I330" s="130">
        <v>4</v>
      </c>
      <c r="J330" s="104"/>
      <c r="K330" s="122"/>
      <c r="L330" s="104"/>
      <c r="M330" s="123">
        <f t="shared" si="46"/>
        <v>0</v>
      </c>
      <c r="N330" s="173">
        <f t="shared" si="47"/>
        <v>0</v>
      </c>
      <c r="O330" s="93"/>
      <c r="P330" s="94"/>
      <c r="Q330" s="94"/>
      <c r="R330" s="94"/>
      <c r="S330" s="94"/>
      <c r="T330" s="93"/>
      <c r="U330" s="93"/>
      <c r="V330" s="92"/>
      <c r="W330" s="93"/>
      <c r="X330" s="94"/>
      <c r="Y330" s="94"/>
      <c r="Z330" s="93"/>
      <c r="AA330" s="94"/>
      <c r="AB330" s="94"/>
      <c r="AC330" s="94"/>
      <c r="AD330" s="94"/>
      <c r="AE330" s="94"/>
      <c r="AF330" s="93"/>
      <c r="AG330" s="92"/>
      <c r="AH330" s="94"/>
      <c r="AI330" s="94"/>
      <c r="AJ330" s="94"/>
      <c r="AK330" s="94"/>
      <c r="AL330" s="93"/>
      <c r="AM330" s="100"/>
      <c r="AN330" s="68"/>
      <c r="AP330" s="68"/>
    </row>
    <row r="331" spans="1:42" outlineLevel="1" x14ac:dyDescent="0.25">
      <c r="A331" s="151">
        <v>28</v>
      </c>
      <c r="B331" s="138" t="s">
        <v>239</v>
      </c>
      <c r="C331" s="139">
        <v>2012</v>
      </c>
      <c r="D331" s="139"/>
      <c r="E331" s="139"/>
      <c r="F331" s="139"/>
      <c r="G331" s="141">
        <v>1</v>
      </c>
      <c r="H331" s="140">
        <v>2</v>
      </c>
      <c r="I331" s="130">
        <v>4</v>
      </c>
      <c r="J331" s="104"/>
      <c r="K331" s="122"/>
      <c r="L331" s="104"/>
      <c r="M331" s="123">
        <f t="shared" si="46"/>
        <v>0</v>
      </c>
      <c r="N331" s="173">
        <f t="shared" si="47"/>
        <v>0</v>
      </c>
      <c r="O331" s="93"/>
      <c r="P331" s="94"/>
      <c r="Q331" s="94"/>
      <c r="R331" s="94"/>
      <c r="S331" s="94"/>
      <c r="T331" s="93"/>
      <c r="U331" s="93"/>
      <c r="V331" s="92"/>
      <c r="W331" s="93"/>
      <c r="X331" s="94"/>
      <c r="Y331" s="94"/>
      <c r="Z331" s="93"/>
      <c r="AA331" s="94"/>
      <c r="AB331" s="94"/>
      <c r="AC331" s="94"/>
      <c r="AD331" s="94"/>
      <c r="AE331" s="94"/>
      <c r="AF331" s="93"/>
      <c r="AG331" s="92"/>
      <c r="AH331" s="94"/>
      <c r="AI331" s="94"/>
      <c r="AJ331" s="94"/>
      <c r="AK331" s="94"/>
      <c r="AL331" s="93"/>
      <c r="AM331" s="100"/>
      <c r="AN331" s="68"/>
      <c r="AP331" s="68"/>
    </row>
    <row r="332" spans="1:42" outlineLevel="1" x14ac:dyDescent="0.25">
      <c r="A332" s="151">
        <v>29</v>
      </c>
      <c r="B332" s="138" t="s">
        <v>245</v>
      </c>
      <c r="C332" s="139">
        <v>2012</v>
      </c>
      <c r="D332" s="139"/>
      <c r="E332" s="139"/>
      <c r="F332" s="139"/>
      <c r="G332" s="141">
        <v>1</v>
      </c>
      <c r="H332" s="140">
        <v>2</v>
      </c>
      <c r="I332" s="130">
        <v>4</v>
      </c>
      <c r="J332" s="104"/>
      <c r="K332" s="122"/>
      <c r="L332" s="104"/>
      <c r="M332" s="123">
        <f t="shared" si="46"/>
        <v>0</v>
      </c>
      <c r="N332" s="173">
        <f t="shared" si="47"/>
        <v>0</v>
      </c>
      <c r="O332" s="93"/>
      <c r="P332" s="94"/>
      <c r="Q332" s="94"/>
      <c r="R332" s="94"/>
      <c r="S332" s="94"/>
      <c r="T332" s="93"/>
      <c r="U332" s="93"/>
      <c r="V332" s="92"/>
      <c r="W332" s="93"/>
      <c r="X332" s="94"/>
      <c r="Y332" s="94"/>
      <c r="Z332" s="93"/>
      <c r="AA332" s="94"/>
      <c r="AB332" s="94"/>
      <c r="AC332" s="94"/>
      <c r="AD332" s="94"/>
      <c r="AE332" s="94"/>
      <c r="AF332" s="93"/>
      <c r="AG332" s="92"/>
      <c r="AH332" s="94"/>
      <c r="AI332" s="94"/>
      <c r="AJ332" s="94"/>
      <c r="AK332" s="94"/>
      <c r="AL332" s="93"/>
      <c r="AM332" s="100"/>
      <c r="AN332" s="68"/>
      <c r="AP332" s="68"/>
    </row>
    <row r="333" spans="1:42" outlineLevel="1" x14ac:dyDescent="0.25">
      <c r="A333" s="151">
        <v>30</v>
      </c>
      <c r="B333" s="138" t="s">
        <v>245</v>
      </c>
      <c r="C333" s="139">
        <v>2012</v>
      </c>
      <c r="D333" s="139"/>
      <c r="E333" s="139"/>
      <c r="F333" s="139"/>
      <c r="G333" s="141">
        <v>1</v>
      </c>
      <c r="H333" s="140">
        <v>2</v>
      </c>
      <c r="I333" s="130">
        <v>4</v>
      </c>
      <c r="J333" s="104"/>
      <c r="K333" s="122"/>
      <c r="L333" s="104"/>
      <c r="M333" s="123">
        <f t="shared" si="46"/>
        <v>0</v>
      </c>
      <c r="N333" s="173">
        <f t="shared" si="47"/>
        <v>0</v>
      </c>
      <c r="O333" s="93"/>
      <c r="P333" s="94"/>
      <c r="Q333" s="94"/>
      <c r="R333" s="94"/>
      <c r="S333" s="94"/>
      <c r="T333" s="93"/>
      <c r="U333" s="93"/>
      <c r="V333" s="92"/>
      <c r="W333" s="93"/>
      <c r="X333" s="94"/>
      <c r="Y333" s="94"/>
      <c r="Z333" s="93"/>
      <c r="AA333" s="94"/>
      <c r="AB333" s="94"/>
      <c r="AC333" s="94"/>
      <c r="AD333" s="94"/>
      <c r="AE333" s="94"/>
      <c r="AF333" s="93"/>
      <c r="AG333" s="92"/>
      <c r="AH333" s="94"/>
      <c r="AI333" s="94"/>
      <c r="AJ333" s="94"/>
      <c r="AK333" s="94"/>
      <c r="AL333" s="93"/>
      <c r="AM333" s="100"/>
      <c r="AN333" s="68"/>
      <c r="AP333" s="68"/>
    </row>
    <row r="334" spans="1:42" outlineLevel="1" x14ac:dyDescent="0.25">
      <c r="A334" s="151">
        <v>31</v>
      </c>
      <c r="B334" s="138" t="s">
        <v>245</v>
      </c>
      <c r="C334" s="139">
        <v>2012</v>
      </c>
      <c r="D334" s="139"/>
      <c r="E334" s="139"/>
      <c r="F334" s="139"/>
      <c r="G334" s="141">
        <v>1</v>
      </c>
      <c r="H334" s="140">
        <v>2</v>
      </c>
      <c r="I334" s="130">
        <v>4</v>
      </c>
      <c r="J334" s="104"/>
      <c r="K334" s="122"/>
      <c r="L334" s="104"/>
      <c r="M334" s="123">
        <f t="shared" si="46"/>
        <v>0</v>
      </c>
      <c r="N334" s="173">
        <f t="shared" si="47"/>
        <v>0</v>
      </c>
      <c r="O334" s="93"/>
      <c r="P334" s="94"/>
      <c r="Q334" s="94"/>
      <c r="R334" s="94"/>
      <c r="S334" s="94"/>
      <c r="T334" s="93"/>
      <c r="U334" s="93"/>
      <c r="V334" s="92"/>
      <c r="W334" s="93"/>
      <c r="X334" s="94"/>
      <c r="Y334" s="94"/>
      <c r="Z334" s="93"/>
      <c r="AA334" s="94"/>
      <c r="AB334" s="94"/>
      <c r="AC334" s="94"/>
      <c r="AD334" s="94"/>
      <c r="AE334" s="94"/>
      <c r="AF334" s="93"/>
      <c r="AG334" s="92"/>
      <c r="AH334" s="94"/>
      <c r="AI334" s="94"/>
      <c r="AJ334" s="94"/>
      <c r="AK334" s="94"/>
      <c r="AL334" s="93"/>
      <c r="AM334" s="100"/>
      <c r="AN334" s="68"/>
      <c r="AP334" s="68"/>
    </row>
    <row r="335" spans="1:42" outlineLevel="1" x14ac:dyDescent="0.25">
      <c r="A335" s="151">
        <v>32</v>
      </c>
      <c r="B335" s="138" t="s">
        <v>244</v>
      </c>
      <c r="C335" s="139">
        <v>2012</v>
      </c>
      <c r="D335" s="139"/>
      <c r="E335" s="139"/>
      <c r="F335" s="139"/>
      <c r="G335" s="141">
        <v>1</v>
      </c>
      <c r="H335" s="140">
        <v>2</v>
      </c>
      <c r="I335" s="130">
        <v>4</v>
      </c>
      <c r="J335" s="104"/>
      <c r="K335" s="122"/>
      <c r="L335" s="104"/>
      <c r="M335" s="123">
        <f t="shared" si="46"/>
        <v>0</v>
      </c>
      <c r="N335" s="173">
        <f t="shared" si="47"/>
        <v>0</v>
      </c>
      <c r="O335" s="93"/>
      <c r="P335" s="94"/>
      <c r="Q335" s="94"/>
      <c r="R335" s="94"/>
      <c r="S335" s="94"/>
      <c r="T335" s="93"/>
      <c r="U335" s="93"/>
      <c r="V335" s="92"/>
      <c r="W335" s="93"/>
      <c r="X335" s="94"/>
      <c r="Y335" s="94"/>
      <c r="Z335" s="93"/>
      <c r="AA335" s="94"/>
      <c r="AB335" s="94"/>
      <c r="AC335" s="94"/>
      <c r="AD335" s="94"/>
      <c r="AE335" s="94"/>
      <c r="AF335" s="93"/>
      <c r="AG335" s="92"/>
      <c r="AH335" s="94"/>
      <c r="AI335" s="94"/>
      <c r="AJ335" s="94"/>
      <c r="AK335" s="94"/>
      <c r="AL335" s="93"/>
      <c r="AM335" s="100"/>
      <c r="AN335" s="68"/>
      <c r="AP335" s="68"/>
    </row>
    <row r="336" spans="1:42" outlineLevel="1" x14ac:dyDescent="0.25">
      <c r="A336" s="151">
        <v>33</v>
      </c>
      <c r="B336" s="138" t="s">
        <v>240</v>
      </c>
      <c r="C336" s="139">
        <v>2012</v>
      </c>
      <c r="D336" s="139"/>
      <c r="E336" s="139"/>
      <c r="F336" s="139"/>
      <c r="G336" s="141">
        <v>1</v>
      </c>
      <c r="H336" s="140">
        <v>2</v>
      </c>
      <c r="I336" s="130">
        <v>4</v>
      </c>
      <c r="J336" s="104"/>
      <c r="K336" s="122"/>
      <c r="L336" s="104"/>
      <c r="M336" s="123">
        <f t="shared" si="46"/>
        <v>0</v>
      </c>
      <c r="N336" s="173">
        <f t="shared" si="47"/>
        <v>0</v>
      </c>
      <c r="O336" s="93"/>
      <c r="P336" s="94"/>
      <c r="Q336" s="94"/>
      <c r="R336" s="94"/>
      <c r="S336" s="94"/>
      <c r="T336" s="93"/>
      <c r="U336" s="93"/>
      <c r="V336" s="92"/>
      <c r="W336" s="93"/>
      <c r="X336" s="94"/>
      <c r="Y336" s="94"/>
      <c r="Z336" s="93"/>
      <c r="AA336" s="94"/>
      <c r="AB336" s="94"/>
      <c r="AC336" s="94"/>
      <c r="AD336" s="94"/>
      <c r="AE336" s="94"/>
      <c r="AF336" s="93"/>
      <c r="AG336" s="92"/>
      <c r="AH336" s="94"/>
      <c r="AI336" s="94"/>
      <c r="AJ336" s="94"/>
      <c r="AK336" s="94"/>
      <c r="AL336" s="93"/>
      <c r="AM336" s="100"/>
      <c r="AN336" s="68"/>
      <c r="AP336" s="68"/>
    </row>
    <row r="337" spans="1:97" outlineLevel="1" x14ac:dyDescent="0.25">
      <c r="A337" s="151">
        <v>34</v>
      </c>
      <c r="B337" s="138" t="s">
        <v>242</v>
      </c>
      <c r="C337" s="139">
        <v>2012</v>
      </c>
      <c r="D337" s="139"/>
      <c r="E337" s="139"/>
      <c r="F337" s="139"/>
      <c r="G337" s="141">
        <v>1</v>
      </c>
      <c r="H337" s="140">
        <v>2</v>
      </c>
      <c r="I337" s="130">
        <v>4</v>
      </c>
      <c r="J337" s="104"/>
      <c r="K337" s="122"/>
      <c r="L337" s="104"/>
      <c r="M337" s="123">
        <f t="shared" si="46"/>
        <v>0</v>
      </c>
      <c r="N337" s="173">
        <f t="shared" si="47"/>
        <v>0</v>
      </c>
      <c r="O337" s="93"/>
      <c r="P337" s="94"/>
      <c r="Q337" s="94"/>
      <c r="R337" s="94"/>
      <c r="S337" s="94"/>
      <c r="T337" s="93"/>
      <c r="U337" s="93"/>
      <c r="V337" s="92"/>
      <c r="W337" s="93"/>
      <c r="X337" s="94"/>
      <c r="Y337" s="94"/>
      <c r="Z337" s="93"/>
      <c r="AA337" s="94"/>
      <c r="AB337" s="94"/>
      <c r="AC337" s="94"/>
      <c r="AD337" s="94"/>
      <c r="AE337" s="94"/>
      <c r="AF337" s="93"/>
      <c r="AG337" s="92"/>
      <c r="AH337" s="94"/>
      <c r="AI337" s="94"/>
      <c r="AJ337" s="94"/>
      <c r="AK337" s="94"/>
      <c r="AL337" s="93"/>
      <c r="AM337" s="100"/>
      <c r="AN337" s="68"/>
      <c r="AP337" s="68"/>
    </row>
    <row r="338" spans="1:97" s="71" customFormat="1" outlineLevel="1" x14ac:dyDescent="0.25">
      <c r="A338" s="151">
        <v>35</v>
      </c>
      <c r="B338" s="138" t="s">
        <v>241</v>
      </c>
      <c r="C338" s="139">
        <v>2012</v>
      </c>
      <c r="D338" s="139"/>
      <c r="E338" s="139"/>
      <c r="F338" s="139"/>
      <c r="G338" s="141">
        <v>1</v>
      </c>
      <c r="H338" s="140">
        <v>2</v>
      </c>
      <c r="I338" s="130">
        <v>4</v>
      </c>
      <c r="J338" s="104"/>
      <c r="K338" s="122"/>
      <c r="L338" s="104"/>
      <c r="M338" s="123">
        <f t="shared" si="46"/>
        <v>0</v>
      </c>
      <c r="N338" s="173">
        <f t="shared" si="47"/>
        <v>0</v>
      </c>
      <c r="O338" s="93"/>
      <c r="P338" s="94"/>
      <c r="Q338" s="94"/>
      <c r="R338" s="94"/>
      <c r="S338" s="94"/>
      <c r="T338" s="93"/>
      <c r="U338" s="93"/>
      <c r="V338" s="92"/>
      <c r="W338" s="93"/>
      <c r="X338" s="94"/>
      <c r="Y338" s="94"/>
      <c r="Z338" s="93"/>
      <c r="AA338" s="94"/>
      <c r="AB338" s="94"/>
      <c r="AC338" s="94"/>
      <c r="AD338" s="94"/>
      <c r="AE338" s="94"/>
      <c r="AF338" s="93"/>
      <c r="AG338" s="92"/>
      <c r="AH338" s="94"/>
      <c r="AI338" s="94"/>
      <c r="AJ338" s="94"/>
      <c r="AK338" s="94"/>
      <c r="AL338" s="93"/>
      <c r="AM338" s="100"/>
      <c r="AN338" s="68"/>
      <c r="AO338" s="68"/>
      <c r="AP338" s="68"/>
    </row>
    <row r="339" spans="1:97" s="61" customFormat="1" outlineLevel="1" x14ac:dyDescent="0.25">
      <c r="A339" s="151">
        <v>36</v>
      </c>
      <c r="B339" s="138" t="s">
        <v>244</v>
      </c>
      <c r="C339" s="139">
        <v>2012</v>
      </c>
      <c r="D339" s="139"/>
      <c r="E339" s="139"/>
      <c r="F339" s="139"/>
      <c r="G339" s="141">
        <v>1</v>
      </c>
      <c r="H339" s="140">
        <v>2</v>
      </c>
      <c r="I339" s="130">
        <v>4</v>
      </c>
      <c r="J339" s="104"/>
      <c r="K339" s="122"/>
      <c r="L339" s="104"/>
      <c r="M339" s="123">
        <f t="shared" si="46"/>
        <v>0</v>
      </c>
      <c r="N339" s="173">
        <f t="shared" si="47"/>
        <v>0</v>
      </c>
      <c r="O339" s="93"/>
      <c r="P339" s="94"/>
      <c r="Q339" s="94"/>
      <c r="R339" s="94"/>
      <c r="S339" s="94"/>
      <c r="T339" s="93"/>
      <c r="U339" s="93"/>
      <c r="V339" s="92"/>
      <c r="W339" s="93"/>
      <c r="X339" s="94"/>
      <c r="Y339" s="94"/>
      <c r="Z339" s="93"/>
      <c r="AA339" s="94"/>
      <c r="AB339" s="94"/>
      <c r="AC339" s="94"/>
      <c r="AD339" s="94"/>
      <c r="AE339" s="94"/>
      <c r="AF339" s="93"/>
      <c r="AG339" s="92"/>
      <c r="AH339" s="94"/>
      <c r="AI339" s="94"/>
      <c r="AJ339" s="94"/>
      <c r="AK339" s="94"/>
      <c r="AL339" s="93"/>
      <c r="AM339" s="100"/>
      <c r="AN339" s="68"/>
      <c r="AO339" s="68"/>
      <c r="AP339" s="68"/>
    </row>
    <row r="340" spans="1:97" s="61" customFormat="1" outlineLevel="1" x14ac:dyDescent="0.25">
      <c r="A340" s="197">
        <v>37</v>
      </c>
      <c r="B340" s="198" t="s">
        <v>306</v>
      </c>
      <c r="C340" s="199">
        <v>2012</v>
      </c>
      <c r="D340" s="199"/>
      <c r="E340" s="199"/>
      <c r="F340" s="199"/>
      <c r="G340" s="141">
        <v>1</v>
      </c>
      <c r="H340" s="200">
        <v>2</v>
      </c>
      <c r="I340" s="201">
        <v>4</v>
      </c>
      <c r="J340" s="104"/>
      <c r="K340" s="122"/>
      <c r="L340" s="104"/>
      <c r="M340" s="123">
        <f t="shared" si="46"/>
        <v>0</v>
      </c>
      <c r="N340" s="173">
        <f t="shared" si="47"/>
        <v>0</v>
      </c>
      <c r="O340" s="93"/>
      <c r="P340" s="92"/>
      <c r="Q340" s="92"/>
      <c r="R340" s="92"/>
      <c r="S340" s="92"/>
      <c r="T340" s="93"/>
      <c r="U340" s="93"/>
      <c r="V340" s="92"/>
      <c r="W340" s="93"/>
      <c r="X340" s="92"/>
      <c r="Y340" s="92"/>
      <c r="Z340" s="93"/>
      <c r="AA340" s="94"/>
      <c r="AB340" s="92"/>
      <c r="AC340" s="92"/>
      <c r="AD340" s="92"/>
      <c r="AE340" s="92"/>
      <c r="AF340" s="93"/>
      <c r="AG340" s="92"/>
      <c r="AH340" s="92"/>
      <c r="AI340" s="92"/>
      <c r="AJ340" s="92"/>
      <c r="AK340" s="92"/>
      <c r="AL340" s="93"/>
      <c r="AM340" s="100"/>
      <c r="AN340" s="68"/>
      <c r="AO340" s="68"/>
      <c r="AP340" s="68"/>
    </row>
    <row r="341" spans="1:97" s="61" customFormat="1" ht="14.25" customHeight="1" outlineLevel="1" x14ac:dyDescent="0.25">
      <c r="A341" s="185">
        <v>38</v>
      </c>
      <c r="B341" s="186" t="s">
        <v>399</v>
      </c>
      <c r="C341" s="187">
        <v>2012</v>
      </c>
      <c r="D341" s="187"/>
      <c r="E341" s="187"/>
      <c r="F341" s="187"/>
      <c r="G341" s="188">
        <v>1</v>
      </c>
      <c r="H341" s="189"/>
      <c r="I341" s="189">
        <v>2</v>
      </c>
      <c r="J341" s="104"/>
      <c r="K341" s="122"/>
      <c r="L341" s="104"/>
      <c r="M341" s="123">
        <f t="shared" si="46"/>
        <v>0</v>
      </c>
      <c r="N341" s="173">
        <f t="shared" si="47"/>
        <v>0</v>
      </c>
      <c r="O341" s="93"/>
      <c r="P341" s="93"/>
      <c r="Q341" s="93"/>
      <c r="R341" s="93"/>
      <c r="S341" s="93"/>
      <c r="T341" s="93"/>
      <c r="U341" s="93"/>
      <c r="V341" s="92"/>
      <c r="W341" s="93"/>
      <c r="X341" s="93"/>
      <c r="Y341" s="93"/>
      <c r="Z341" s="93"/>
      <c r="AA341" s="94"/>
      <c r="AB341" s="93"/>
      <c r="AC341" s="93"/>
      <c r="AD341" s="93"/>
      <c r="AE341" s="93"/>
      <c r="AF341" s="93"/>
      <c r="AG341" s="92"/>
      <c r="AH341" s="93"/>
      <c r="AI341" s="93"/>
      <c r="AJ341" s="93"/>
      <c r="AK341" s="93"/>
      <c r="AL341" s="93"/>
      <c r="AM341" s="100"/>
      <c r="AN341" s="68"/>
      <c r="AO341" s="68"/>
      <c r="AP341" s="68"/>
    </row>
    <row r="342" spans="1:97" outlineLevel="1" x14ac:dyDescent="0.25">
      <c r="A342" s="185">
        <v>39</v>
      </c>
      <c r="B342" s="186" t="s">
        <v>400</v>
      </c>
      <c r="C342" s="187">
        <v>2012</v>
      </c>
      <c r="D342" s="187"/>
      <c r="E342" s="187"/>
      <c r="F342" s="187"/>
      <c r="G342" s="188">
        <v>1</v>
      </c>
      <c r="H342" s="189"/>
      <c r="I342" s="189">
        <v>2</v>
      </c>
      <c r="J342" s="104"/>
      <c r="K342" s="122"/>
      <c r="L342" s="104"/>
      <c r="M342" s="123">
        <f t="shared" si="46"/>
        <v>0</v>
      </c>
      <c r="N342" s="173">
        <f t="shared" si="47"/>
        <v>0</v>
      </c>
      <c r="O342" s="93"/>
      <c r="P342" s="93"/>
      <c r="Q342" s="93"/>
      <c r="R342" s="93"/>
      <c r="S342" s="93"/>
      <c r="T342" s="93"/>
      <c r="U342" s="93"/>
      <c r="V342" s="92"/>
      <c r="W342" s="93"/>
      <c r="X342" s="93"/>
      <c r="Y342" s="93"/>
      <c r="Z342" s="93"/>
      <c r="AA342" s="94"/>
      <c r="AB342" s="93"/>
      <c r="AC342" s="93"/>
      <c r="AD342" s="93"/>
      <c r="AE342" s="93"/>
      <c r="AF342" s="93"/>
      <c r="AG342" s="92"/>
      <c r="AH342" s="93"/>
      <c r="AI342" s="93"/>
      <c r="AJ342" s="93"/>
      <c r="AK342" s="93"/>
      <c r="AL342" s="94"/>
      <c r="AM342" s="100"/>
      <c r="AN342" s="68"/>
      <c r="AP342" s="68"/>
    </row>
    <row r="343" spans="1:97" s="61" customFormat="1" outlineLevel="1" x14ac:dyDescent="0.25">
      <c r="A343" s="185">
        <v>40</v>
      </c>
      <c r="B343" s="186" t="s">
        <v>250</v>
      </c>
      <c r="C343" s="187">
        <v>2012</v>
      </c>
      <c r="D343" s="187"/>
      <c r="E343" s="187"/>
      <c r="F343" s="187"/>
      <c r="G343" s="188">
        <v>1</v>
      </c>
      <c r="H343" s="189"/>
      <c r="I343" s="189">
        <v>2</v>
      </c>
      <c r="J343" s="104"/>
      <c r="K343" s="122"/>
      <c r="L343" s="104"/>
      <c r="M343" s="123">
        <f t="shared" si="46"/>
        <v>0</v>
      </c>
      <c r="N343" s="173">
        <f t="shared" si="47"/>
        <v>0</v>
      </c>
      <c r="O343" s="93"/>
      <c r="P343" s="93"/>
      <c r="Q343" s="93"/>
      <c r="R343" s="93"/>
      <c r="S343" s="93"/>
      <c r="T343" s="93"/>
      <c r="U343" s="93"/>
      <c r="V343" s="92"/>
      <c r="W343" s="93"/>
      <c r="X343" s="93"/>
      <c r="Y343" s="93"/>
      <c r="Z343" s="93"/>
      <c r="AA343" s="94"/>
      <c r="AB343" s="93"/>
      <c r="AC343" s="93"/>
      <c r="AD343" s="93"/>
      <c r="AE343" s="93"/>
      <c r="AF343" s="93"/>
      <c r="AG343" s="92"/>
      <c r="AH343" s="93"/>
      <c r="AI343" s="93"/>
      <c r="AJ343" s="93"/>
      <c r="AK343" s="93"/>
      <c r="AL343" s="94"/>
      <c r="AM343" s="100"/>
      <c r="AN343" s="68"/>
      <c r="AO343" s="68"/>
      <c r="AP343" s="68"/>
    </row>
    <row r="344" spans="1:97" s="61" customFormat="1" outlineLevel="1" x14ac:dyDescent="0.25">
      <c r="A344" s="151">
        <v>41</v>
      </c>
      <c r="B344" s="138" t="s">
        <v>251</v>
      </c>
      <c r="C344" s="139">
        <v>2012</v>
      </c>
      <c r="D344" s="139"/>
      <c r="E344" s="139"/>
      <c r="F344" s="139"/>
      <c r="G344" s="141">
        <v>3</v>
      </c>
      <c r="H344" s="140"/>
      <c r="I344" s="140">
        <v>4</v>
      </c>
      <c r="J344" s="104"/>
      <c r="K344" s="122"/>
      <c r="L344" s="104"/>
      <c r="M344" s="123">
        <f t="shared" si="46"/>
        <v>0</v>
      </c>
      <c r="N344" s="173">
        <f t="shared" si="47"/>
        <v>0</v>
      </c>
      <c r="O344" s="93"/>
      <c r="P344" s="94"/>
      <c r="Q344" s="94"/>
      <c r="R344" s="94"/>
      <c r="S344" s="94"/>
      <c r="T344" s="93"/>
      <c r="U344" s="93"/>
      <c r="V344" s="92"/>
      <c r="W344" s="93"/>
      <c r="X344" s="94"/>
      <c r="Y344" s="94"/>
      <c r="Z344" s="93"/>
      <c r="AA344" s="94"/>
      <c r="AB344" s="94"/>
      <c r="AC344" s="94"/>
      <c r="AD344" s="94"/>
      <c r="AE344" s="94"/>
      <c r="AF344" s="93"/>
      <c r="AG344" s="92"/>
      <c r="AH344" s="94"/>
      <c r="AI344" s="94"/>
      <c r="AJ344" s="94"/>
      <c r="AK344" s="94"/>
      <c r="AL344" s="94"/>
      <c r="AM344" s="100"/>
      <c r="AN344" s="68"/>
      <c r="AO344" s="68"/>
      <c r="AP344" s="68"/>
    </row>
    <row r="345" spans="1:97" s="61" customFormat="1" outlineLevel="1" x14ac:dyDescent="0.25">
      <c r="A345" s="185">
        <v>42</v>
      </c>
      <c r="B345" s="186" t="s">
        <v>252</v>
      </c>
      <c r="C345" s="187">
        <v>2012</v>
      </c>
      <c r="D345" s="187"/>
      <c r="E345" s="187"/>
      <c r="F345" s="187"/>
      <c r="G345" s="188">
        <v>8</v>
      </c>
      <c r="H345" s="189"/>
      <c r="I345" s="189">
        <v>2</v>
      </c>
      <c r="J345" s="104"/>
      <c r="K345" s="122"/>
      <c r="L345" s="104"/>
      <c r="M345" s="123">
        <f t="shared" si="46"/>
        <v>0</v>
      </c>
      <c r="N345" s="173">
        <f t="shared" si="47"/>
        <v>0</v>
      </c>
      <c r="O345" s="93"/>
      <c r="P345" s="93"/>
      <c r="Q345" s="93"/>
      <c r="R345" s="93"/>
      <c r="S345" s="93"/>
      <c r="T345" s="93"/>
      <c r="U345" s="93"/>
      <c r="V345" s="92"/>
      <c r="W345" s="93"/>
      <c r="X345" s="93"/>
      <c r="Y345" s="93"/>
      <c r="Z345" s="94"/>
      <c r="AA345" s="94"/>
      <c r="AB345" s="93"/>
      <c r="AC345" s="93"/>
      <c r="AD345" s="93"/>
      <c r="AE345" s="93"/>
      <c r="AF345" s="93"/>
      <c r="AG345" s="92"/>
      <c r="AH345" s="93"/>
      <c r="AI345" s="93"/>
      <c r="AJ345" s="93"/>
      <c r="AK345" s="93"/>
      <c r="AL345" s="94"/>
      <c r="AM345" s="100"/>
      <c r="AN345" s="68"/>
      <c r="AO345" s="68"/>
      <c r="AP345" s="68"/>
    </row>
    <row r="346" spans="1:97" s="71" customFormat="1" x14ac:dyDescent="0.25">
      <c r="A346" s="185">
        <v>43</v>
      </c>
      <c r="B346" s="186" t="s">
        <v>254</v>
      </c>
      <c r="C346" s="187">
        <v>2012</v>
      </c>
      <c r="D346" s="187"/>
      <c r="E346" s="187"/>
      <c r="F346" s="187"/>
      <c r="G346" s="188">
        <v>8</v>
      </c>
      <c r="H346" s="189"/>
      <c r="I346" s="189">
        <v>2</v>
      </c>
      <c r="J346" s="104"/>
      <c r="K346" s="122"/>
      <c r="L346" s="104"/>
      <c r="M346" s="123">
        <f t="shared" si="46"/>
        <v>0</v>
      </c>
      <c r="N346" s="173">
        <f t="shared" si="47"/>
        <v>0</v>
      </c>
      <c r="O346" s="93"/>
      <c r="P346" s="93"/>
      <c r="Q346" s="93"/>
      <c r="R346" s="93"/>
      <c r="S346" s="93"/>
      <c r="T346" s="93"/>
      <c r="U346" s="93"/>
      <c r="V346" s="92"/>
      <c r="W346" s="93"/>
      <c r="X346" s="93"/>
      <c r="Y346" s="93"/>
      <c r="Z346" s="94"/>
      <c r="AA346" s="94"/>
      <c r="AB346" s="93"/>
      <c r="AC346" s="93"/>
      <c r="AD346" s="93"/>
      <c r="AE346" s="93"/>
      <c r="AF346" s="93"/>
      <c r="AG346" s="92"/>
      <c r="AH346" s="93"/>
      <c r="AI346" s="93"/>
      <c r="AJ346" s="93"/>
      <c r="AK346" s="93"/>
      <c r="AL346" s="94"/>
      <c r="AM346" s="100"/>
      <c r="AN346" s="68"/>
      <c r="AO346" s="68"/>
      <c r="AP346" s="68"/>
    </row>
    <row r="347" spans="1:97" s="61" customFormat="1" outlineLevel="1" x14ac:dyDescent="0.25">
      <c r="A347" s="185">
        <v>44</v>
      </c>
      <c r="B347" s="186" t="s">
        <v>253</v>
      </c>
      <c r="C347" s="187">
        <v>2012</v>
      </c>
      <c r="D347" s="187"/>
      <c r="E347" s="187"/>
      <c r="F347" s="187"/>
      <c r="G347" s="188">
        <v>10</v>
      </c>
      <c r="H347" s="189"/>
      <c r="I347" s="189">
        <v>2</v>
      </c>
      <c r="J347" s="104"/>
      <c r="K347" s="122"/>
      <c r="L347" s="104"/>
      <c r="M347" s="123">
        <f t="shared" si="46"/>
        <v>0</v>
      </c>
      <c r="N347" s="173">
        <f t="shared" si="47"/>
        <v>0</v>
      </c>
      <c r="O347" s="93"/>
      <c r="P347" s="93"/>
      <c r="Q347" s="93"/>
      <c r="R347" s="93"/>
      <c r="S347" s="93"/>
      <c r="T347" s="93"/>
      <c r="U347" s="93"/>
      <c r="V347" s="92"/>
      <c r="W347" s="93"/>
      <c r="X347" s="93"/>
      <c r="Y347" s="93"/>
      <c r="Z347" s="94"/>
      <c r="AA347" s="94"/>
      <c r="AB347" s="93"/>
      <c r="AC347" s="93"/>
      <c r="AD347" s="93"/>
      <c r="AE347" s="93"/>
      <c r="AF347" s="93"/>
      <c r="AG347" s="92"/>
      <c r="AH347" s="93"/>
      <c r="AI347" s="93"/>
      <c r="AJ347" s="93"/>
      <c r="AK347" s="93"/>
      <c r="AL347" s="94"/>
      <c r="AM347" s="100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</row>
    <row r="348" spans="1:97" s="61" customFormat="1" outlineLevel="1" x14ac:dyDescent="0.25">
      <c r="A348" s="197">
        <v>45</v>
      </c>
      <c r="B348" s="198" t="s">
        <v>255</v>
      </c>
      <c r="C348" s="199">
        <v>2012</v>
      </c>
      <c r="D348" s="199"/>
      <c r="E348" s="199"/>
      <c r="F348" s="199"/>
      <c r="G348" s="141">
        <v>1</v>
      </c>
      <c r="H348" s="200"/>
      <c r="I348" s="201">
        <v>4</v>
      </c>
      <c r="J348" s="104"/>
      <c r="K348" s="122"/>
      <c r="L348" s="104"/>
      <c r="M348" s="123">
        <f t="shared" si="46"/>
        <v>0</v>
      </c>
      <c r="N348" s="173">
        <f t="shared" si="47"/>
        <v>0</v>
      </c>
      <c r="O348" s="93"/>
      <c r="P348" s="92"/>
      <c r="Q348" s="92"/>
      <c r="R348" s="92"/>
      <c r="S348" s="92"/>
      <c r="T348" s="93"/>
      <c r="U348" s="93"/>
      <c r="V348" s="92"/>
      <c r="W348" s="93"/>
      <c r="X348" s="92"/>
      <c r="Y348" s="92"/>
      <c r="Z348" s="93"/>
      <c r="AA348" s="94"/>
      <c r="AB348" s="92"/>
      <c r="AC348" s="92"/>
      <c r="AD348" s="92"/>
      <c r="AE348" s="92"/>
      <c r="AF348" s="93"/>
      <c r="AG348" s="92"/>
      <c r="AH348" s="92"/>
      <c r="AI348" s="92"/>
      <c r="AJ348" s="92"/>
      <c r="AK348" s="92"/>
      <c r="AL348" s="94"/>
      <c r="AM348" s="100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</row>
    <row r="349" spans="1:97" s="61" customFormat="1" outlineLevel="1" x14ac:dyDescent="0.25">
      <c r="A349" s="185">
        <v>46</v>
      </c>
      <c r="B349" s="186" t="s">
        <v>401</v>
      </c>
      <c r="C349" s="187">
        <v>2020</v>
      </c>
      <c r="D349" s="187"/>
      <c r="E349" s="187"/>
      <c r="F349" s="187"/>
      <c r="G349" s="188">
        <v>1</v>
      </c>
      <c r="H349" s="189"/>
      <c r="I349" s="189">
        <v>2</v>
      </c>
      <c r="J349" s="104"/>
      <c r="K349" s="122"/>
      <c r="L349" s="104"/>
      <c r="M349" s="123">
        <f t="shared" si="46"/>
        <v>0</v>
      </c>
      <c r="N349" s="173">
        <f t="shared" si="47"/>
        <v>0</v>
      </c>
      <c r="O349" s="93"/>
      <c r="P349" s="93"/>
      <c r="Q349" s="93"/>
      <c r="R349" s="93"/>
      <c r="S349" s="93"/>
      <c r="T349" s="93"/>
      <c r="U349" s="93"/>
      <c r="V349" s="92"/>
      <c r="W349" s="93"/>
      <c r="X349" s="93"/>
      <c r="Y349" s="93"/>
      <c r="Z349" s="94"/>
      <c r="AA349" s="94"/>
      <c r="AB349" s="93"/>
      <c r="AC349" s="93"/>
      <c r="AD349" s="93"/>
      <c r="AE349" s="93"/>
      <c r="AF349" s="93"/>
      <c r="AG349" s="92"/>
      <c r="AH349" s="93"/>
      <c r="AI349" s="93"/>
      <c r="AJ349" s="93"/>
      <c r="AK349" s="93"/>
      <c r="AL349" s="94"/>
      <c r="AM349" s="100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</row>
    <row r="350" spans="1:97" s="61" customFormat="1" ht="12" customHeight="1" outlineLevel="1" x14ac:dyDescent="0.25">
      <c r="A350" s="185">
        <v>48</v>
      </c>
      <c r="B350" s="186" t="s">
        <v>402</v>
      </c>
      <c r="C350" s="187">
        <v>2020</v>
      </c>
      <c r="D350" s="187"/>
      <c r="E350" s="187"/>
      <c r="F350" s="187"/>
      <c r="G350" s="188">
        <v>1</v>
      </c>
      <c r="H350" s="189"/>
      <c r="I350" s="189">
        <v>2</v>
      </c>
      <c r="J350" s="104"/>
      <c r="K350" s="122"/>
      <c r="L350" s="104"/>
      <c r="M350" s="123">
        <f t="shared" si="46"/>
        <v>0</v>
      </c>
      <c r="N350" s="173">
        <f t="shared" si="47"/>
        <v>0</v>
      </c>
      <c r="O350" s="93"/>
      <c r="P350" s="93"/>
      <c r="Q350" s="93"/>
      <c r="R350" s="93"/>
      <c r="S350" s="93"/>
      <c r="T350" s="93"/>
      <c r="U350" s="93"/>
      <c r="V350" s="92"/>
      <c r="W350" s="93"/>
      <c r="X350" s="93"/>
      <c r="Y350" s="93"/>
      <c r="Z350" s="94"/>
      <c r="AA350" s="94"/>
      <c r="AB350" s="93"/>
      <c r="AC350" s="93"/>
      <c r="AD350" s="93"/>
      <c r="AE350" s="93"/>
      <c r="AF350" s="93"/>
      <c r="AG350" s="92"/>
      <c r="AH350" s="93"/>
      <c r="AI350" s="93"/>
      <c r="AJ350" s="93"/>
      <c r="AK350" s="93"/>
      <c r="AL350" s="94"/>
      <c r="AM350" s="100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</row>
    <row r="351" spans="1:97" s="272" customFormat="1" ht="12.6" customHeight="1" x14ac:dyDescent="0.25">
      <c r="A351" s="185">
        <v>49</v>
      </c>
      <c r="B351" s="186" t="s">
        <v>403</v>
      </c>
      <c r="C351" s="187">
        <v>2017</v>
      </c>
      <c r="D351" s="187"/>
      <c r="E351" s="187"/>
      <c r="F351" s="187"/>
      <c r="G351" s="188">
        <v>1</v>
      </c>
      <c r="H351" s="189"/>
      <c r="I351" s="189">
        <v>2</v>
      </c>
      <c r="J351" s="163"/>
      <c r="K351" s="122"/>
      <c r="L351" s="104"/>
      <c r="M351" s="123">
        <f t="shared" ref="M351" si="48">(+K351*I351+J351*H351+L351)*G351</f>
        <v>0</v>
      </c>
      <c r="N351" s="173">
        <f t="shared" ref="N351" si="49">M351*0.23</f>
        <v>0</v>
      </c>
      <c r="O351" s="93"/>
      <c r="P351" s="93"/>
      <c r="Q351" s="93"/>
      <c r="R351" s="93"/>
      <c r="S351" s="93"/>
      <c r="T351" s="93"/>
      <c r="U351" s="93"/>
      <c r="V351" s="92"/>
      <c r="W351" s="93"/>
      <c r="X351" s="93"/>
      <c r="Y351" s="93"/>
      <c r="Z351" s="94"/>
      <c r="AA351" s="94"/>
      <c r="AB351" s="93"/>
      <c r="AC351" s="93"/>
      <c r="AD351" s="93"/>
      <c r="AE351" s="93"/>
      <c r="AF351" s="93"/>
      <c r="AG351" s="92"/>
      <c r="AH351" s="93"/>
      <c r="AI351" s="93"/>
      <c r="AJ351" s="93"/>
      <c r="AK351" s="93"/>
      <c r="AL351" s="94"/>
      <c r="AM351" s="100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  <c r="BZ351" s="68"/>
      <c r="CA351" s="68"/>
      <c r="CB351" s="68"/>
      <c r="CC351" s="68"/>
      <c r="CD351" s="68"/>
      <c r="CE351" s="68"/>
      <c r="CF351" s="68"/>
      <c r="CG351" s="68"/>
      <c r="CH351" s="68"/>
      <c r="CI351" s="68"/>
      <c r="CJ351" s="68"/>
      <c r="CK351" s="68"/>
      <c r="CL351" s="68"/>
      <c r="CM351" s="68"/>
      <c r="CN351" s="68"/>
      <c r="CO351" s="68"/>
      <c r="CP351" s="68"/>
      <c r="CQ351" s="68"/>
      <c r="CR351" s="68"/>
      <c r="CS351" s="68"/>
    </row>
    <row r="352" spans="1:97" s="71" customFormat="1" outlineLevel="1" x14ac:dyDescent="0.25">
      <c r="A352" s="185">
        <v>46</v>
      </c>
      <c r="B352" s="186" t="s">
        <v>404</v>
      </c>
      <c r="C352" s="187">
        <v>2022</v>
      </c>
      <c r="D352" s="187"/>
      <c r="E352" s="187"/>
      <c r="F352" s="187"/>
      <c r="G352" s="188">
        <v>1</v>
      </c>
      <c r="H352" s="189"/>
      <c r="I352" s="189">
        <v>2</v>
      </c>
      <c r="J352" s="163"/>
      <c r="K352" s="122"/>
      <c r="L352" s="104"/>
      <c r="M352" s="123">
        <f t="shared" si="46"/>
        <v>0</v>
      </c>
      <c r="N352" s="173">
        <f t="shared" si="47"/>
        <v>0</v>
      </c>
      <c r="O352" s="93"/>
      <c r="P352" s="93"/>
      <c r="Q352" s="93"/>
      <c r="R352" s="93"/>
      <c r="S352" s="93"/>
      <c r="T352" s="93"/>
      <c r="U352" s="93"/>
      <c r="V352" s="92"/>
      <c r="W352" s="93"/>
      <c r="X352" s="93"/>
      <c r="Y352" s="93"/>
      <c r="Z352" s="94"/>
      <c r="AA352" s="94"/>
      <c r="AB352" s="93"/>
      <c r="AC352" s="93"/>
      <c r="AD352" s="93"/>
      <c r="AE352" s="93"/>
      <c r="AF352" s="93"/>
      <c r="AG352" s="92"/>
      <c r="AH352" s="93"/>
      <c r="AI352" s="93"/>
      <c r="AJ352" s="93"/>
      <c r="AK352" s="93"/>
      <c r="AL352" s="94"/>
      <c r="AM352" s="100"/>
      <c r="AN352" s="68"/>
      <c r="AO352" s="68"/>
      <c r="AP352" s="68"/>
    </row>
    <row r="353" spans="1:91" s="50" customFormat="1" ht="13.9" customHeight="1" outlineLevel="1" x14ac:dyDescent="0.25">
      <c r="A353" s="349" t="s">
        <v>495</v>
      </c>
      <c r="B353" s="350"/>
      <c r="C353" s="324"/>
      <c r="D353" s="324"/>
      <c r="E353" s="324"/>
      <c r="F353" s="324"/>
      <c r="G353" s="325"/>
      <c r="H353" s="326"/>
      <c r="I353" s="327"/>
      <c r="J353" s="128"/>
      <c r="K353" s="127"/>
      <c r="L353" s="128"/>
      <c r="M353" s="129"/>
      <c r="N353" s="328"/>
      <c r="O353" s="117"/>
      <c r="P353" s="95"/>
      <c r="Q353" s="95"/>
      <c r="R353" s="95"/>
      <c r="S353" s="249"/>
      <c r="T353" s="249"/>
      <c r="U353" s="249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249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  <c r="BZ353" s="68"/>
      <c r="CA353" s="68"/>
      <c r="CB353" s="68"/>
      <c r="CC353" s="68"/>
      <c r="CD353" s="68"/>
      <c r="CE353" s="68"/>
      <c r="CF353" s="68"/>
      <c r="CG353" s="68"/>
      <c r="CH353" s="68"/>
      <c r="CI353" s="68"/>
      <c r="CJ353" s="68"/>
      <c r="CK353" s="68"/>
      <c r="CL353" s="68"/>
      <c r="CM353" s="68"/>
    </row>
    <row r="354" spans="1:91" s="61" customFormat="1" ht="16.899999999999999" customHeight="1" outlineLevel="1" x14ac:dyDescent="0.25">
      <c r="A354" s="323">
        <v>1</v>
      </c>
      <c r="B354" s="322" t="s">
        <v>496</v>
      </c>
      <c r="C354" s="163"/>
      <c r="D354" s="163"/>
      <c r="E354" s="163"/>
      <c r="F354" s="163"/>
      <c r="G354" s="163"/>
      <c r="H354" s="163"/>
      <c r="I354" s="163"/>
      <c r="J354" s="163"/>
      <c r="K354" s="162"/>
      <c r="L354" s="163"/>
      <c r="M354" s="164"/>
      <c r="N354" s="190"/>
      <c r="O354" s="320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/>
      <c r="AE354" s="93"/>
      <c r="AF354" s="93"/>
      <c r="AG354" s="93"/>
      <c r="AH354" s="93"/>
      <c r="AI354" s="93"/>
      <c r="AJ354" s="93"/>
      <c r="AK354" s="93"/>
      <c r="AL354" s="93"/>
      <c r="AM354" s="251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  <c r="BZ354" s="68"/>
      <c r="CA354" s="68"/>
    </row>
    <row r="355" spans="1:91" s="61" customFormat="1" ht="13.15" customHeight="1" outlineLevel="1" x14ac:dyDescent="0.25">
      <c r="A355" s="323">
        <v>2</v>
      </c>
      <c r="B355" s="322" t="s">
        <v>497</v>
      </c>
      <c r="C355" s="163"/>
      <c r="D355" s="163"/>
      <c r="E355" s="163"/>
      <c r="F355" s="163"/>
      <c r="G355" s="163"/>
      <c r="H355" s="163"/>
      <c r="I355" s="163"/>
      <c r="J355" s="163"/>
      <c r="K355" s="162"/>
      <c r="L355" s="163"/>
      <c r="M355" s="164"/>
      <c r="N355" s="190"/>
      <c r="O355" s="320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/>
      <c r="AE355" s="93"/>
      <c r="AF355" s="93"/>
      <c r="AG355" s="93"/>
      <c r="AH355" s="93"/>
      <c r="AI355" s="93"/>
      <c r="AJ355" s="93"/>
      <c r="AK355" s="93"/>
      <c r="AL355" s="93"/>
      <c r="AM355" s="251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  <c r="BZ355" s="68"/>
      <c r="CA355" s="68"/>
      <c r="CB355" s="68"/>
      <c r="CC355" s="68"/>
      <c r="CD355" s="68"/>
      <c r="CE355" s="68"/>
      <c r="CF355" s="68"/>
    </row>
    <row r="356" spans="1:91" outlineLevel="1" x14ac:dyDescent="0.25">
      <c r="A356" s="286"/>
      <c r="B356" s="259" t="s">
        <v>474</v>
      </c>
      <c r="C356" s="287"/>
      <c r="D356" s="287"/>
      <c r="E356" s="287"/>
      <c r="F356" s="287"/>
      <c r="G356" s="288"/>
      <c r="H356" s="289"/>
      <c r="I356" s="290"/>
      <c r="J356" s="264"/>
      <c r="K356" s="265"/>
      <c r="L356" s="264"/>
      <c r="M356" s="266"/>
      <c r="N356" s="305"/>
      <c r="O356" s="268"/>
      <c r="P356" s="269"/>
      <c r="Q356" s="269"/>
      <c r="R356" s="269"/>
      <c r="S356" s="280"/>
      <c r="T356" s="271"/>
      <c r="U356" s="271"/>
      <c r="V356" s="269"/>
      <c r="W356" s="269"/>
      <c r="X356" s="269"/>
      <c r="Y356" s="269"/>
      <c r="Z356" s="269"/>
      <c r="AA356" s="269"/>
      <c r="AB356" s="269"/>
      <c r="AC356" s="269"/>
      <c r="AD356" s="269"/>
      <c r="AE356" s="269"/>
      <c r="AF356" s="269"/>
      <c r="AG356" s="269"/>
      <c r="AH356" s="269"/>
      <c r="AI356" s="269"/>
      <c r="AJ356" s="269"/>
      <c r="AK356" s="269"/>
      <c r="AL356" s="269"/>
      <c r="AM356" s="280"/>
      <c r="AN356" s="68"/>
      <c r="AP356" s="68"/>
    </row>
    <row r="357" spans="1:91" outlineLevel="1" x14ac:dyDescent="0.25">
      <c r="A357" s="338" t="s">
        <v>475</v>
      </c>
      <c r="B357" s="339"/>
      <c r="C357" s="339"/>
      <c r="D357" s="339"/>
      <c r="E357" s="339"/>
      <c r="F357" s="339"/>
      <c r="G357" s="339"/>
      <c r="H357" s="339"/>
      <c r="I357" s="340"/>
      <c r="J357" s="128"/>
      <c r="K357" s="127"/>
      <c r="L357" s="128"/>
      <c r="M357" s="129"/>
      <c r="N357" s="116">
        <v>0.23</v>
      </c>
      <c r="O357" s="117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249"/>
      <c r="AN357" s="68"/>
    </row>
    <row r="358" spans="1:91" outlineLevel="1" x14ac:dyDescent="0.25">
      <c r="A358" s="151">
        <v>1</v>
      </c>
      <c r="B358" s="138" t="s">
        <v>123</v>
      </c>
      <c r="C358" s="139" t="s">
        <v>122</v>
      </c>
      <c r="D358" s="139"/>
      <c r="E358" s="139"/>
      <c r="F358" s="139"/>
      <c r="G358" s="135">
        <v>1</v>
      </c>
      <c r="H358" s="140">
        <v>2</v>
      </c>
      <c r="I358" s="130">
        <v>4</v>
      </c>
      <c r="J358" s="104"/>
      <c r="K358" s="122"/>
      <c r="L358" s="104"/>
      <c r="M358" s="123">
        <f t="shared" ref="M358:M402" si="50">(+K358*I358+J358*H358+L358)*G358</f>
        <v>0</v>
      </c>
      <c r="N358" s="167">
        <f>M358*0.23</f>
        <v>0</v>
      </c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4"/>
      <c r="AD358" s="94"/>
      <c r="AE358" s="94"/>
      <c r="AF358" s="94"/>
      <c r="AG358" s="94"/>
      <c r="AH358" s="94"/>
      <c r="AI358" s="94"/>
      <c r="AJ358" s="94"/>
      <c r="AK358" s="94"/>
      <c r="AL358" s="94"/>
      <c r="AM358" s="100"/>
      <c r="AN358" s="68"/>
    </row>
    <row r="359" spans="1:91" outlineLevel="1" x14ac:dyDescent="0.25">
      <c r="A359" s="151">
        <v>2</v>
      </c>
      <c r="B359" s="138" t="s">
        <v>127</v>
      </c>
      <c r="C359" s="139" t="s">
        <v>124</v>
      </c>
      <c r="D359" s="139"/>
      <c r="E359" s="139"/>
      <c r="F359" s="139"/>
      <c r="G359" s="135">
        <v>1</v>
      </c>
      <c r="H359" s="140">
        <v>2</v>
      </c>
      <c r="I359" s="130">
        <v>4</v>
      </c>
      <c r="J359" s="104"/>
      <c r="K359" s="122"/>
      <c r="L359" s="104"/>
      <c r="M359" s="123">
        <f t="shared" si="50"/>
        <v>0</v>
      </c>
      <c r="N359" s="167">
        <f t="shared" ref="N359:N402" si="51">M359*0.23</f>
        <v>0</v>
      </c>
      <c r="O359" s="94"/>
      <c r="P359" s="94"/>
      <c r="Q359" s="94"/>
      <c r="R359" s="94"/>
      <c r="S359" s="94"/>
      <c r="T359" s="94"/>
      <c r="U359" s="94"/>
      <c r="V359" s="94"/>
      <c r="W359" s="92"/>
      <c r="X359" s="94"/>
      <c r="Y359" s="94"/>
      <c r="Z359" s="94"/>
      <c r="AA359" s="94"/>
      <c r="AB359" s="94"/>
      <c r="AC359" s="94"/>
      <c r="AD359" s="94"/>
      <c r="AE359" s="94"/>
      <c r="AF359" s="92"/>
      <c r="AG359" s="92"/>
      <c r="AH359" s="94"/>
      <c r="AI359" s="94"/>
      <c r="AJ359" s="94"/>
      <c r="AK359" s="94"/>
      <c r="AL359" s="94"/>
      <c r="AM359" s="100"/>
      <c r="AN359" s="68"/>
    </row>
    <row r="360" spans="1:91" outlineLevel="1" x14ac:dyDescent="0.25">
      <c r="A360" s="151">
        <v>3</v>
      </c>
      <c r="B360" s="138" t="s">
        <v>128</v>
      </c>
      <c r="C360" s="139" t="s">
        <v>125</v>
      </c>
      <c r="D360" s="139"/>
      <c r="E360" s="139"/>
      <c r="F360" s="139"/>
      <c r="G360" s="135">
        <v>1</v>
      </c>
      <c r="H360" s="140">
        <v>2</v>
      </c>
      <c r="I360" s="130">
        <v>4</v>
      </c>
      <c r="J360" s="104"/>
      <c r="K360" s="122"/>
      <c r="L360" s="104"/>
      <c r="M360" s="123">
        <f t="shared" si="50"/>
        <v>0</v>
      </c>
      <c r="N360" s="167">
        <f t="shared" si="51"/>
        <v>0</v>
      </c>
      <c r="O360" s="94"/>
      <c r="P360" s="94"/>
      <c r="Q360" s="94"/>
      <c r="R360" s="94"/>
      <c r="S360" s="94"/>
      <c r="T360" s="94"/>
      <c r="U360" s="94"/>
      <c r="V360" s="94"/>
      <c r="W360" s="92"/>
      <c r="X360" s="94"/>
      <c r="Y360" s="94"/>
      <c r="Z360" s="94"/>
      <c r="AA360" s="94"/>
      <c r="AB360" s="94"/>
      <c r="AC360" s="94"/>
      <c r="AD360" s="94"/>
      <c r="AE360" s="94"/>
      <c r="AF360" s="92"/>
      <c r="AG360" s="92"/>
      <c r="AH360" s="94"/>
      <c r="AI360" s="94"/>
      <c r="AJ360" s="94"/>
      <c r="AK360" s="94"/>
      <c r="AL360" s="94"/>
      <c r="AM360" s="100"/>
      <c r="AN360" s="68"/>
    </row>
    <row r="361" spans="1:91" outlineLevel="1" x14ac:dyDescent="0.25">
      <c r="A361" s="151">
        <v>4</v>
      </c>
      <c r="B361" s="138" t="s">
        <v>126</v>
      </c>
      <c r="C361" s="139" t="s">
        <v>129</v>
      </c>
      <c r="D361" s="139"/>
      <c r="E361" s="139"/>
      <c r="F361" s="139"/>
      <c r="G361" s="135">
        <v>1</v>
      </c>
      <c r="H361" s="140">
        <v>2</v>
      </c>
      <c r="I361" s="130">
        <v>4</v>
      </c>
      <c r="J361" s="104"/>
      <c r="K361" s="122"/>
      <c r="L361" s="104"/>
      <c r="M361" s="123">
        <f t="shared" si="50"/>
        <v>0</v>
      </c>
      <c r="N361" s="167">
        <f t="shared" si="51"/>
        <v>0</v>
      </c>
      <c r="O361" s="94"/>
      <c r="P361" s="94"/>
      <c r="Q361" s="94"/>
      <c r="R361" s="94"/>
      <c r="S361" s="94"/>
      <c r="T361" s="94"/>
      <c r="U361" s="94"/>
      <c r="V361" s="94"/>
      <c r="W361" s="92"/>
      <c r="X361" s="94"/>
      <c r="Y361" s="94"/>
      <c r="Z361" s="94"/>
      <c r="AA361" s="94"/>
      <c r="AB361" s="94"/>
      <c r="AC361" s="94"/>
      <c r="AD361" s="94"/>
      <c r="AE361" s="94"/>
      <c r="AF361" s="92"/>
      <c r="AG361" s="92"/>
      <c r="AH361" s="94"/>
      <c r="AI361" s="94"/>
      <c r="AJ361" s="94"/>
      <c r="AK361" s="94"/>
      <c r="AL361" s="94"/>
      <c r="AM361" s="100"/>
      <c r="AN361" s="68"/>
    </row>
    <row r="362" spans="1:91" outlineLevel="1" x14ac:dyDescent="0.25">
      <c r="A362" s="151">
        <v>5</v>
      </c>
      <c r="B362" s="138" t="s">
        <v>130</v>
      </c>
      <c r="C362" s="139" t="s">
        <v>131</v>
      </c>
      <c r="D362" s="139"/>
      <c r="E362" s="139"/>
      <c r="F362" s="139"/>
      <c r="G362" s="135">
        <v>1</v>
      </c>
      <c r="H362" s="140">
        <v>2</v>
      </c>
      <c r="I362" s="130">
        <v>4</v>
      </c>
      <c r="J362" s="104"/>
      <c r="K362" s="122"/>
      <c r="L362" s="104"/>
      <c r="M362" s="123">
        <f t="shared" si="50"/>
        <v>0</v>
      </c>
      <c r="N362" s="167">
        <f t="shared" si="51"/>
        <v>0</v>
      </c>
      <c r="O362" s="94"/>
      <c r="P362" s="94"/>
      <c r="Q362" s="94"/>
      <c r="R362" s="94"/>
      <c r="S362" s="94"/>
      <c r="T362" s="94"/>
      <c r="U362" s="94"/>
      <c r="V362" s="94"/>
      <c r="W362" s="92"/>
      <c r="X362" s="94"/>
      <c r="Y362" s="94"/>
      <c r="Z362" s="94"/>
      <c r="AA362" s="94"/>
      <c r="AB362" s="94"/>
      <c r="AC362" s="94"/>
      <c r="AD362" s="94"/>
      <c r="AE362" s="94"/>
      <c r="AF362" s="92"/>
      <c r="AG362" s="92"/>
      <c r="AH362" s="94"/>
      <c r="AI362" s="94"/>
      <c r="AJ362" s="94"/>
      <c r="AK362" s="94"/>
      <c r="AL362" s="94"/>
      <c r="AM362" s="100"/>
      <c r="AN362" s="68"/>
    </row>
    <row r="363" spans="1:91" outlineLevel="1" x14ac:dyDescent="0.25">
      <c r="A363" s="151">
        <v>6</v>
      </c>
      <c r="B363" s="138" t="s">
        <v>133</v>
      </c>
      <c r="C363" s="139" t="s">
        <v>132</v>
      </c>
      <c r="D363" s="139"/>
      <c r="E363" s="139"/>
      <c r="F363" s="139"/>
      <c r="G363" s="135">
        <v>1</v>
      </c>
      <c r="H363" s="140">
        <v>2</v>
      </c>
      <c r="I363" s="130">
        <v>4</v>
      </c>
      <c r="J363" s="104"/>
      <c r="K363" s="122"/>
      <c r="L363" s="104"/>
      <c r="M363" s="123">
        <f t="shared" si="50"/>
        <v>0</v>
      </c>
      <c r="N363" s="167">
        <f t="shared" si="51"/>
        <v>0</v>
      </c>
      <c r="O363" s="94"/>
      <c r="P363" s="94"/>
      <c r="Q363" s="94"/>
      <c r="R363" s="94"/>
      <c r="S363" s="94"/>
      <c r="T363" s="94"/>
      <c r="U363" s="94"/>
      <c r="V363" s="94"/>
      <c r="W363" s="92"/>
      <c r="X363" s="94"/>
      <c r="Y363" s="94"/>
      <c r="Z363" s="94"/>
      <c r="AA363" s="94"/>
      <c r="AB363" s="94"/>
      <c r="AC363" s="94"/>
      <c r="AD363" s="94"/>
      <c r="AE363" s="94"/>
      <c r="AF363" s="92"/>
      <c r="AG363" s="92"/>
      <c r="AH363" s="94"/>
      <c r="AI363" s="94"/>
      <c r="AJ363" s="94"/>
      <c r="AK363" s="94"/>
      <c r="AL363" s="94"/>
      <c r="AM363" s="100"/>
      <c r="AN363" s="68"/>
    </row>
    <row r="364" spans="1:91" outlineLevel="1" x14ac:dyDescent="0.25">
      <c r="A364" s="151">
        <v>7</v>
      </c>
      <c r="B364" s="138" t="s">
        <v>134</v>
      </c>
      <c r="C364" s="139" t="s">
        <v>135</v>
      </c>
      <c r="D364" s="139"/>
      <c r="E364" s="139"/>
      <c r="F364" s="139"/>
      <c r="G364" s="135">
        <v>1</v>
      </c>
      <c r="H364" s="140">
        <v>2</v>
      </c>
      <c r="I364" s="130">
        <v>4</v>
      </c>
      <c r="J364" s="104"/>
      <c r="K364" s="122"/>
      <c r="L364" s="104"/>
      <c r="M364" s="123">
        <f t="shared" si="50"/>
        <v>0</v>
      </c>
      <c r="N364" s="167">
        <f t="shared" si="51"/>
        <v>0</v>
      </c>
      <c r="O364" s="94"/>
      <c r="P364" s="94"/>
      <c r="Q364" s="94"/>
      <c r="R364" s="94"/>
      <c r="S364" s="94"/>
      <c r="T364" s="94"/>
      <c r="U364" s="94"/>
      <c r="V364" s="94"/>
      <c r="W364" s="92"/>
      <c r="X364" s="94"/>
      <c r="Y364" s="94"/>
      <c r="Z364" s="94"/>
      <c r="AA364" s="94"/>
      <c r="AB364" s="94"/>
      <c r="AC364" s="94"/>
      <c r="AD364" s="94"/>
      <c r="AE364" s="94"/>
      <c r="AF364" s="92"/>
      <c r="AG364" s="92"/>
      <c r="AH364" s="94"/>
      <c r="AI364" s="94"/>
      <c r="AJ364" s="94"/>
      <c r="AK364" s="94"/>
      <c r="AL364" s="94"/>
      <c r="AM364" s="100"/>
      <c r="AN364" s="68"/>
    </row>
    <row r="365" spans="1:91" outlineLevel="1" x14ac:dyDescent="0.25">
      <c r="A365" s="151">
        <v>8</v>
      </c>
      <c r="B365" s="138" t="s">
        <v>136</v>
      </c>
      <c r="C365" s="139" t="s">
        <v>137</v>
      </c>
      <c r="D365" s="139"/>
      <c r="E365" s="139"/>
      <c r="F365" s="139"/>
      <c r="G365" s="135">
        <v>1</v>
      </c>
      <c r="H365" s="140">
        <v>2</v>
      </c>
      <c r="I365" s="130">
        <v>4</v>
      </c>
      <c r="J365" s="104"/>
      <c r="K365" s="122"/>
      <c r="L365" s="104"/>
      <c r="M365" s="123">
        <f t="shared" si="50"/>
        <v>0</v>
      </c>
      <c r="N365" s="167">
        <f t="shared" si="51"/>
        <v>0</v>
      </c>
      <c r="O365" s="94"/>
      <c r="P365" s="94"/>
      <c r="Q365" s="94"/>
      <c r="R365" s="94"/>
      <c r="S365" s="94"/>
      <c r="T365" s="94"/>
      <c r="U365" s="94"/>
      <c r="V365" s="94"/>
      <c r="W365" s="92"/>
      <c r="X365" s="94"/>
      <c r="Y365" s="94"/>
      <c r="Z365" s="94"/>
      <c r="AA365" s="94"/>
      <c r="AB365" s="94"/>
      <c r="AC365" s="94"/>
      <c r="AD365" s="94"/>
      <c r="AE365" s="94"/>
      <c r="AF365" s="92"/>
      <c r="AG365" s="92"/>
      <c r="AH365" s="94"/>
      <c r="AI365" s="94"/>
      <c r="AJ365" s="94"/>
      <c r="AK365" s="94"/>
      <c r="AL365" s="94"/>
      <c r="AM365" s="100"/>
      <c r="AN365" s="68"/>
    </row>
    <row r="366" spans="1:91" outlineLevel="1" x14ac:dyDescent="0.25">
      <c r="A366" s="151">
        <v>9</v>
      </c>
      <c r="B366" s="138" t="s">
        <v>138</v>
      </c>
      <c r="C366" s="139" t="s">
        <v>139</v>
      </c>
      <c r="D366" s="139"/>
      <c r="E366" s="139"/>
      <c r="F366" s="139"/>
      <c r="G366" s="135">
        <v>1</v>
      </c>
      <c r="H366" s="140">
        <v>2</v>
      </c>
      <c r="I366" s="130">
        <v>4</v>
      </c>
      <c r="J366" s="104"/>
      <c r="K366" s="122"/>
      <c r="L366" s="104"/>
      <c r="M366" s="123">
        <f t="shared" si="50"/>
        <v>0</v>
      </c>
      <c r="N366" s="167">
        <f t="shared" si="51"/>
        <v>0</v>
      </c>
      <c r="O366" s="94"/>
      <c r="P366" s="94"/>
      <c r="Q366" s="94"/>
      <c r="R366" s="94"/>
      <c r="S366" s="94"/>
      <c r="T366" s="94"/>
      <c r="U366" s="94"/>
      <c r="V366" s="94"/>
      <c r="W366" s="92"/>
      <c r="X366" s="94"/>
      <c r="Y366" s="94"/>
      <c r="Z366" s="94"/>
      <c r="AA366" s="94"/>
      <c r="AB366" s="94"/>
      <c r="AC366" s="94"/>
      <c r="AD366" s="94"/>
      <c r="AE366" s="94"/>
      <c r="AF366" s="92"/>
      <c r="AG366" s="92"/>
      <c r="AH366" s="94"/>
      <c r="AI366" s="94"/>
      <c r="AJ366" s="94"/>
      <c r="AK366" s="94"/>
      <c r="AL366" s="94"/>
      <c r="AM366" s="100"/>
      <c r="AN366" s="68"/>
    </row>
    <row r="367" spans="1:91" outlineLevel="1" x14ac:dyDescent="0.25">
      <c r="A367" s="151">
        <v>10</v>
      </c>
      <c r="B367" s="138" t="s">
        <v>140</v>
      </c>
      <c r="C367" s="139" t="s">
        <v>141</v>
      </c>
      <c r="D367" s="139"/>
      <c r="E367" s="139"/>
      <c r="F367" s="139"/>
      <c r="G367" s="135">
        <v>1</v>
      </c>
      <c r="H367" s="140">
        <v>2</v>
      </c>
      <c r="I367" s="130">
        <v>4</v>
      </c>
      <c r="J367" s="104"/>
      <c r="K367" s="122"/>
      <c r="L367" s="104"/>
      <c r="M367" s="123">
        <f t="shared" si="50"/>
        <v>0</v>
      </c>
      <c r="N367" s="167">
        <f t="shared" si="51"/>
        <v>0</v>
      </c>
      <c r="O367" s="94"/>
      <c r="P367" s="94"/>
      <c r="Q367" s="94"/>
      <c r="R367" s="94"/>
      <c r="S367" s="94"/>
      <c r="T367" s="94"/>
      <c r="U367" s="94"/>
      <c r="V367" s="94"/>
      <c r="W367" s="92"/>
      <c r="X367" s="94"/>
      <c r="Y367" s="94"/>
      <c r="Z367" s="94"/>
      <c r="AA367" s="94"/>
      <c r="AB367" s="94"/>
      <c r="AC367" s="94"/>
      <c r="AD367" s="94"/>
      <c r="AE367" s="94"/>
      <c r="AF367" s="92"/>
      <c r="AG367" s="92"/>
      <c r="AH367" s="94"/>
      <c r="AI367" s="94"/>
      <c r="AJ367" s="94"/>
      <c r="AK367" s="94"/>
      <c r="AL367" s="94"/>
      <c r="AM367" s="100"/>
      <c r="AN367" s="68"/>
    </row>
    <row r="368" spans="1:91" outlineLevel="1" x14ac:dyDescent="0.25">
      <c r="A368" s="151">
        <v>11</v>
      </c>
      <c r="B368" s="138" t="s">
        <v>142</v>
      </c>
      <c r="C368" s="139" t="s">
        <v>143</v>
      </c>
      <c r="D368" s="139"/>
      <c r="E368" s="139"/>
      <c r="F368" s="139"/>
      <c r="G368" s="135">
        <v>1</v>
      </c>
      <c r="H368" s="140">
        <v>2</v>
      </c>
      <c r="I368" s="130">
        <v>4</v>
      </c>
      <c r="J368" s="104"/>
      <c r="K368" s="122"/>
      <c r="L368" s="104"/>
      <c r="M368" s="123">
        <f t="shared" si="50"/>
        <v>0</v>
      </c>
      <c r="N368" s="167">
        <f t="shared" si="51"/>
        <v>0</v>
      </c>
      <c r="O368" s="94"/>
      <c r="P368" s="94"/>
      <c r="Q368" s="94"/>
      <c r="R368" s="94"/>
      <c r="S368" s="94"/>
      <c r="T368" s="94"/>
      <c r="U368" s="94"/>
      <c r="V368" s="94"/>
      <c r="W368" s="92"/>
      <c r="X368" s="94"/>
      <c r="Y368" s="94"/>
      <c r="Z368" s="94"/>
      <c r="AA368" s="94"/>
      <c r="AB368" s="94"/>
      <c r="AC368" s="94"/>
      <c r="AD368" s="94"/>
      <c r="AE368" s="94"/>
      <c r="AF368" s="92"/>
      <c r="AG368" s="92"/>
      <c r="AH368" s="94"/>
      <c r="AI368" s="94"/>
      <c r="AJ368" s="94"/>
      <c r="AK368" s="94"/>
      <c r="AL368" s="94"/>
      <c r="AM368" s="100"/>
      <c r="AN368" s="68"/>
    </row>
    <row r="369" spans="1:40" outlineLevel="1" x14ac:dyDescent="0.25">
      <c r="A369" s="151">
        <v>12</v>
      </c>
      <c r="B369" s="138" t="s">
        <v>144</v>
      </c>
      <c r="C369" s="139" t="s">
        <v>145</v>
      </c>
      <c r="D369" s="139"/>
      <c r="E369" s="139"/>
      <c r="F369" s="139"/>
      <c r="G369" s="135">
        <v>1</v>
      </c>
      <c r="H369" s="140">
        <v>2</v>
      </c>
      <c r="I369" s="130">
        <v>4</v>
      </c>
      <c r="J369" s="104"/>
      <c r="K369" s="122"/>
      <c r="L369" s="104"/>
      <c r="M369" s="123">
        <f t="shared" si="50"/>
        <v>0</v>
      </c>
      <c r="N369" s="167">
        <f t="shared" si="51"/>
        <v>0</v>
      </c>
      <c r="O369" s="94"/>
      <c r="P369" s="94"/>
      <c r="Q369" s="94"/>
      <c r="R369" s="94"/>
      <c r="S369" s="94"/>
      <c r="T369" s="94"/>
      <c r="U369" s="94"/>
      <c r="V369" s="94"/>
      <c r="W369" s="92"/>
      <c r="X369" s="94"/>
      <c r="Y369" s="94"/>
      <c r="Z369" s="94"/>
      <c r="AA369" s="94"/>
      <c r="AB369" s="94"/>
      <c r="AC369" s="94"/>
      <c r="AD369" s="94"/>
      <c r="AE369" s="94"/>
      <c r="AF369" s="92"/>
      <c r="AG369" s="92"/>
      <c r="AH369" s="94"/>
      <c r="AI369" s="94"/>
      <c r="AJ369" s="94"/>
      <c r="AK369" s="94"/>
      <c r="AL369" s="94"/>
      <c r="AM369" s="100"/>
      <c r="AN369" s="68"/>
    </row>
    <row r="370" spans="1:40" outlineLevel="1" x14ac:dyDescent="0.25">
      <c r="A370" s="151">
        <v>13</v>
      </c>
      <c r="B370" s="138" t="s">
        <v>146</v>
      </c>
      <c r="C370" s="139" t="s">
        <v>147</v>
      </c>
      <c r="D370" s="139"/>
      <c r="E370" s="139"/>
      <c r="F370" s="139"/>
      <c r="G370" s="135">
        <v>1</v>
      </c>
      <c r="H370" s="140">
        <v>2</v>
      </c>
      <c r="I370" s="130">
        <v>4</v>
      </c>
      <c r="J370" s="104"/>
      <c r="K370" s="122"/>
      <c r="L370" s="104"/>
      <c r="M370" s="123">
        <f t="shared" si="50"/>
        <v>0</v>
      </c>
      <c r="N370" s="167">
        <f t="shared" si="51"/>
        <v>0</v>
      </c>
      <c r="O370" s="94"/>
      <c r="P370" s="94"/>
      <c r="Q370" s="94"/>
      <c r="R370" s="94"/>
      <c r="S370" s="94"/>
      <c r="T370" s="94"/>
      <c r="U370" s="94"/>
      <c r="V370" s="94"/>
      <c r="W370" s="92"/>
      <c r="X370" s="94"/>
      <c r="Y370" s="94"/>
      <c r="Z370" s="94"/>
      <c r="AA370" s="94"/>
      <c r="AB370" s="94"/>
      <c r="AC370" s="94"/>
      <c r="AD370" s="94"/>
      <c r="AE370" s="94"/>
      <c r="AF370" s="92"/>
      <c r="AG370" s="92"/>
      <c r="AH370" s="94"/>
      <c r="AI370" s="94"/>
      <c r="AJ370" s="94"/>
      <c r="AK370" s="94"/>
      <c r="AL370" s="94"/>
      <c r="AM370" s="100"/>
      <c r="AN370" s="68"/>
    </row>
    <row r="371" spans="1:40" outlineLevel="1" x14ac:dyDescent="0.25">
      <c r="A371" s="151">
        <v>14</v>
      </c>
      <c r="B371" s="138" t="s">
        <v>148</v>
      </c>
      <c r="C371" s="139" t="s">
        <v>149</v>
      </c>
      <c r="D371" s="139"/>
      <c r="E371" s="139"/>
      <c r="F371" s="139"/>
      <c r="G371" s="135">
        <v>1</v>
      </c>
      <c r="H371" s="140">
        <v>2</v>
      </c>
      <c r="I371" s="130">
        <v>4</v>
      </c>
      <c r="J371" s="104"/>
      <c r="K371" s="122"/>
      <c r="L371" s="104"/>
      <c r="M371" s="123">
        <f t="shared" si="50"/>
        <v>0</v>
      </c>
      <c r="N371" s="167">
        <f t="shared" si="51"/>
        <v>0</v>
      </c>
      <c r="O371" s="94"/>
      <c r="P371" s="94"/>
      <c r="Q371" s="94"/>
      <c r="R371" s="94"/>
      <c r="S371" s="94"/>
      <c r="T371" s="94"/>
      <c r="U371" s="94"/>
      <c r="V371" s="94"/>
      <c r="W371" s="92"/>
      <c r="X371" s="94"/>
      <c r="Y371" s="94"/>
      <c r="Z371" s="94"/>
      <c r="AA371" s="94"/>
      <c r="AB371" s="94"/>
      <c r="AC371" s="94"/>
      <c r="AD371" s="94"/>
      <c r="AE371" s="94"/>
      <c r="AF371" s="92"/>
      <c r="AG371" s="92"/>
      <c r="AH371" s="94"/>
      <c r="AI371" s="94"/>
      <c r="AJ371" s="94"/>
      <c r="AK371" s="94"/>
      <c r="AL371" s="94"/>
      <c r="AM371" s="100"/>
      <c r="AN371" s="68"/>
    </row>
    <row r="372" spans="1:40" outlineLevel="1" x14ac:dyDescent="0.25">
      <c r="A372" s="151">
        <v>15</v>
      </c>
      <c r="B372" s="138" t="s">
        <v>150</v>
      </c>
      <c r="C372" s="139" t="s">
        <v>153</v>
      </c>
      <c r="D372" s="139"/>
      <c r="E372" s="139"/>
      <c r="F372" s="139"/>
      <c r="G372" s="135">
        <v>1</v>
      </c>
      <c r="H372" s="140">
        <v>2</v>
      </c>
      <c r="I372" s="130">
        <v>4</v>
      </c>
      <c r="J372" s="104"/>
      <c r="K372" s="122"/>
      <c r="L372" s="104"/>
      <c r="M372" s="123">
        <f t="shared" si="50"/>
        <v>0</v>
      </c>
      <c r="N372" s="167">
        <f t="shared" si="51"/>
        <v>0</v>
      </c>
      <c r="O372" s="94"/>
      <c r="P372" s="94"/>
      <c r="Q372" s="94"/>
      <c r="R372" s="94"/>
      <c r="S372" s="94"/>
      <c r="T372" s="94"/>
      <c r="U372" s="94"/>
      <c r="V372" s="94"/>
      <c r="W372" s="92"/>
      <c r="X372" s="94"/>
      <c r="Y372" s="94"/>
      <c r="Z372" s="94"/>
      <c r="AA372" s="94"/>
      <c r="AB372" s="94"/>
      <c r="AC372" s="94"/>
      <c r="AD372" s="94"/>
      <c r="AE372" s="94"/>
      <c r="AF372" s="92"/>
      <c r="AG372" s="92"/>
      <c r="AH372" s="94"/>
      <c r="AI372" s="94"/>
      <c r="AJ372" s="94"/>
      <c r="AK372" s="94"/>
      <c r="AL372" s="94"/>
      <c r="AM372" s="100"/>
      <c r="AN372" s="68"/>
    </row>
    <row r="373" spans="1:40" outlineLevel="1" x14ac:dyDescent="0.25">
      <c r="A373" s="151">
        <v>16</v>
      </c>
      <c r="B373" s="138" t="s">
        <v>151</v>
      </c>
      <c r="C373" s="139" t="s">
        <v>152</v>
      </c>
      <c r="D373" s="139"/>
      <c r="E373" s="139"/>
      <c r="F373" s="139"/>
      <c r="G373" s="135">
        <v>1</v>
      </c>
      <c r="H373" s="140">
        <v>2</v>
      </c>
      <c r="I373" s="130">
        <v>4</v>
      </c>
      <c r="J373" s="104"/>
      <c r="K373" s="122"/>
      <c r="L373" s="104"/>
      <c r="M373" s="123">
        <f t="shared" si="50"/>
        <v>0</v>
      </c>
      <c r="N373" s="167">
        <f t="shared" si="51"/>
        <v>0</v>
      </c>
      <c r="O373" s="94"/>
      <c r="P373" s="94"/>
      <c r="Q373" s="94"/>
      <c r="R373" s="94"/>
      <c r="S373" s="94"/>
      <c r="T373" s="94"/>
      <c r="U373" s="94"/>
      <c r="V373" s="94"/>
      <c r="W373" s="92"/>
      <c r="X373" s="94"/>
      <c r="Y373" s="94"/>
      <c r="Z373" s="94"/>
      <c r="AA373" s="94"/>
      <c r="AB373" s="94"/>
      <c r="AC373" s="94"/>
      <c r="AD373" s="94"/>
      <c r="AE373" s="94"/>
      <c r="AF373" s="92"/>
      <c r="AG373" s="92"/>
      <c r="AH373" s="94"/>
      <c r="AI373" s="94"/>
      <c r="AJ373" s="94"/>
      <c r="AK373" s="94"/>
      <c r="AL373" s="94"/>
      <c r="AM373" s="100"/>
      <c r="AN373" s="68"/>
    </row>
    <row r="374" spans="1:40" outlineLevel="1" x14ac:dyDescent="0.25">
      <c r="A374" s="151">
        <v>17</v>
      </c>
      <c r="B374" s="138" t="s">
        <v>155</v>
      </c>
      <c r="C374" s="139" t="s">
        <v>154</v>
      </c>
      <c r="D374" s="139"/>
      <c r="E374" s="139"/>
      <c r="F374" s="139"/>
      <c r="G374" s="135">
        <v>1</v>
      </c>
      <c r="H374" s="140">
        <v>2</v>
      </c>
      <c r="I374" s="130">
        <v>4</v>
      </c>
      <c r="J374" s="104"/>
      <c r="K374" s="122"/>
      <c r="L374" s="104"/>
      <c r="M374" s="123">
        <f t="shared" si="50"/>
        <v>0</v>
      </c>
      <c r="N374" s="167">
        <f t="shared" si="51"/>
        <v>0</v>
      </c>
      <c r="O374" s="94"/>
      <c r="P374" s="94"/>
      <c r="Q374" s="94"/>
      <c r="R374" s="94"/>
      <c r="S374" s="94"/>
      <c r="T374" s="94"/>
      <c r="U374" s="94"/>
      <c r="V374" s="94"/>
      <c r="W374" s="92"/>
      <c r="X374" s="94"/>
      <c r="Y374" s="94"/>
      <c r="Z374" s="94"/>
      <c r="AA374" s="94"/>
      <c r="AB374" s="94"/>
      <c r="AC374" s="94"/>
      <c r="AD374" s="94"/>
      <c r="AE374" s="94"/>
      <c r="AF374" s="92"/>
      <c r="AG374" s="92"/>
      <c r="AH374" s="94"/>
      <c r="AI374" s="94"/>
      <c r="AJ374" s="94"/>
      <c r="AK374" s="94"/>
      <c r="AL374" s="94"/>
      <c r="AM374" s="100"/>
      <c r="AN374" s="68"/>
    </row>
    <row r="375" spans="1:40" outlineLevel="1" x14ac:dyDescent="0.25">
      <c r="A375" s="151">
        <v>18</v>
      </c>
      <c r="B375" s="138" t="s">
        <v>156</v>
      </c>
      <c r="C375" s="139" t="s">
        <v>157</v>
      </c>
      <c r="D375" s="139"/>
      <c r="E375" s="139"/>
      <c r="F375" s="139"/>
      <c r="G375" s="135">
        <v>1</v>
      </c>
      <c r="H375" s="140">
        <v>2</v>
      </c>
      <c r="I375" s="130">
        <v>4</v>
      </c>
      <c r="J375" s="104"/>
      <c r="K375" s="122"/>
      <c r="L375" s="104"/>
      <c r="M375" s="123">
        <f t="shared" si="50"/>
        <v>0</v>
      </c>
      <c r="N375" s="167">
        <f t="shared" si="51"/>
        <v>0</v>
      </c>
      <c r="O375" s="94"/>
      <c r="P375" s="94"/>
      <c r="Q375" s="94"/>
      <c r="R375" s="94"/>
      <c r="S375" s="94"/>
      <c r="T375" s="94"/>
      <c r="U375" s="94"/>
      <c r="V375" s="94"/>
      <c r="W375" s="92"/>
      <c r="X375" s="94"/>
      <c r="Y375" s="94"/>
      <c r="Z375" s="94"/>
      <c r="AA375" s="94"/>
      <c r="AB375" s="94"/>
      <c r="AC375" s="94"/>
      <c r="AD375" s="94"/>
      <c r="AE375" s="94"/>
      <c r="AF375" s="92"/>
      <c r="AG375" s="92"/>
      <c r="AH375" s="94"/>
      <c r="AI375" s="94"/>
      <c r="AJ375" s="94"/>
      <c r="AK375" s="94"/>
      <c r="AL375" s="94"/>
      <c r="AM375" s="100"/>
      <c r="AN375" s="68"/>
    </row>
    <row r="376" spans="1:40" outlineLevel="1" x14ac:dyDescent="0.25">
      <c r="A376" s="151">
        <v>19</v>
      </c>
      <c r="B376" s="138" t="s">
        <v>158</v>
      </c>
      <c r="C376" s="139" t="s">
        <v>159</v>
      </c>
      <c r="D376" s="139"/>
      <c r="E376" s="139"/>
      <c r="F376" s="139"/>
      <c r="G376" s="135">
        <v>1</v>
      </c>
      <c r="H376" s="140">
        <v>2</v>
      </c>
      <c r="I376" s="130">
        <v>4</v>
      </c>
      <c r="J376" s="104"/>
      <c r="K376" s="122"/>
      <c r="L376" s="104"/>
      <c r="M376" s="123">
        <f t="shared" si="50"/>
        <v>0</v>
      </c>
      <c r="N376" s="167">
        <f t="shared" si="51"/>
        <v>0</v>
      </c>
      <c r="O376" s="94"/>
      <c r="P376" s="94"/>
      <c r="Q376" s="94"/>
      <c r="R376" s="94"/>
      <c r="S376" s="94"/>
      <c r="T376" s="94"/>
      <c r="U376" s="94"/>
      <c r="V376" s="94"/>
      <c r="W376" s="92"/>
      <c r="X376" s="94"/>
      <c r="Y376" s="94"/>
      <c r="Z376" s="94"/>
      <c r="AA376" s="94"/>
      <c r="AB376" s="94"/>
      <c r="AC376" s="94"/>
      <c r="AD376" s="94"/>
      <c r="AE376" s="94"/>
      <c r="AF376" s="92"/>
      <c r="AG376" s="92"/>
      <c r="AH376" s="94"/>
      <c r="AI376" s="94"/>
      <c r="AJ376" s="94"/>
      <c r="AK376" s="94"/>
      <c r="AL376" s="94"/>
      <c r="AM376" s="100"/>
      <c r="AN376" s="68"/>
    </row>
    <row r="377" spans="1:40" outlineLevel="1" x14ac:dyDescent="0.25">
      <c r="A377" s="151">
        <v>20</v>
      </c>
      <c r="B377" s="138" t="s">
        <v>160</v>
      </c>
      <c r="C377" s="139" t="s">
        <v>161</v>
      </c>
      <c r="D377" s="139"/>
      <c r="E377" s="139"/>
      <c r="F377" s="139"/>
      <c r="G377" s="135">
        <v>1</v>
      </c>
      <c r="H377" s="140">
        <v>2</v>
      </c>
      <c r="I377" s="130">
        <v>4</v>
      </c>
      <c r="J377" s="104"/>
      <c r="K377" s="122"/>
      <c r="L377" s="104"/>
      <c r="M377" s="123">
        <f t="shared" si="50"/>
        <v>0</v>
      </c>
      <c r="N377" s="167">
        <f t="shared" si="51"/>
        <v>0</v>
      </c>
      <c r="O377" s="94"/>
      <c r="P377" s="94"/>
      <c r="Q377" s="94"/>
      <c r="R377" s="94"/>
      <c r="S377" s="94"/>
      <c r="T377" s="94"/>
      <c r="U377" s="94"/>
      <c r="V377" s="94"/>
      <c r="W377" s="92"/>
      <c r="X377" s="94"/>
      <c r="Y377" s="94"/>
      <c r="Z377" s="94"/>
      <c r="AA377" s="94"/>
      <c r="AB377" s="94"/>
      <c r="AC377" s="94"/>
      <c r="AD377" s="94"/>
      <c r="AE377" s="94"/>
      <c r="AF377" s="92"/>
      <c r="AG377" s="92"/>
      <c r="AH377" s="94"/>
      <c r="AI377" s="94"/>
      <c r="AJ377" s="94"/>
      <c r="AK377" s="94"/>
      <c r="AL377" s="94"/>
      <c r="AM377" s="100"/>
      <c r="AN377" s="68"/>
    </row>
    <row r="378" spans="1:40" outlineLevel="1" x14ac:dyDescent="0.25">
      <c r="A378" s="151">
        <v>21</v>
      </c>
      <c r="B378" s="138" t="s">
        <v>162</v>
      </c>
      <c r="C378" s="139" t="s">
        <v>163</v>
      </c>
      <c r="D378" s="139"/>
      <c r="E378" s="139"/>
      <c r="F378" s="139"/>
      <c r="G378" s="135">
        <v>1</v>
      </c>
      <c r="H378" s="140">
        <v>2</v>
      </c>
      <c r="I378" s="130">
        <v>4</v>
      </c>
      <c r="J378" s="104"/>
      <c r="K378" s="122"/>
      <c r="L378" s="104"/>
      <c r="M378" s="123">
        <f t="shared" si="50"/>
        <v>0</v>
      </c>
      <c r="N378" s="167">
        <f t="shared" si="51"/>
        <v>0</v>
      </c>
      <c r="O378" s="94"/>
      <c r="P378" s="94"/>
      <c r="Q378" s="94"/>
      <c r="R378" s="94"/>
      <c r="S378" s="94"/>
      <c r="T378" s="94"/>
      <c r="U378" s="94"/>
      <c r="V378" s="94"/>
      <c r="W378" s="92"/>
      <c r="X378" s="94"/>
      <c r="Y378" s="94"/>
      <c r="Z378" s="94"/>
      <c r="AA378" s="94"/>
      <c r="AB378" s="94"/>
      <c r="AC378" s="94"/>
      <c r="AD378" s="94"/>
      <c r="AE378" s="94"/>
      <c r="AF378" s="92"/>
      <c r="AG378" s="92"/>
      <c r="AH378" s="94"/>
      <c r="AI378" s="94"/>
      <c r="AJ378" s="94"/>
      <c r="AK378" s="94"/>
      <c r="AL378" s="94"/>
      <c r="AM378" s="100"/>
      <c r="AN378" s="68"/>
    </row>
    <row r="379" spans="1:40" outlineLevel="1" x14ac:dyDescent="0.25">
      <c r="A379" s="151">
        <v>22</v>
      </c>
      <c r="B379" s="138" t="s">
        <v>166</v>
      </c>
      <c r="C379" s="139" t="s">
        <v>167</v>
      </c>
      <c r="D379" s="139"/>
      <c r="E379" s="139"/>
      <c r="F379" s="139"/>
      <c r="G379" s="135">
        <v>1</v>
      </c>
      <c r="H379" s="140">
        <v>2</v>
      </c>
      <c r="I379" s="130">
        <v>4</v>
      </c>
      <c r="J379" s="104"/>
      <c r="K379" s="122"/>
      <c r="L379" s="104"/>
      <c r="M379" s="123">
        <f t="shared" si="50"/>
        <v>0</v>
      </c>
      <c r="N379" s="167">
        <f t="shared" si="51"/>
        <v>0</v>
      </c>
      <c r="O379" s="94"/>
      <c r="P379" s="94"/>
      <c r="Q379" s="94"/>
      <c r="R379" s="94"/>
      <c r="S379" s="94"/>
      <c r="T379" s="94"/>
      <c r="U379" s="94"/>
      <c r="V379" s="94"/>
      <c r="W379" s="92"/>
      <c r="X379" s="94"/>
      <c r="Y379" s="94"/>
      <c r="Z379" s="94"/>
      <c r="AA379" s="94"/>
      <c r="AB379" s="94"/>
      <c r="AC379" s="94"/>
      <c r="AD379" s="94"/>
      <c r="AE379" s="94"/>
      <c r="AF379" s="92"/>
      <c r="AG379" s="92"/>
      <c r="AH379" s="94"/>
      <c r="AI379" s="94"/>
      <c r="AJ379" s="94"/>
      <c r="AK379" s="94"/>
      <c r="AL379" s="94"/>
      <c r="AM379" s="100"/>
      <c r="AN379" s="68"/>
    </row>
    <row r="380" spans="1:40" outlineLevel="1" x14ac:dyDescent="0.25">
      <c r="A380" s="151">
        <v>23</v>
      </c>
      <c r="B380" s="138" t="s">
        <v>174</v>
      </c>
      <c r="C380" s="139" t="s">
        <v>168</v>
      </c>
      <c r="D380" s="139"/>
      <c r="E380" s="139"/>
      <c r="F380" s="139"/>
      <c r="G380" s="135">
        <v>1</v>
      </c>
      <c r="H380" s="140">
        <v>2</v>
      </c>
      <c r="I380" s="130">
        <v>4</v>
      </c>
      <c r="J380" s="104"/>
      <c r="K380" s="122"/>
      <c r="L380" s="104"/>
      <c r="M380" s="123">
        <f t="shared" si="50"/>
        <v>0</v>
      </c>
      <c r="N380" s="167">
        <f t="shared" si="51"/>
        <v>0</v>
      </c>
      <c r="O380" s="94"/>
      <c r="P380" s="94"/>
      <c r="Q380" s="94"/>
      <c r="R380" s="94"/>
      <c r="S380" s="94"/>
      <c r="T380" s="94"/>
      <c r="U380" s="94"/>
      <c r="V380" s="94"/>
      <c r="W380" s="92"/>
      <c r="X380" s="94"/>
      <c r="Y380" s="94"/>
      <c r="Z380" s="94"/>
      <c r="AA380" s="94"/>
      <c r="AB380" s="94"/>
      <c r="AC380" s="94"/>
      <c r="AD380" s="94"/>
      <c r="AE380" s="94"/>
      <c r="AF380" s="92"/>
      <c r="AG380" s="92"/>
      <c r="AH380" s="94"/>
      <c r="AI380" s="94"/>
      <c r="AJ380" s="94"/>
      <c r="AK380" s="94"/>
      <c r="AL380" s="94"/>
      <c r="AM380" s="100"/>
      <c r="AN380" s="68"/>
    </row>
    <row r="381" spans="1:40" outlineLevel="1" x14ac:dyDescent="0.25">
      <c r="A381" s="151">
        <v>24</v>
      </c>
      <c r="B381" s="138" t="s">
        <v>175</v>
      </c>
      <c r="C381" s="139"/>
      <c r="D381" s="139"/>
      <c r="E381" s="139"/>
      <c r="F381" s="139"/>
      <c r="G381" s="135">
        <v>1</v>
      </c>
      <c r="H381" s="140">
        <v>2</v>
      </c>
      <c r="I381" s="130">
        <v>4</v>
      </c>
      <c r="J381" s="104"/>
      <c r="K381" s="122"/>
      <c r="L381" s="104"/>
      <c r="M381" s="123">
        <f t="shared" si="50"/>
        <v>0</v>
      </c>
      <c r="N381" s="167">
        <f t="shared" si="51"/>
        <v>0</v>
      </c>
      <c r="O381" s="94"/>
      <c r="P381" s="94"/>
      <c r="Q381" s="94"/>
      <c r="R381" s="94"/>
      <c r="S381" s="94"/>
      <c r="T381" s="94"/>
      <c r="U381" s="94"/>
      <c r="V381" s="94"/>
      <c r="W381" s="92"/>
      <c r="X381" s="94"/>
      <c r="Y381" s="94"/>
      <c r="Z381" s="94"/>
      <c r="AA381" s="94"/>
      <c r="AB381" s="94"/>
      <c r="AC381" s="94"/>
      <c r="AD381" s="94"/>
      <c r="AE381" s="94"/>
      <c r="AF381" s="92"/>
      <c r="AG381" s="92"/>
      <c r="AH381" s="94"/>
      <c r="AI381" s="94"/>
      <c r="AJ381" s="94"/>
      <c r="AK381" s="94"/>
      <c r="AL381" s="94"/>
      <c r="AM381" s="100"/>
      <c r="AN381" s="68"/>
    </row>
    <row r="382" spans="1:40" outlineLevel="1" x14ac:dyDescent="0.25">
      <c r="A382" s="151">
        <v>25</v>
      </c>
      <c r="B382" s="138" t="s">
        <v>303</v>
      </c>
      <c r="C382" s="139"/>
      <c r="D382" s="139"/>
      <c r="E382" s="139"/>
      <c r="F382" s="139"/>
      <c r="G382" s="141">
        <v>1</v>
      </c>
      <c r="H382" s="140">
        <v>4</v>
      </c>
      <c r="I382" s="130">
        <v>4</v>
      </c>
      <c r="J382" s="104"/>
      <c r="K382" s="122"/>
      <c r="L382" s="104"/>
      <c r="M382" s="123">
        <f t="shared" si="50"/>
        <v>0</v>
      </c>
      <c r="N382" s="167">
        <f t="shared" si="51"/>
        <v>0</v>
      </c>
      <c r="O382" s="94"/>
      <c r="P382" s="94"/>
      <c r="Q382" s="94"/>
      <c r="R382" s="94"/>
      <c r="S382" s="94"/>
      <c r="T382" s="94"/>
      <c r="U382" s="94"/>
      <c r="V382" s="94"/>
      <c r="W382" s="92"/>
      <c r="X382" s="94"/>
      <c r="Y382" s="94"/>
      <c r="Z382" s="94"/>
      <c r="AA382" s="94"/>
      <c r="AB382" s="94"/>
      <c r="AC382" s="94"/>
      <c r="AD382" s="94"/>
      <c r="AE382" s="94"/>
      <c r="AF382" s="92"/>
      <c r="AG382" s="92"/>
      <c r="AH382" s="94"/>
      <c r="AI382" s="94"/>
      <c r="AJ382" s="94"/>
      <c r="AK382" s="94"/>
      <c r="AL382" s="94"/>
      <c r="AM382" s="100"/>
      <c r="AN382" s="68"/>
    </row>
    <row r="383" spans="1:40" outlineLevel="1" x14ac:dyDescent="0.25">
      <c r="A383" s="151">
        <v>26</v>
      </c>
      <c r="B383" s="138" t="s">
        <v>350</v>
      </c>
      <c r="C383" s="139"/>
      <c r="D383" s="139"/>
      <c r="E383" s="139"/>
      <c r="F383" s="139"/>
      <c r="G383" s="135">
        <v>1</v>
      </c>
      <c r="H383" s="140"/>
      <c r="I383" s="140">
        <v>2</v>
      </c>
      <c r="J383" s="104"/>
      <c r="K383" s="122"/>
      <c r="L383" s="104"/>
      <c r="M383" s="123">
        <f t="shared" si="50"/>
        <v>0</v>
      </c>
      <c r="N383" s="167">
        <f t="shared" si="51"/>
        <v>0</v>
      </c>
      <c r="O383" s="94"/>
      <c r="P383" s="94"/>
      <c r="Q383" s="94"/>
      <c r="R383" s="94"/>
      <c r="S383" s="94"/>
      <c r="T383" s="94"/>
      <c r="U383" s="94"/>
      <c r="V383" s="94"/>
      <c r="W383" s="92"/>
      <c r="X383" s="94"/>
      <c r="Y383" s="94"/>
      <c r="Z383" s="94"/>
      <c r="AA383" s="94"/>
      <c r="AB383" s="94"/>
      <c r="AC383" s="94"/>
      <c r="AD383" s="94"/>
      <c r="AE383" s="94"/>
      <c r="AF383" s="92"/>
      <c r="AG383" s="92"/>
      <c r="AH383" s="94"/>
      <c r="AI383" s="94"/>
      <c r="AJ383" s="94"/>
      <c r="AK383" s="94"/>
      <c r="AL383" s="94"/>
      <c r="AM383" s="100"/>
      <c r="AN383" s="68"/>
    </row>
    <row r="384" spans="1:40" outlineLevel="1" x14ac:dyDescent="0.25">
      <c r="A384" s="151">
        <v>27</v>
      </c>
      <c r="B384" s="186" t="s">
        <v>351</v>
      </c>
      <c r="C384" s="139"/>
      <c r="D384" s="139"/>
      <c r="E384" s="139"/>
      <c r="F384" s="139"/>
      <c r="G384" s="188">
        <v>1</v>
      </c>
      <c r="H384" s="140"/>
      <c r="I384" s="140">
        <v>2</v>
      </c>
      <c r="J384" s="104"/>
      <c r="K384" s="122"/>
      <c r="L384" s="104"/>
      <c r="M384" s="123">
        <f t="shared" si="50"/>
        <v>0</v>
      </c>
      <c r="N384" s="167">
        <f t="shared" si="51"/>
        <v>0</v>
      </c>
      <c r="O384" s="94"/>
      <c r="P384" s="94"/>
      <c r="Q384" s="94"/>
      <c r="R384" s="94"/>
      <c r="S384" s="94"/>
      <c r="T384" s="94"/>
      <c r="U384" s="94"/>
      <c r="V384" s="92"/>
      <c r="W384" s="92"/>
      <c r="X384" s="94"/>
      <c r="Y384" s="94"/>
      <c r="Z384" s="94"/>
      <c r="AA384" s="94"/>
      <c r="AB384" s="94"/>
      <c r="AC384" s="94"/>
      <c r="AD384" s="94"/>
      <c r="AE384" s="94"/>
      <c r="AF384" s="92"/>
      <c r="AG384" s="92"/>
      <c r="AH384" s="94"/>
      <c r="AI384" s="94"/>
      <c r="AJ384" s="94"/>
      <c r="AK384" s="94"/>
      <c r="AL384" s="94"/>
      <c r="AM384" s="100"/>
      <c r="AN384" s="68"/>
    </row>
    <row r="385" spans="1:40" outlineLevel="1" x14ac:dyDescent="0.25">
      <c r="A385" s="151">
        <v>28</v>
      </c>
      <c r="B385" s="138" t="s">
        <v>176</v>
      </c>
      <c r="C385" s="139"/>
      <c r="D385" s="139"/>
      <c r="E385" s="139"/>
      <c r="F385" s="139"/>
      <c r="G385" s="135">
        <v>1</v>
      </c>
      <c r="H385" s="140"/>
      <c r="I385" s="140">
        <v>2</v>
      </c>
      <c r="J385" s="104"/>
      <c r="K385" s="122"/>
      <c r="L385" s="104"/>
      <c r="M385" s="123">
        <f t="shared" si="50"/>
        <v>0</v>
      </c>
      <c r="N385" s="167">
        <f t="shared" si="51"/>
        <v>0</v>
      </c>
      <c r="O385" s="94"/>
      <c r="P385" s="94"/>
      <c r="Q385" s="94"/>
      <c r="R385" s="94"/>
      <c r="S385" s="94"/>
      <c r="T385" s="94"/>
      <c r="U385" s="94"/>
      <c r="V385" s="92"/>
      <c r="W385" s="92"/>
      <c r="X385" s="94"/>
      <c r="Y385" s="94"/>
      <c r="Z385" s="94"/>
      <c r="AA385" s="94"/>
      <c r="AB385" s="94"/>
      <c r="AC385" s="94"/>
      <c r="AD385" s="94"/>
      <c r="AE385" s="94"/>
      <c r="AF385" s="92"/>
      <c r="AG385" s="92"/>
      <c r="AH385" s="94"/>
      <c r="AI385" s="94"/>
      <c r="AJ385" s="94"/>
      <c r="AK385" s="94"/>
      <c r="AL385" s="94"/>
      <c r="AM385" s="100"/>
      <c r="AN385" s="68"/>
    </row>
    <row r="386" spans="1:40" outlineLevel="1" x14ac:dyDescent="0.25">
      <c r="A386" s="151">
        <v>29</v>
      </c>
      <c r="B386" s="138" t="s">
        <v>177</v>
      </c>
      <c r="C386" s="139"/>
      <c r="D386" s="139"/>
      <c r="E386" s="139"/>
      <c r="F386" s="139"/>
      <c r="G386" s="135">
        <v>1</v>
      </c>
      <c r="H386" s="140"/>
      <c r="I386" s="140">
        <v>2</v>
      </c>
      <c r="J386" s="104"/>
      <c r="K386" s="122"/>
      <c r="L386" s="104"/>
      <c r="M386" s="123">
        <f t="shared" si="50"/>
        <v>0</v>
      </c>
      <c r="N386" s="167">
        <f t="shared" si="51"/>
        <v>0</v>
      </c>
      <c r="O386" s="94"/>
      <c r="P386" s="94"/>
      <c r="Q386" s="94"/>
      <c r="R386" s="94"/>
      <c r="S386" s="94"/>
      <c r="T386" s="94"/>
      <c r="U386" s="94"/>
      <c r="V386" s="92"/>
      <c r="W386" s="92"/>
      <c r="X386" s="94"/>
      <c r="Y386" s="94"/>
      <c r="Z386" s="94"/>
      <c r="AA386" s="94"/>
      <c r="AB386" s="94"/>
      <c r="AC386" s="94"/>
      <c r="AD386" s="94"/>
      <c r="AE386" s="94"/>
      <c r="AF386" s="92"/>
      <c r="AG386" s="92"/>
      <c r="AH386" s="94"/>
      <c r="AI386" s="94"/>
      <c r="AJ386" s="94"/>
      <c r="AK386" s="94"/>
      <c r="AL386" s="94"/>
      <c r="AM386" s="100"/>
      <c r="AN386" s="68"/>
    </row>
    <row r="387" spans="1:40" outlineLevel="1" x14ac:dyDescent="0.25">
      <c r="A387" s="151">
        <v>30</v>
      </c>
      <c r="B387" s="138" t="s">
        <v>352</v>
      </c>
      <c r="C387" s="139"/>
      <c r="D387" s="139"/>
      <c r="E387" s="139"/>
      <c r="F387" s="139"/>
      <c r="G387" s="135">
        <v>1</v>
      </c>
      <c r="H387" s="140"/>
      <c r="I387" s="140">
        <v>2</v>
      </c>
      <c r="J387" s="104"/>
      <c r="K387" s="122"/>
      <c r="L387" s="104"/>
      <c r="M387" s="123">
        <f t="shared" si="50"/>
        <v>0</v>
      </c>
      <c r="N387" s="167">
        <f t="shared" si="51"/>
        <v>0</v>
      </c>
      <c r="O387" s="94"/>
      <c r="P387" s="94"/>
      <c r="Q387" s="94"/>
      <c r="R387" s="94"/>
      <c r="S387" s="94"/>
      <c r="T387" s="94"/>
      <c r="U387" s="94"/>
      <c r="V387" s="92"/>
      <c r="W387" s="92"/>
      <c r="X387" s="94"/>
      <c r="Y387" s="94"/>
      <c r="Z387" s="94"/>
      <c r="AA387" s="94"/>
      <c r="AB387" s="94"/>
      <c r="AC387" s="94"/>
      <c r="AD387" s="94"/>
      <c r="AE387" s="94"/>
      <c r="AF387" s="92"/>
      <c r="AG387" s="92"/>
      <c r="AH387" s="94"/>
      <c r="AI387" s="94"/>
      <c r="AJ387" s="94"/>
      <c r="AK387" s="94"/>
      <c r="AL387" s="94"/>
      <c r="AM387" s="100"/>
      <c r="AN387" s="68"/>
    </row>
    <row r="388" spans="1:40" outlineLevel="1" x14ac:dyDescent="0.25">
      <c r="A388" s="151">
        <v>31</v>
      </c>
      <c r="B388" s="138" t="s">
        <v>353</v>
      </c>
      <c r="C388" s="139"/>
      <c r="D388" s="139"/>
      <c r="E388" s="139"/>
      <c r="F388" s="139"/>
      <c r="G388" s="135">
        <v>1</v>
      </c>
      <c r="H388" s="140"/>
      <c r="I388" s="140">
        <v>2</v>
      </c>
      <c r="J388" s="104"/>
      <c r="K388" s="122"/>
      <c r="L388" s="104"/>
      <c r="M388" s="123">
        <f t="shared" si="50"/>
        <v>0</v>
      </c>
      <c r="N388" s="167">
        <f t="shared" si="51"/>
        <v>0</v>
      </c>
      <c r="O388" s="94"/>
      <c r="P388" s="94"/>
      <c r="Q388" s="94"/>
      <c r="R388" s="94"/>
      <c r="S388" s="94"/>
      <c r="T388" s="94"/>
      <c r="U388" s="94"/>
      <c r="V388" s="92"/>
      <c r="W388" s="92"/>
      <c r="X388" s="94"/>
      <c r="Y388" s="94"/>
      <c r="Z388" s="94"/>
      <c r="AA388" s="94"/>
      <c r="AB388" s="94"/>
      <c r="AC388" s="94"/>
      <c r="AD388" s="94"/>
      <c r="AE388" s="94"/>
      <c r="AF388" s="92"/>
      <c r="AG388" s="92"/>
      <c r="AH388" s="94"/>
      <c r="AI388" s="94"/>
      <c r="AJ388" s="94"/>
      <c r="AK388" s="94"/>
      <c r="AL388" s="94"/>
      <c r="AM388" s="100"/>
      <c r="AN388" s="68"/>
    </row>
    <row r="389" spans="1:40" outlineLevel="1" x14ac:dyDescent="0.25">
      <c r="A389" s="151">
        <v>32</v>
      </c>
      <c r="B389" s="138" t="s">
        <v>178</v>
      </c>
      <c r="C389" s="139"/>
      <c r="D389" s="139"/>
      <c r="E389" s="139"/>
      <c r="F389" s="139"/>
      <c r="G389" s="135">
        <v>1</v>
      </c>
      <c r="H389" s="140"/>
      <c r="I389" s="140">
        <v>2</v>
      </c>
      <c r="J389" s="104"/>
      <c r="K389" s="122"/>
      <c r="L389" s="104"/>
      <c r="M389" s="123">
        <f t="shared" si="50"/>
        <v>0</v>
      </c>
      <c r="N389" s="167">
        <f t="shared" si="51"/>
        <v>0</v>
      </c>
      <c r="O389" s="94"/>
      <c r="P389" s="94"/>
      <c r="Q389" s="94"/>
      <c r="R389" s="94"/>
      <c r="S389" s="94"/>
      <c r="T389" s="94"/>
      <c r="U389" s="94"/>
      <c r="V389" s="92"/>
      <c r="W389" s="92"/>
      <c r="X389" s="94"/>
      <c r="Y389" s="94"/>
      <c r="Z389" s="94"/>
      <c r="AA389" s="94"/>
      <c r="AB389" s="94"/>
      <c r="AC389" s="94"/>
      <c r="AD389" s="94"/>
      <c r="AE389" s="94"/>
      <c r="AF389" s="92"/>
      <c r="AG389" s="92"/>
      <c r="AH389" s="94"/>
      <c r="AI389" s="94"/>
      <c r="AJ389" s="94"/>
      <c r="AK389" s="94"/>
      <c r="AL389" s="94"/>
      <c r="AM389" s="100"/>
      <c r="AN389" s="68"/>
    </row>
    <row r="390" spans="1:40" outlineLevel="1" x14ac:dyDescent="0.25">
      <c r="A390" s="151">
        <v>33</v>
      </c>
      <c r="B390" s="138" t="s">
        <v>178</v>
      </c>
      <c r="C390" s="139"/>
      <c r="D390" s="139"/>
      <c r="E390" s="139"/>
      <c r="F390" s="139"/>
      <c r="G390" s="135">
        <v>1</v>
      </c>
      <c r="H390" s="140"/>
      <c r="I390" s="140">
        <v>2</v>
      </c>
      <c r="J390" s="104"/>
      <c r="K390" s="122"/>
      <c r="L390" s="104"/>
      <c r="M390" s="123">
        <f t="shared" si="50"/>
        <v>0</v>
      </c>
      <c r="N390" s="167">
        <f t="shared" si="51"/>
        <v>0</v>
      </c>
      <c r="O390" s="94"/>
      <c r="P390" s="94"/>
      <c r="Q390" s="94"/>
      <c r="R390" s="94"/>
      <c r="S390" s="94"/>
      <c r="T390" s="94"/>
      <c r="U390" s="94"/>
      <c r="V390" s="92"/>
      <c r="W390" s="92"/>
      <c r="X390" s="94"/>
      <c r="Y390" s="94"/>
      <c r="Z390" s="94"/>
      <c r="AA390" s="94"/>
      <c r="AB390" s="94"/>
      <c r="AC390" s="94"/>
      <c r="AD390" s="94"/>
      <c r="AE390" s="94"/>
      <c r="AF390" s="92"/>
      <c r="AG390" s="92"/>
      <c r="AH390" s="94"/>
      <c r="AI390" s="94"/>
      <c r="AJ390" s="94"/>
      <c r="AK390" s="94"/>
      <c r="AL390" s="94"/>
      <c r="AM390" s="100"/>
      <c r="AN390" s="68"/>
    </row>
    <row r="391" spans="1:40" outlineLevel="1" x14ac:dyDescent="0.25">
      <c r="A391" s="151">
        <v>34</v>
      </c>
      <c r="B391" s="138" t="s">
        <v>179</v>
      </c>
      <c r="C391" s="139"/>
      <c r="D391" s="139"/>
      <c r="E391" s="139"/>
      <c r="F391" s="139"/>
      <c r="G391" s="135">
        <v>1</v>
      </c>
      <c r="H391" s="140"/>
      <c r="I391" s="140">
        <v>2</v>
      </c>
      <c r="J391" s="104"/>
      <c r="K391" s="122"/>
      <c r="L391" s="104"/>
      <c r="M391" s="123">
        <f t="shared" si="50"/>
        <v>0</v>
      </c>
      <c r="N391" s="167">
        <f t="shared" si="51"/>
        <v>0</v>
      </c>
      <c r="O391" s="94"/>
      <c r="P391" s="94"/>
      <c r="Q391" s="94"/>
      <c r="R391" s="94"/>
      <c r="S391" s="94"/>
      <c r="T391" s="94"/>
      <c r="U391" s="94"/>
      <c r="V391" s="92"/>
      <c r="W391" s="92"/>
      <c r="X391" s="94"/>
      <c r="Y391" s="94"/>
      <c r="Z391" s="94"/>
      <c r="AA391" s="94"/>
      <c r="AB391" s="94"/>
      <c r="AC391" s="94"/>
      <c r="AD391" s="94"/>
      <c r="AE391" s="94"/>
      <c r="AF391" s="92"/>
      <c r="AG391" s="92"/>
      <c r="AH391" s="94"/>
      <c r="AI391" s="94"/>
      <c r="AJ391" s="94"/>
      <c r="AK391" s="94"/>
      <c r="AL391" s="94"/>
      <c r="AM391" s="100"/>
      <c r="AN391" s="68"/>
    </row>
    <row r="392" spans="1:40" outlineLevel="1" x14ac:dyDescent="0.25">
      <c r="A392" s="151">
        <v>35</v>
      </c>
      <c r="B392" s="138" t="s">
        <v>179</v>
      </c>
      <c r="C392" s="139"/>
      <c r="D392" s="139"/>
      <c r="E392" s="139"/>
      <c r="F392" s="139"/>
      <c r="G392" s="135">
        <v>1</v>
      </c>
      <c r="H392" s="140"/>
      <c r="I392" s="140">
        <v>2</v>
      </c>
      <c r="J392" s="104"/>
      <c r="K392" s="122"/>
      <c r="L392" s="104"/>
      <c r="M392" s="123">
        <f t="shared" si="50"/>
        <v>0</v>
      </c>
      <c r="N392" s="167">
        <f t="shared" si="51"/>
        <v>0</v>
      </c>
      <c r="O392" s="94"/>
      <c r="P392" s="94"/>
      <c r="Q392" s="94"/>
      <c r="R392" s="94"/>
      <c r="S392" s="94"/>
      <c r="T392" s="94"/>
      <c r="U392" s="94"/>
      <c r="V392" s="92"/>
      <c r="W392" s="92"/>
      <c r="X392" s="94"/>
      <c r="Y392" s="94"/>
      <c r="Z392" s="94"/>
      <c r="AA392" s="94"/>
      <c r="AB392" s="94"/>
      <c r="AC392" s="94"/>
      <c r="AD392" s="94"/>
      <c r="AE392" s="94"/>
      <c r="AF392" s="92"/>
      <c r="AG392" s="92"/>
      <c r="AH392" s="94"/>
      <c r="AI392" s="94"/>
      <c r="AJ392" s="94"/>
      <c r="AK392" s="94"/>
      <c r="AL392" s="94"/>
      <c r="AM392" s="100"/>
      <c r="AN392" s="68"/>
    </row>
    <row r="393" spans="1:40" outlineLevel="1" x14ac:dyDescent="0.25">
      <c r="A393" s="151">
        <v>36</v>
      </c>
      <c r="B393" s="138" t="s">
        <v>178</v>
      </c>
      <c r="C393" s="139"/>
      <c r="D393" s="139"/>
      <c r="E393" s="139"/>
      <c r="F393" s="139"/>
      <c r="G393" s="135">
        <v>1</v>
      </c>
      <c r="H393" s="140"/>
      <c r="I393" s="140">
        <v>2</v>
      </c>
      <c r="J393" s="104"/>
      <c r="K393" s="122"/>
      <c r="L393" s="104"/>
      <c r="M393" s="123">
        <f t="shared" si="50"/>
        <v>0</v>
      </c>
      <c r="N393" s="167">
        <f t="shared" si="51"/>
        <v>0</v>
      </c>
      <c r="O393" s="94"/>
      <c r="P393" s="94"/>
      <c r="Q393" s="94"/>
      <c r="R393" s="94"/>
      <c r="S393" s="94"/>
      <c r="T393" s="94"/>
      <c r="U393" s="94"/>
      <c r="V393" s="92"/>
      <c r="W393" s="92"/>
      <c r="X393" s="94"/>
      <c r="Y393" s="94"/>
      <c r="Z393" s="94"/>
      <c r="AA393" s="94"/>
      <c r="AB393" s="94"/>
      <c r="AC393" s="94"/>
      <c r="AD393" s="94"/>
      <c r="AE393" s="94"/>
      <c r="AF393" s="92"/>
      <c r="AG393" s="92"/>
      <c r="AH393" s="94"/>
      <c r="AI393" s="94"/>
      <c r="AJ393" s="94"/>
      <c r="AK393" s="94"/>
      <c r="AL393" s="94"/>
      <c r="AM393" s="100"/>
      <c r="AN393" s="68"/>
    </row>
    <row r="394" spans="1:40" outlineLevel="1" x14ac:dyDescent="0.25">
      <c r="A394" s="151">
        <v>37</v>
      </c>
      <c r="B394" s="138" t="s">
        <v>178</v>
      </c>
      <c r="C394" s="139"/>
      <c r="D394" s="139"/>
      <c r="E394" s="139"/>
      <c r="F394" s="139"/>
      <c r="G394" s="135">
        <v>1</v>
      </c>
      <c r="H394" s="140"/>
      <c r="I394" s="140">
        <v>2</v>
      </c>
      <c r="J394" s="104"/>
      <c r="K394" s="122"/>
      <c r="L394" s="104"/>
      <c r="M394" s="123">
        <f t="shared" si="50"/>
        <v>0</v>
      </c>
      <c r="N394" s="167">
        <f t="shared" si="51"/>
        <v>0</v>
      </c>
      <c r="O394" s="94"/>
      <c r="P394" s="94"/>
      <c r="Q394" s="94"/>
      <c r="R394" s="94"/>
      <c r="S394" s="94"/>
      <c r="T394" s="94"/>
      <c r="U394" s="94"/>
      <c r="V394" s="92"/>
      <c r="W394" s="92"/>
      <c r="X394" s="94"/>
      <c r="Y394" s="94"/>
      <c r="Z394" s="94"/>
      <c r="AA394" s="94"/>
      <c r="AB394" s="94"/>
      <c r="AC394" s="94"/>
      <c r="AD394" s="94"/>
      <c r="AE394" s="94"/>
      <c r="AF394" s="92"/>
      <c r="AG394" s="92"/>
      <c r="AH394" s="94"/>
      <c r="AI394" s="94"/>
      <c r="AJ394" s="94"/>
      <c r="AK394" s="94"/>
      <c r="AL394" s="94"/>
      <c r="AM394" s="100"/>
      <c r="AN394" s="68"/>
    </row>
    <row r="395" spans="1:40" outlineLevel="1" x14ac:dyDescent="0.25">
      <c r="A395" s="151">
        <v>38</v>
      </c>
      <c r="B395" s="138" t="s">
        <v>178</v>
      </c>
      <c r="C395" s="139"/>
      <c r="D395" s="139"/>
      <c r="E395" s="139"/>
      <c r="F395" s="139"/>
      <c r="G395" s="135">
        <v>1</v>
      </c>
      <c r="H395" s="140"/>
      <c r="I395" s="140">
        <v>2</v>
      </c>
      <c r="J395" s="104"/>
      <c r="K395" s="122"/>
      <c r="L395" s="104"/>
      <c r="M395" s="123">
        <f t="shared" si="50"/>
        <v>0</v>
      </c>
      <c r="N395" s="167">
        <f t="shared" si="51"/>
        <v>0</v>
      </c>
      <c r="O395" s="94"/>
      <c r="P395" s="94"/>
      <c r="Q395" s="94"/>
      <c r="R395" s="94"/>
      <c r="S395" s="94"/>
      <c r="T395" s="94"/>
      <c r="U395" s="94"/>
      <c r="V395" s="92"/>
      <c r="W395" s="92"/>
      <c r="X395" s="94"/>
      <c r="Y395" s="94"/>
      <c r="Z395" s="94"/>
      <c r="AA395" s="94"/>
      <c r="AB395" s="94"/>
      <c r="AC395" s="94"/>
      <c r="AD395" s="94"/>
      <c r="AE395" s="94"/>
      <c r="AF395" s="92"/>
      <c r="AG395" s="92"/>
      <c r="AH395" s="94"/>
      <c r="AI395" s="94"/>
      <c r="AJ395" s="94"/>
      <c r="AK395" s="94"/>
      <c r="AL395" s="94"/>
      <c r="AM395" s="100"/>
      <c r="AN395" s="68"/>
    </row>
    <row r="396" spans="1:40" outlineLevel="1" x14ac:dyDescent="0.25">
      <c r="A396" s="151">
        <v>39</v>
      </c>
      <c r="B396" s="138" t="s">
        <v>178</v>
      </c>
      <c r="C396" s="139"/>
      <c r="D396" s="139"/>
      <c r="E396" s="139"/>
      <c r="F396" s="139"/>
      <c r="G396" s="135">
        <v>1</v>
      </c>
      <c r="H396" s="140"/>
      <c r="I396" s="140">
        <v>2</v>
      </c>
      <c r="J396" s="104"/>
      <c r="K396" s="122"/>
      <c r="L396" s="104"/>
      <c r="M396" s="123">
        <f t="shared" si="50"/>
        <v>0</v>
      </c>
      <c r="N396" s="167">
        <f t="shared" si="51"/>
        <v>0</v>
      </c>
      <c r="O396" s="94"/>
      <c r="P396" s="94"/>
      <c r="Q396" s="94"/>
      <c r="R396" s="94"/>
      <c r="S396" s="94"/>
      <c r="T396" s="94"/>
      <c r="U396" s="94"/>
      <c r="V396" s="92"/>
      <c r="W396" s="92"/>
      <c r="X396" s="94"/>
      <c r="Y396" s="94"/>
      <c r="Z396" s="94"/>
      <c r="AA396" s="94"/>
      <c r="AB396" s="94"/>
      <c r="AC396" s="94"/>
      <c r="AD396" s="94"/>
      <c r="AE396" s="94"/>
      <c r="AF396" s="92"/>
      <c r="AG396" s="92"/>
      <c r="AH396" s="94"/>
      <c r="AI396" s="94"/>
      <c r="AJ396" s="94"/>
      <c r="AK396" s="94"/>
      <c r="AL396" s="94"/>
      <c r="AM396" s="100"/>
      <c r="AN396" s="68"/>
    </row>
    <row r="397" spans="1:40" outlineLevel="1" x14ac:dyDescent="0.25">
      <c r="A397" s="151">
        <v>40</v>
      </c>
      <c r="B397" s="138" t="s">
        <v>179</v>
      </c>
      <c r="C397" s="139"/>
      <c r="D397" s="139"/>
      <c r="E397" s="139"/>
      <c r="F397" s="139"/>
      <c r="G397" s="135">
        <v>1</v>
      </c>
      <c r="H397" s="140"/>
      <c r="I397" s="140">
        <v>2</v>
      </c>
      <c r="J397" s="104"/>
      <c r="K397" s="122"/>
      <c r="L397" s="104"/>
      <c r="M397" s="123">
        <f t="shared" si="50"/>
        <v>0</v>
      </c>
      <c r="N397" s="167">
        <f t="shared" si="51"/>
        <v>0</v>
      </c>
      <c r="O397" s="94"/>
      <c r="P397" s="94"/>
      <c r="Q397" s="94"/>
      <c r="R397" s="94"/>
      <c r="S397" s="94"/>
      <c r="T397" s="94"/>
      <c r="U397" s="94"/>
      <c r="V397" s="92"/>
      <c r="W397" s="92"/>
      <c r="X397" s="94"/>
      <c r="Y397" s="94"/>
      <c r="Z397" s="94"/>
      <c r="AA397" s="94"/>
      <c r="AB397" s="94"/>
      <c r="AC397" s="94"/>
      <c r="AD397" s="94"/>
      <c r="AE397" s="94"/>
      <c r="AF397" s="92"/>
      <c r="AG397" s="92"/>
      <c r="AH397" s="94"/>
      <c r="AI397" s="94"/>
      <c r="AJ397" s="94"/>
      <c r="AK397" s="94"/>
      <c r="AL397" s="94"/>
      <c r="AM397" s="100"/>
      <c r="AN397" s="68"/>
    </row>
    <row r="398" spans="1:40" outlineLevel="1" x14ac:dyDescent="0.25">
      <c r="A398" s="151">
        <v>41</v>
      </c>
      <c r="B398" s="138" t="s">
        <v>180</v>
      </c>
      <c r="C398" s="139"/>
      <c r="D398" s="139"/>
      <c r="E398" s="139"/>
      <c r="F398" s="139"/>
      <c r="G398" s="135">
        <v>1</v>
      </c>
      <c r="H398" s="140"/>
      <c r="I398" s="140">
        <v>2</v>
      </c>
      <c r="J398" s="104"/>
      <c r="K398" s="122"/>
      <c r="L398" s="104"/>
      <c r="M398" s="123">
        <f t="shared" si="50"/>
        <v>0</v>
      </c>
      <c r="N398" s="167">
        <f t="shared" si="51"/>
        <v>0</v>
      </c>
      <c r="O398" s="94"/>
      <c r="P398" s="94"/>
      <c r="Q398" s="94"/>
      <c r="R398" s="94"/>
      <c r="S398" s="94"/>
      <c r="T398" s="94"/>
      <c r="U398" s="94"/>
      <c r="V398" s="92"/>
      <c r="W398" s="92"/>
      <c r="X398" s="94"/>
      <c r="Y398" s="94"/>
      <c r="Z398" s="94"/>
      <c r="AA398" s="94"/>
      <c r="AB398" s="94"/>
      <c r="AC398" s="94"/>
      <c r="AD398" s="94"/>
      <c r="AE398" s="94"/>
      <c r="AF398" s="92"/>
      <c r="AG398" s="92"/>
      <c r="AH398" s="94"/>
      <c r="AI398" s="94"/>
      <c r="AJ398" s="94"/>
      <c r="AK398" s="94"/>
      <c r="AL398" s="94"/>
      <c r="AM398" s="100"/>
      <c r="AN398" s="68"/>
    </row>
    <row r="399" spans="1:40" outlineLevel="1" x14ac:dyDescent="0.25">
      <c r="A399" s="151">
        <v>42</v>
      </c>
      <c r="B399" s="138" t="s">
        <v>181</v>
      </c>
      <c r="C399" s="139"/>
      <c r="D399" s="139"/>
      <c r="E399" s="139"/>
      <c r="F399" s="139"/>
      <c r="G399" s="135">
        <v>1</v>
      </c>
      <c r="H399" s="140"/>
      <c r="I399" s="140">
        <v>2</v>
      </c>
      <c r="J399" s="104"/>
      <c r="K399" s="122"/>
      <c r="L399" s="104"/>
      <c r="M399" s="123">
        <f t="shared" si="50"/>
        <v>0</v>
      </c>
      <c r="N399" s="167">
        <f t="shared" si="51"/>
        <v>0</v>
      </c>
      <c r="O399" s="94"/>
      <c r="P399" s="94"/>
      <c r="Q399" s="94"/>
      <c r="R399" s="94"/>
      <c r="S399" s="94"/>
      <c r="T399" s="94"/>
      <c r="U399" s="94"/>
      <c r="V399" s="92"/>
      <c r="W399" s="92"/>
      <c r="X399" s="94"/>
      <c r="Y399" s="94"/>
      <c r="Z399" s="94"/>
      <c r="AA399" s="94"/>
      <c r="AB399" s="94"/>
      <c r="AC399" s="94"/>
      <c r="AD399" s="94"/>
      <c r="AE399" s="94"/>
      <c r="AF399" s="92"/>
      <c r="AG399" s="92"/>
      <c r="AH399" s="94"/>
      <c r="AI399" s="94"/>
      <c r="AJ399" s="94"/>
      <c r="AK399" s="94"/>
      <c r="AL399" s="94"/>
      <c r="AM399" s="100"/>
      <c r="AN399" s="68"/>
    </row>
    <row r="400" spans="1:40" x14ac:dyDescent="0.25">
      <c r="A400" s="151">
        <v>43</v>
      </c>
      <c r="B400" s="138" t="s">
        <v>307</v>
      </c>
      <c r="C400" s="139"/>
      <c r="D400" s="139"/>
      <c r="E400" s="139"/>
      <c r="F400" s="139"/>
      <c r="G400" s="135">
        <v>3</v>
      </c>
      <c r="H400" s="140"/>
      <c r="I400" s="140">
        <v>2</v>
      </c>
      <c r="J400" s="104"/>
      <c r="K400" s="122"/>
      <c r="L400" s="104"/>
      <c r="M400" s="123">
        <f t="shared" si="50"/>
        <v>0</v>
      </c>
      <c r="N400" s="167">
        <f t="shared" si="51"/>
        <v>0</v>
      </c>
      <c r="O400" s="94"/>
      <c r="P400" s="94"/>
      <c r="Q400" s="94"/>
      <c r="R400" s="94"/>
      <c r="S400" s="94"/>
      <c r="T400" s="94"/>
      <c r="U400" s="94"/>
      <c r="V400" s="92"/>
      <c r="W400" s="92"/>
      <c r="X400" s="94"/>
      <c r="Y400" s="94"/>
      <c r="Z400" s="94"/>
      <c r="AA400" s="94"/>
      <c r="AB400" s="94"/>
      <c r="AC400" s="94"/>
      <c r="AD400" s="94"/>
      <c r="AE400" s="94"/>
      <c r="AF400" s="92"/>
      <c r="AG400" s="92"/>
      <c r="AH400" s="94"/>
      <c r="AI400" s="94"/>
      <c r="AJ400" s="94"/>
      <c r="AK400" s="94"/>
      <c r="AL400" s="94"/>
      <c r="AM400" s="100"/>
      <c r="AN400" s="68"/>
    </row>
    <row r="401" spans="1:62" ht="13.5" customHeight="1" outlineLevel="1" x14ac:dyDescent="0.25">
      <c r="A401" s="151">
        <v>44</v>
      </c>
      <c r="B401" s="138" t="s">
        <v>169</v>
      </c>
      <c r="C401" s="202">
        <v>43001859</v>
      </c>
      <c r="D401" s="202"/>
      <c r="E401" s="202"/>
      <c r="F401" s="202"/>
      <c r="G401" s="135">
        <v>1</v>
      </c>
      <c r="H401" s="140"/>
      <c r="I401" s="140">
        <v>2</v>
      </c>
      <c r="J401" s="104"/>
      <c r="K401" s="122"/>
      <c r="L401" s="104"/>
      <c r="M401" s="123">
        <f t="shared" si="50"/>
        <v>0</v>
      </c>
      <c r="N401" s="167">
        <f t="shared" si="51"/>
        <v>0</v>
      </c>
      <c r="O401" s="94"/>
      <c r="P401" s="94"/>
      <c r="Q401" s="94"/>
      <c r="R401" s="94"/>
      <c r="S401" s="94"/>
      <c r="T401" s="94"/>
      <c r="U401" s="94"/>
      <c r="V401" s="92"/>
      <c r="W401" s="92"/>
      <c r="X401" s="94"/>
      <c r="Y401" s="94"/>
      <c r="Z401" s="94"/>
      <c r="AA401" s="94"/>
      <c r="AB401" s="94"/>
      <c r="AC401" s="94"/>
      <c r="AD401" s="94"/>
      <c r="AE401" s="94"/>
      <c r="AF401" s="92"/>
      <c r="AG401" s="92"/>
      <c r="AH401" s="94"/>
      <c r="AI401" s="94"/>
      <c r="AJ401" s="94"/>
      <c r="AK401" s="94"/>
      <c r="AL401" s="94"/>
      <c r="AM401" s="100"/>
      <c r="AN401" s="68"/>
    </row>
    <row r="402" spans="1:62" ht="15" customHeight="1" x14ac:dyDescent="0.25">
      <c r="A402" s="151">
        <v>45</v>
      </c>
      <c r="B402" s="122" t="s">
        <v>203</v>
      </c>
      <c r="C402" s="202"/>
      <c r="D402" s="202"/>
      <c r="E402" s="202"/>
      <c r="F402" s="202"/>
      <c r="G402" s="135">
        <v>1</v>
      </c>
      <c r="H402" s="140">
        <v>2</v>
      </c>
      <c r="I402" s="130">
        <v>4</v>
      </c>
      <c r="J402" s="104"/>
      <c r="K402" s="122"/>
      <c r="L402" s="104"/>
      <c r="M402" s="123">
        <f t="shared" si="50"/>
        <v>0</v>
      </c>
      <c r="N402" s="167">
        <f t="shared" si="51"/>
        <v>0</v>
      </c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4"/>
      <c r="AD402" s="94"/>
      <c r="AE402" s="94"/>
      <c r="AF402" s="94"/>
      <c r="AG402" s="94"/>
      <c r="AH402" s="94"/>
      <c r="AI402" s="94"/>
      <c r="AJ402" s="94"/>
      <c r="AK402" s="94"/>
      <c r="AL402" s="94"/>
      <c r="AM402" s="100"/>
      <c r="AN402" s="68"/>
    </row>
    <row r="403" spans="1:62" x14ac:dyDescent="0.25">
      <c r="A403" s="346" t="s">
        <v>476</v>
      </c>
      <c r="B403" s="347"/>
      <c r="C403" s="347"/>
      <c r="D403" s="347"/>
      <c r="E403" s="347"/>
      <c r="F403" s="347"/>
      <c r="G403" s="347"/>
      <c r="H403" s="347"/>
      <c r="I403" s="348"/>
      <c r="J403" s="113"/>
      <c r="K403" s="114"/>
      <c r="L403" s="113"/>
      <c r="M403" s="115"/>
      <c r="N403" s="116">
        <v>0.23</v>
      </c>
      <c r="O403" s="117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249"/>
    </row>
    <row r="404" spans="1:62" s="71" customFormat="1" ht="13.5" customHeight="1" outlineLevel="1" x14ac:dyDescent="0.25">
      <c r="A404" s="151">
        <v>1</v>
      </c>
      <c r="B404" s="138" t="s">
        <v>362</v>
      </c>
      <c r="C404" s="203">
        <v>44531</v>
      </c>
      <c r="D404" s="203"/>
      <c r="E404" s="203"/>
      <c r="F404" s="203"/>
      <c r="G404" s="188">
        <v>3</v>
      </c>
      <c r="H404" s="140"/>
      <c r="I404" s="140">
        <v>2</v>
      </c>
      <c r="J404" s="104"/>
      <c r="K404" s="122"/>
      <c r="L404" s="104"/>
      <c r="M404" s="123">
        <f t="shared" ref="M404" si="52">(+K404*I404+J404*H404+L404)*G404</f>
        <v>0</v>
      </c>
      <c r="N404" s="167">
        <f>M404*0.23</f>
        <v>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4"/>
      <c r="AD404" s="94"/>
      <c r="AE404" s="94"/>
      <c r="AF404" s="92"/>
      <c r="AG404" s="92"/>
      <c r="AH404" s="94"/>
      <c r="AI404" s="94"/>
      <c r="AJ404" s="94"/>
      <c r="AK404" s="94"/>
      <c r="AL404" s="94"/>
      <c r="AM404" s="100"/>
      <c r="AN404" s="68"/>
      <c r="AO404" s="68"/>
    </row>
    <row r="405" spans="1:62" x14ac:dyDescent="0.25">
      <c r="A405" s="151">
        <v>2</v>
      </c>
      <c r="B405" s="138" t="s">
        <v>374</v>
      </c>
      <c r="C405" s="204">
        <v>2022</v>
      </c>
      <c r="D405" s="204"/>
      <c r="E405" s="204"/>
      <c r="F405" s="204"/>
      <c r="G405" s="188">
        <v>3</v>
      </c>
      <c r="H405" s="140"/>
      <c r="I405" s="140">
        <v>2</v>
      </c>
      <c r="J405" s="104"/>
      <c r="K405" s="122"/>
      <c r="L405" s="104"/>
      <c r="M405" s="123">
        <f t="shared" ref="M405" si="53">(+K405*I405+J405*H405+L405)*G405</f>
        <v>0</v>
      </c>
      <c r="N405" s="167">
        <f>M405*0.23</f>
        <v>0</v>
      </c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4"/>
      <c r="AD405" s="94"/>
      <c r="AE405" s="94"/>
      <c r="AF405" s="92"/>
      <c r="AG405" s="92"/>
      <c r="AH405" s="94"/>
      <c r="AI405" s="94"/>
      <c r="AJ405" s="94"/>
      <c r="AK405" s="94"/>
      <c r="AL405" s="94"/>
      <c r="AM405" s="100"/>
      <c r="AN405" s="68"/>
    </row>
    <row r="406" spans="1:62" s="71" customFormat="1" ht="13.5" customHeight="1" outlineLevel="1" x14ac:dyDescent="0.25">
      <c r="A406" s="338" t="s">
        <v>363</v>
      </c>
      <c r="B406" s="339"/>
      <c r="C406" s="339"/>
      <c r="D406" s="339"/>
      <c r="E406" s="339"/>
      <c r="F406" s="339"/>
      <c r="G406" s="339"/>
      <c r="H406" s="339"/>
      <c r="I406" s="340"/>
      <c r="J406" s="128"/>
      <c r="K406" s="127"/>
      <c r="L406" s="128"/>
      <c r="M406" s="129"/>
      <c r="N406" s="116">
        <v>0.23</v>
      </c>
      <c r="O406" s="117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249"/>
      <c r="AO406" s="68"/>
    </row>
    <row r="407" spans="1:62" x14ac:dyDescent="0.25">
      <c r="A407" s="151">
        <v>1</v>
      </c>
      <c r="B407" s="138" t="s">
        <v>362</v>
      </c>
      <c r="C407" s="203">
        <v>44378</v>
      </c>
      <c r="D407" s="203"/>
      <c r="E407" s="203"/>
      <c r="F407" s="203"/>
      <c r="G407" s="188">
        <v>2</v>
      </c>
      <c r="H407" s="140"/>
      <c r="I407" s="140">
        <v>2</v>
      </c>
      <c r="J407" s="104"/>
      <c r="K407" s="122"/>
      <c r="L407" s="104"/>
      <c r="M407" s="123">
        <f>(+K407*I407+J407*H407+L407)*G407</f>
        <v>0</v>
      </c>
      <c r="N407" s="167">
        <f>M407*0.23</f>
        <v>0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4"/>
      <c r="AD407" s="94"/>
      <c r="AE407" s="94"/>
      <c r="AF407" s="92"/>
      <c r="AG407" s="92"/>
      <c r="AH407" s="94"/>
      <c r="AI407" s="94"/>
      <c r="AJ407" s="94"/>
      <c r="AK407" s="94"/>
      <c r="AL407" s="94"/>
      <c r="AM407" s="100"/>
      <c r="AN407" s="68"/>
    </row>
    <row r="408" spans="1:62" ht="13.5" customHeight="1" outlineLevel="1" x14ac:dyDescent="0.25">
      <c r="A408" s="346" t="s">
        <v>477</v>
      </c>
      <c r="B408" s="347"/>
      <c r="C408" s="347"/>
      <c r="D408" s="347"/>
      <c r="E408" s="347"/>
      <c r="F408" s="347"/>
      <c r="G408" s="347"/>
      <c r="H408" s="347"/>
      <c r="I408" s="348"/>
      <c r="J408" s="113"/>
      <c r="K408" s="114"/>
      <c r="L408" s="113"/>
      <c r="M408" s="115"/>
      <c r="N408" s="116">
        <v>0.23</v>
      </c>
      <c r="O408" s="117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249"/>
    </row>
    <row r="409" spans="1:62" x14ac:dyDescent="0.25">
      <c r="A409" s="151">
        <v>1</v>
      </c>
      <c r="B409" s="138" t="s">
        <v>374</v>
      </c>
      <c r="C409" s="203"/>
      <c r="D409" s="203"/>
      <c r="E409" s="203"/>
      <c r="F409" s="203"/>
      <c r="G409" s="188">
        <v>3</v>
      </c>
      <c r="H409" s="140"/>
      <c r="I409" s="140">
        <v>2</v>
      </c>
      <c r="J409" s="104"/>
      <c r="K409" s="122"/>
      <c r="L409" s="104"/>
      <c r="M409" s="123">
        <f t="shared" ref="M409" si="54">(+K409*I409+J409*H409+L409)*G409</f>
        <v>0</v>
      </c>
      <c r="N409" s="167">
        <f>M409*0.23</f>
        <v>0</v>
      </c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4"/>
      <c r="AD409" s="94"/>
      <c r="AE409" s="94"/>
      <c r="AF409" s="92"/>
      <c r="AG409" s="92"/>
      <c r="AH409" s="94"/>
      <c r="AI409" s="94"/>
      <c r="AJ409" s="94"/>
      <c r="AK409" s="94"/>
      <c r="AL409" s="94"/>
      <c r="AM409" s="100"/>
      <c r="AN409" s="68"/>
    </row>
    <row r="410" spans="1:62" s="272" customFormat="1" x14ac:dyDescent="0.25">
      <c r="A410" s="286"/>
      <c r="B410" s="259" t="s">
        <v>478</v>
      </c>
      <c r="C410" s="316"/>
      <c r="D410" s="316"/>
      <c r="E410" s="316"/>
      <c r="F410" s="316"/>
      <c r="G410" s="288"/>
      <c r="H410" s="289"/>
      <c r="I410" s="290"/>
      <c r="J410" s="264"/>
      <c r="K410" s="265"/>
      <c r="L410" s="264"/>
      <c r="M410" s="266"/>
      <c r="N410" s="305"/>
      <c r="O410" s="268"/>
      <c r="P410" s="269"/>
      <c r="Q410" s="269"/>
      <c r="R410" s="269"/>
      <c r="S410" s="269"/>
      <c r="T410" s="269"/>
      <c r="U410" s="269"/>
      <c r="V410" s="269"/>
      <c r="W410" s="269"/>
      <c r="X410" s="269"/>
      <c r="Y410" s="269"/>
      <c r="Z410" s="269"/>
      <c r="AA410" s="269"/>
      <c r="AB410" s="269"/>
      <c r="AC410" s="269"/>
      <c r="AD410" s="269"/>
      <c r="AE410" s="269"/>
      <c r="AF410" s="269"/>
      <c r="AG410" s="269"/>
      <c r="AH410" s="269"/>
      <c r="AI410" s="269"/>
      <c r="AJ410" s="269"/>
      <c r="AK410" s="269"/>
      <c r="AL410" s="269"/>
      <c r="AM410" s="280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</row>
    <row r="411" spans="1:62" s="71" customFormat="1" ht="13.5" customHeight="1" outlineLevel="1" x14ac:dyDescent="0.25">
      <c r="A411" s="338" t="s">
        <v>479</v>
      </c>
      <c r="B411" s="339"/>
      <c r="C411" s="339"/>
      <c r="D411" s="339"/>
      <c r="E411" s="339"/>
      <c r="F411" s="339"/>
      <c r="G411" s="339"/>
      <c r="H411" s="339"/>
      <c r="I411" s="340"/>
      <c r="J411" s="128"/>
      <c r="K411" s="127"/>
      <c r="L411" s="128"/>
      <c r="M411" s="129"/>
      <c r="N411" s="116">
        <v>0.23</v>
      </c>
      <c r="O411" s="117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249"/>
      <c r="AO411" s="68"/>
    </row>
    <row r="412" spans="1:62" x14ac:dyDescent="0.25">
      <c r="A412" s="151">
        <v>1</v>
      </c>
      <c r="B412" s="138" t="s">
        <v>376</v>
      </c>
      <c r="C412" s="203"/>
      <c r="D412" s="203"/>
      <c r="E412" s="203"/>
      <c r="F412" s="203"/>
      <c r="G412" s="135">
        <v>2</v>
      </c>
      <c r="H412" s="140">
        <v>2</v>
      </c>
      <c r="I412" s="140">
        <v>2</v>
      </c>
      <c r="J412" s="104"/>
      <c r="K412" s="122"/>
      <c r="L412" s="104"/>
      <c r="M412" s="123">
        <f t="shared" ref="M412" si="55">(+K412*I412+J412*H412+L412)*G412</f>
        <v>0</v>
      </c>
      <c r="N412" s="167">
        <f>M412*0.23</f>
        <v>0</v>
      </c>
      <c r="O412" s="91"/>
      <c r="P412" s="94"/>
      <c r="Q412" s="94"/>
      <c r="R412" s="100"/>
      <c r="S412" s="93"/>
      <c r="T412" s="94"/>
      <c r="U412" s="94"/>
      <c r="V412" s="92"/>
      <c r="W412" s="92"/>
      <c r="X412" s="94"/>
      <c r="Y412" s="94"/>
      <c r="Z412" s="94"/>
      <c r="AA412" s="94"/>
      <c r="AB412" s="100"/>
      <c r="AC412" s="94"/>
      <c r="AD412" s="94"/>
      <c r="AE412" s="94"/>
      <c r="AF412" s="92"/>
      <c r="AG412" s="92"/>
      <c r="AH412" s="94"/>
      <c r="AI412" s="94"/>
      <c r="AJ412" s="94"/>
      <c r="AK412" s="94"/>
      <c r="AL412" s="94"/>
      <c r="AM412" s="100"/>
      <c r="AN412" s="68"/>
    </row>
    <row r="413" spans="1:62" x14ac:dyDescent="0.25">
      <c r="A413" s="151">
        <v>2</v>
      </c>
      <c r="B413" s="186" t="s">
        <v>377</v>
      </c>
      <c r="C413" s="203"/>
      <c r="D413" s="203"/>
      <c r="E413" s="203"/>
      <c r="F413" s="203"/>
      <c r="G413" s="135">
        <v>1</v>
      </c>
      <c r="H413" s="140"/>
      <c r="I413" s="140">
        <v>2</v>
      </c>
      <c r="J413" s="104"/>
      <c r="K413" s="122"/>
      <c r="L413" s="163"/>
      <c r="M413" s="123">
        <f t="shared" ref="M413" si="56">(+K413*I413+J413*H413+L413)*G413</f>
        <v>0</v>
      </c>
      <c r="N413" s="167">
        <f>M413*0.23</f>
        <v>0</v>
      </c>
      <c r="O413" s="91"/>
      <c r="P413" s="94"/>
      <c r="Q413" s="94"/>
      <c r="R413" s="100"/>
      <c r="S413" s="93"/>
      <c r="T413" s="94"/>
      <c r="U413" s="94"/>
      <c r="V413" s="92"/>
      <c r="W413" s="92"/>
      <c r="X413" s="94"/>
      <c r="Y413" s="94"/>
      <c r="Z413" s="94"/>
      <c r="AA413" s="94"/>
      <c r="AB413" s="100"/>
      <c r="AC413" s="94"/>
      <c r="AD413" s="94"/>
      <c r="AE413" s="94"/>
      <c r="AF413" s="92"/>
      <c r="AG413" s="92"/>
      <c r="AH413" s="94"/>
      <c r="AI413" s="94"/>
      <c r="AJ413" s="94"/>
      <c r="AK413" s="94"/>
      <c r="AL413" s="94"/>
      <c r="AM413" s="100"/>
      <c r="AN413" s="68"/>
    </row>
    <row r="414" spans="1:62" x14ac:dyDescent="0.25">
      <c r="A414" s="151">
        <v>3</v>
      </c>
      <c r="B414" s="138" t="s">
        <v>378</v>
      </c>
      <c r="C414" s="203"/>
      <c r="D414" s="203"/>
      <c r="E414" s="203"/>
      <c r="F414" s="203"/>
      <c r="G414" s="135">
        <v>2</v>
      </c>
      <c r="H414" s="140"/>
      <c r="I414" s="140">
        <v>2</v>
      </c>
      <c r="J414" s="104"/>
      <c r="K414" s="122"/>
      <c r="L414" s="104"/>
      <c r="M414" s="123">
        <f t="shared" ref="M414" si="57">(+K414*I414+J414*H414+L414)*G414</f>
        <v>0</v>
      </c>
      <c r="N414" s="167">
        <f>M414*0.23</f>
        <v>0</v>
      </c>
      <c r="O414" s="91"/>
      <c r="P414" s="94"/>
      <c r="Q414" s="94"/>
      <c r="R414" s="100"/>
      <c r="S414" s="93"/>
      <c r="T414" s="94"/>
      <c r="U414" s="94"/>
      <c r="V414" s="92"/>
      <c r="W414" s="92"/>
      <c r="X414" s="94"/>
      <c r="Y414" s="94"/>
      <c r="Z414" s="94"/>
      <c r="AA414" s="94"/>
      <c r="AB414" s="100"/>
      <c r="AC414" s="94"/>
      <c r="AD414" s="94"/>
      <c r="AE414" s="94"/>
      <c r="AF414" s="92"/>
      <c r="AG414" s="92"/>
      <c r="AH414" s="94"/>
      <c r="AI414" s="94"/>
      <c r="AJ414" s="94"/>
      <c r="AK414" s="94"/>
      <c r="AL414" s="94"/>
      <c r="AM414" s="100"/>
      <c r="AN414" s="68"/>
    </row>
    <row r="415" spans="1:62" x14ac:dyDescent="0.25">
      <c r="A415" s="151">
        <v>4</v>
      </c>
      <c r="B415" s="138" t="s">
        <v>379</v>
      </c>
      <c r="C415" s="203"/>
      <c r="D415" s="203"/>
      <c r="E415" s="203"/>
      <c r="F415" s="203"/>
      <c r="G415" s="135">
        <v>1</v>
      </c>
      <c r="H415" s="140"/>
      <c r="I415" s="140">
        <v>2</v>
      </c>
      <c r="J415" s="104"/>
      <c r="K415" s="122"/>
      <c r="L415" s="163"/>
      <c r="M415" s="123">
        <f t="shared" ref="M415" si="58">(+K415*I415+J415*H415+L415)*G415</f>
        <v>0</v>
      </c>
      <c r="N415" s="167">
        <f>M415*0.23</f>
        <v>0</v>
      </c>
      <c r="O415" s="91"/>
      <c r="P415" s="94"/>
      <c r="Q415" s="94"/>
      <c r="R415" s="100"/>
      <c r="S415" s="93"/>
      <c r="T415" s="94"/>
      <c r="U415" s="94"/>
      <c r="V415" s="92"/>
      <c r="W415" s="92"/>
      <c r="X415" s="94"/>
      <c r="Y415" s="94"/>
      <c r="Z415" s="94"/>
      <c r="AA415" s="94"/>
      <c r="AB415" s="100"/>
      <c r="AC415" s="94"/>
      <c r="AD415" s="94"/>
      <c r="AE415" s="94"/>
      <c r="AF415" s="92"/>
      <c r="AG415" s="92"/>
      <c r="AH415" s="94"/>
      <c r="AI415" s="94"/>
      <c r="AJ415" s="94"/>
      <c r="AK415" s="94"/>
      <c r="AL415" s="94"/>
      <c r="AM415" s="100"/>
      <c r="AN415" s="68"/>
    </row>
    <row r="416" spans="1:62" x14ac:dyDescent="0.25">
      <c r="A416" s="80">
        <v>5</v>
      </c>
      <c r="B416" s="332" t="s">
        <v>398</v>
      </c>
      <c r="C416" s="1">
        <v>2024</v>
      </c>
      <c r="D416" s="1"/>
      <c r="E416" s="1"/>
      <c r="F416" s="1"/>
      <c r="G416" s="86"/>
      <c r="H416" s="87"/>
      <c r="I416" s="87"/>
      <c r="J416" s="79"/>
      <c r="K416" s="88"/>
      <c r="L416" s="88"/>
      <c r="M416" s="89"/>
      <c r="N416" s="90"/>
      <c r="O416" s="91"/>
      <c r="P416" s="100"/>
      <c r="Q416" s="100"/>
      <c r="R416" s="100"/>
      <c r="S416" s="93"/>
      <c r="T416" s="100"/>
      <c r="U416" s="100"/>
      <c r="V416" s="230"/>
      <c r="W416" s="230"/>
      <c r="X416" s="100"/>
      <c r="Y416" s="100"/>
      <c r="Z416" s="100"/>
      <c r="AA416" s="100"/>
      <c r="AB416" s="100"/>
      <c r="AC416" s="100"/>
      <c r="AD416" s="100"/>
      <c r="AE416" s="100"/>
      <c r="AF416" s="230"/>
      <c r="AG416" s="230"/>
      <c r="AH416" s="100"/>
      <c r="AI416" s="100"/>
      <c r="AJ416" s="100"/>
      <c r="AK416" s="100"/>
      <c r="AL416" s="100"/>
      <c r="AM416" s="100"/>
      <c r="AN416" s="68"/>
    </row>
    <row r="417" spans="1:42" x14ac:dyDescent="0.25">
      <c r="A417" s="80">
        <v>6</v>
      </c>
      <c r="B417" s="332" t="s">
        <v>396</v>
      </c>
      <c r="C417" s="1">
        <v>2024</v>
      </c>
      <c r="D417" s="1"/>
      <c r="E417" s="1"/>
      <c r="F417" s="1"/>
      <c r="G417" s="86"/>
      <c r="H417" s="87"/>
      <c r="I417" s="87"/>
      <c r="J417" s="79"/>
      <c r="K417" s="88"/>
      <c r="L417" s="79"/>
      <c r="M417" s="89"/>
      <c r="N417" s="90"/>
      <c r="O417" s="91"/>
      <c r="P417" s="100"/>
      <c r="Q417" s="100"/>
      <c r="R417" s="100"/>
      <c r="S417" s="93"/>
      <c r="T417" s="100"/>
      <c r="U417" s="100"/>
      <c r="V417" s="230"/>
      <c r="W417" s="230"/>
      <c r="X417" s="100"/>
      <c r="Y417" s="100"/>
      <c r="Z417" s="100"/>
      <c r="AA417" s="100"/>
      <c r="AB417" s="100"/>
      <c r="AC417" s="100"/>
      <c r="AD417" s="100"/>
      <c r="AE417" s="100"/>
      <c r="AF417" s="230"/>
      <c r="AG417" s="230"/>
      <c r="AH417" s="100"/>
      <c r="AI417" s="100"/>
      <c r="AJ417" s="100"/>
      <c r="AK417" s="100"/>
      <c r="AL417" s="100"/>
      <c r="AM417" s="100"/>
      <c r="AN417" s="68"/>
    </row>
    <row r="418" spans="1:42" x14ac:dyDescent="0.25">
      <c r="A418" s="80">
        <v>7</v>
      </c>
      <c r="B418" s="332" t="s">
        <v>397</v>
      </c>
      <c r="C418" s="1">
        <v>2024</v>
      </c>
      <c r="D418" s="1"/>
      <c r="E418" s="1"/>
      <c r="F418" s="1"/>
      <c r="G418" s="86"/>
      <c r="H418" s="87"/>
      <c r="I418" s="87"/>
      <c r="J418" s="79"/>
      <c r="K418" s="88"/>
      <c r="L418" s="79"/>
      <c r="M418" s="89"/>
      <c r="N418" s="90"/>
      <c r="O418" s="91"/>
      <c r="P418" s="100"/>
      <c r="Q418" s="100"/>
      <c r="R418" s="100"/>
      <c r="S418" s="93"/>
      <c r="T418" s="100"/>
      <c r="U418" s="100"/>
      <c r="V418" s="230"/>
      <c r="W418" s="230"/>
      <c r="X418" s="100"/>
      <c r="Y418" s="100"/>
      <c r="Z418" s="100"/>
      <c r="AA418" s="100"/>
      <c r="AB418" s="100"/>
      <c r="AC418" s="100"/>
      <c r="AD418" s="100"/>
      <c r="AE418" s="100"/>
      <c r="AF418" s="230"/>
      <c r="AG418" s="230"/>
      <c r="AH418" s="100"/>
      <c r="AI418" s="100"/>
      <c r="AJ418" s="100"/>
      <c r="AK418" s="100"/>
      <c r="AL418" s="100"/>
      <c r="AM418" s="100"/>
      <c r="AN418" s="68"/>
    </row>
    <row r="419" spans="1:42" x14ac:dyDescent="0.25">
      <c r="A419" s="80"/>
      <c r="B419" s="84"/>
      <c r="C419" s="1"/>
      <c r="D419" s="1"/>
      <c r="E419" s="1"/>
      <c r="F419" s="1"/>
      <c r="G419" s="86"/>
      <c r="H419" s="87"/>
      <c r="I419" s="87"/>
      <c r="J419" s="79"/>
      <c r="K419" s="88"/>
      <c r="L419" s="79"/>
      <c r="M419" s="89"/>
      <c r="N419" s="90"/>
      <c r="O419" s="91"/>
      <c r="P419" s="100"/>
      <c r="Q419" s="100"/>
      <c r="R419" s="100"/>
      <c r="S419" s="251"/>
      <c r="T419" s="100"/>
      <c r="U419" s="100"/>
      <c r="V419" s="230"/>
      <c r="W419" s="230"/>
      <c r="X419" s="100"/>
      <c r="Y419" s="100"/>
      <c r="Z419" s="100"/>
      <c r="AA419" s="100"/>
      <c r="AB419" s="100"/>
      <c r="AC419" s="100"/>
      <c r="AD419" s="100"/>
      <c r="AE419" s="100"/>
      <c r="AF419" s="230"/>
      <c r="AG419" s="230"/>
      <c r="AH419" s="100"/>
      <c r="AI419" s="100"/>
      <c r="AJ419" s="100"/>
      <c r="AK419" s="100"/>
      <c r="AL419" s="100"/>
      <c r="AM419" s="100"/>
      <c r="AN419" s="68"/>
    </row>
    <row r="420" spans="1:42" x14ac:dyDescent="0.25">
      <c r="A420" s="80"/>
      <c r="B420" s="84"/>
      <c r="C420" s="85"/>
      <c r="D420" s="85"/>
      <c r="E420" s="85"/>
      <c r="F420" s="85"/>
      <c r="G420" s="86"/>
      <c r="H420" s="87"/>
      <c r="I420" s="87"/>
      <c r="J420" s="79"/>
      <c r="K420" s="88"/>
      <c r="L420" s="79"/>
      <c r="M420" s="89"/>
      <c r="N420" s="90"/>
      <c r="O420" s="91"/>
      <c r="P420" s="231">
        <f>SUM(P5:P415)</f>
        <v>0</v>
      </c>
      <c r="Q420" s="231"/>
      <c r="R420" s="231">
        <f>SUM(R5:R415)</f>
        <v>0</v>
      </c>
      <c r="S420" s="231"/>
      <c r="T420" s="231">
        <f>SUM(T5:T415)</f>
        <v>0</v>
      </c>
      <c r="U420" s="231"/>
      <c r="V420" s="231">
        <f>SUM(V5:V415)</f>
        <v>0</v>
      </c>
      <c r="W420" s="231"/>
      <c r="X420" s="231">
        <f>SUM(X5:X415)</f>
        <v>0</v>
      </c>
      <c r="Y420" s="231"/>
      <c r="Z420" s="231">
        <f>SUM(Z5:Z415)</f>
        <v>0</v>
      </c>
      <c r="AA420" s="231"/>
      <c r="AB420" s="231">
        <f>SUM(AB5:AB415)</f>
        <v>0</v>
      </c>
      <c r="AC420" s="231"/>
      <c r="AD420" s="231">
        <f>SUM(AD5:AD415)</f>
        <v>0</v>
      </c>
      <c r="AE420" s="231"/>
      <c r="AF420" s="231">
        <f>SUM(AF5:AF415)</f>
        <v>0</v>
      </c>
      <c r="AG420" s="231"/>
      <c r="AH420" s="231">
        <f>SUM(AH5:AH415)</f>
        <v>0</v>
      </c>
      <c r="AI420" s="231"/>
      <c r="AJ420" s="231">
        <f>SUM(AJ5:AJ415)</f>
        <v>0</v>
      </c>
      <c r="AK420" s="231"/>
      <c r="AL420" s="231">
        <f>SUM(AL5:AL415)</f>
        <v>0</v>
      </c>
      <c r="AM420" s="231"/>
      <c r="AN420" s="232">
        <f>SUM(P420:AL420)</f>
        <v>0</v>
      </c>
      <c r="AO420" s="231" t="s">
        <v>372</v>
      </c>
      <c r="AP420" s="28"/>
    </row>
    <row r="421" spans="1:42" x14ac:dyDescent="0.25">
      <c r="A421" s="80"/>
      <c r="B421" s="84"/>
      <c r="C421" s="85"/>
      <c r="D421" s="85"/>
      <c r="E421" s="85"/>
      <c r="F421" s="85"/>
      <c r="G421" s="86"/>
      <c r="H421" s="87"/>
      <c r="I421" s="87"/>
      <c r="J421" s="79"/>
      <c r="K421" s="88"/>
      <c r="L421" s="79"/>
      <c r="M421" s="89"/>
      <c r="N421" s="90"/>
      <c r="O421" s="91"/>
      <c r="P421" s="81">
        <f>P420*0.23</f>
        <v>0</v>
      </c>
      <c r="Q421" s="81"/>
      <c r="R421" s="81">
        <f>R420*0.23</f>
        <v>0</v>
      </c>
      <c r="S421" s="81"/>
      <c r="T421" s="81">
        <f>((T420-T299))*0.23</f>
        <v>0</v>
      </c>
      <c r="U421" s="81"/>
      <c r="V421" s="81">
        <f>V420*0.23</f>
        <v>0</v>
      </c>
      <c r="W421" s="81"/>
      <c r="X421" s="81">
        <f>(X420-(X179+X178+X177+X174))*0.23</f>
        <v>0</v>
      </c>
      <c r="Y421" s="81"/>
      <c r="Z421" s="81">
        <f>(Z420-(Z301+Z300+Z299))*0.23</f>
        <v>0</v>
      </c>
      <c r="AA421" s="81"/>
      <c r="AB421" s="81">
        <f>AB420*0.23</f>
        <v>0</v>
      </c>
      <c r="AC421" s="81"/>
      <c r="AD421" s="81">
        <f>(AD420-AD299)*0.23</f>
        <v>0</v>
      </c>
      <c r="AE421" s="81"/>
      <c r="AF421" s="81">
        <f>AF420*0.23</f>
        <v>0</v>
      </c>
      <c r="AG421" s="81"/>
      <c r="AH421" s="81">
        <f>AH420*0.23</f>
        <v>0</v>
      </c>
      <c r="AI421" s="81"/>
      <c r="AJ421" s="81">
        <f>(AJ420-(AJ301+AJ300+AJ299+AJ179+AJ178+AJ177+AJ174))*0.23</f>
        <v>0</v>
      </c>
      <c r="AK421" s="81"/>
      <c r="AL421" s="81">
        <f>AL420*0.23</f>
        <v>0</v>
      </c>
      <c r="AM421" s="81"/>
      <c r="AN421" s="233">
        <f>SUM(P421:AL421)</f>
        <v>0</v>
      </c>
      <c r="AO421" s="231" t="s">
        <v>394</v>
      </c>
    </row>
    <row r="422" spans="1:42" x14ac:dyDescent="0.25">
      <c r="A422" s="80"/>
      <c r="B422" s="84"/>
      <c r="C422" s="85"/>
      <c r="D422" s="85"/>
      <c r="E422" s="85"/>
      <c r="F422" s="85"/>
      <c r="G422" s="86"/>
      <c r="H422" s="87"/>
      <c r="I422" s="87"/>
      <c r="J422" s="79"/>
      <c r="K422" s="88"/>
      <c r="L422" s="79"/>
      <c r="M422" s="89"/>
      <c r="N422" s="90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  <c r="AJ422" s="91"/>
      <c r="AK422" s="91"/>
      <c r="AL422" s="91"/>
      <c r="AM422" s="91"/>
      <c r="AN422" s="91"/>
      <c r="AO422" s="91"/>
    </row>
    <row r="423" spans="1:42" s="50" customFormat="1" x14ac:dyDescent="0.25">
      <c r="A423" s="217"/>
      <c r="B423" s="218"/>
      <c r="C423" s="219"/>
      <c r="D423" s="219"/>
      <c r="E423" s="219"/>
      <c r="F423" s="219"/>
      <c r="G423" s="220"/>
      <c r="H423" s="221"/>
      <c r="I423" s="221"/>
      <c r="J423" s="222"/>
      <c r="K423" s="223"/>
      <c r="L423" s="222"/>
      <c r="M423" s="78"/>
      <c r="N423" s="224"/>
      <c r="O423" s="225"/>
      <c r="P423" s="232">
        <f>P422+P421+P420</f>
        <v>0</v>
      </c>
      <c r="Q423" s="232"/>
      <c r="R423" s="232">
        <f>SUM(R420:R422)</f>
        <v>0</v>
      </c>
      <c r="S423" s="232"/>
      <c r="T423" s="232">
        <f>SUM(T420:T422)</f>
        <v>0</v>
      </c>
      <c r="U423" s="232"/>
      <c r="V423" s="232">
        <f>SUM(V420:V422)</f>
        <v>0</v>
      </c>
      <c r="W423" s="232"/>
      <c r="X423" s="232">
        <f>X422+X421+X420</f>
        <v>0</v>
      </c>
      <c r="Y423" s="232"/>
      <c r="Z423" s="232">
        <f>Z422+Z421+Z420</f>
        <v>0</v>
      </c>
      <c r="AA423" s="232"/>
      <c r="AB423" s="232">
        <f>SUM(AB420:AB422)</f>
        <v>0</v>
      </c>
      <c r="AC423" s="232"/>
      <c r="AD423" s="232">
        <f>SUM(AD420:AD422)</f>
        <v>0</v>
      </c>
      <c r="AE423" s="232"/>
      <c r="AF423" s="232">
        <f>SUM(AF420:AF422)</f>
        <v>0</v>
      </c>
      <c r="AG423" s="232"/>
      <c r="AH423" s="232">
        <f>SUM(AH420:AH422)</f>
        <v>0</v>
      </c>
      <c r="AI423" s="232"/>
      <c r="AJ423" s="232">
        <f>SUM(AJ420:AJ422)</f>
        <v>0</v>
      </c>
      <c r="AK423" s="232"/>
      <c r="AL423" s="232">
        <f>SUM(AL420:AL422)</f>
        <v>0</v>
      </c>
      <c r="AM423" s="232"/>
      <c r="AN423" s="232">
        <f>SUM(P423:AL423)</f>
        <v>0</v>
      </c>
      <c r="AO423" s="231" t="s">
        <v>370</v>
      </c>
    </row>
    <row r="424" spans="1:42" s="50" customFormat="1" x14ac:dyDescent="0.25">
      <c r="A424" s="217"/>
      <c r="B424" s="218"/>
      <c r="C424" s="219"/>
      <c r="D424" s="219"/>
      <c r="E424" s="219"/>
      <c r="F424" s="219"/>
      <c r="G424" s="220"/>
      <c r="H424" s="221"/>
      <c r="I424" s="221"/>
      <c r="J424" s="222"/>
      <c r="K424" s="223"/>
      <c r="L424" s="222"/>
      <c r="M424" s="78"/>
      <c r="N424" s="224"/>
      <c r="O424" s="225"/>
      <c r="P424" s="232"/>
      <c r="Q424" s="232"/>
      <c r="R424" s="232"/>
      <c r="S424" s="232"/>
      <c r="T424" s="232"/>
      <c r="U424" s="232"/>
      <c r="V424" s="232"/>
      <c r="W424" s="232"/>
      <c r="X424" s="232"/>
      <c r="Y424" s="232"/>
      <c r="Z424" s="232"/>
      <c r="AA424" s="232"/>
      <c r="AB424" s="232"/>
      <c r="AC424" s="232"/>
      <c r="AD424" s="232"/>
      <c r="AE424" s="232"/>
      <c r="AF424" s="232"/>
      <c r="AG424" s="232"/>
      <c r="AH424" s="232"/>
      <c r="AI424" s="232"/>
      <c r="AJ424" s="232"/>
      <c r="AK424" s="232"/>
      <c r="AL424" s="232"/>
      <c r="AM424" s="232"/>
      <c r="AN424" s="232"/>
      <c r="AO424" s="231"/>
    </row>
    <row r="425" spans="1:42" x14ac:dyDescent="0.25">
      <c r="O425" s="70" t="s">
        <v>380</v>
      </c>
      <c r="R425" s="68" t="e">
        <f>#REF!+#REF!</f>
        <v>#REF!</v>
      </c>
    </row>
    <row r="426" spans="1:42" x14ac:dyDescent="0.25">
      <c r="O426" s="70" t="s">
        <v>372</v>
      </c>
      <c r="R426" s="68" t="e">
        <f>R425/1.08</f>
        <v>#REF!</v>
      </c>
    </row>
    <row r="427" spans="1:42" x14ac:dyDescent="0.25">
      <c r="O427" s="76" t="s">
        <v>381</v>
      </c>
      <c r="P427" s="83"/>
      <c r="Q427" s="83"/>
      <c r="R427" s="72" t="e">
        <f>R425-R426</f>
        <v>#REF!</v>
      </c>
      <c r="S427" s="72"/>
    </row>
    <row r="428" spans="1:42" x14ac:dyDescent="0.25">
      <c r="AN428" s="28"/>
    </row>
    <row r="429" spans="1:42" x14ac:dyDescent="0.25">
      <c r="P429" s="74" t="e">
        <f>#REF!+R425</f>
        <v>#REF!</v>
      </c>
      <c r="Q429" s="74"/>
      <c r="R429" s="74" t="s">
        <v>370</v>
      </c>
      <c r="S429" s="74"/>
      <c r="T429" s="74"/>
      <c r="U429" s="74"/>
    </row>
    <row r="430" spans="1:42" x14ac:dyDescent="0.25">
      <c r="P430" s="74" t="e">
        <f>#REF!+R426</f>
        <v>#REF!</v>
      </c>
      <c r="Q430" s="74"/>
      <c r="R430" s="74" t="s">
        <v>372</v>
      </c>
      <c r="S430" s="74"/>
      <c r="T430" s="74"/>
      <c r="U430" s="74"/>
    </row>
    <row r="431" spans="1:42" x14ac:dyDescent="0.25">
      <c r="P431" s="74" t="e">
        <f>#REF!+R427</f>
        <v>#REF!</v>
      </c>
      <c r="Q431" s="74"/>
      <c r="R431" s="74" t="s">
        <v>381</v>
      </c>
      <c r="S431" s="74"/>
      <c r="T431" s="74"/>
      <c r="U431" s="74"/>
    </row>
    <row r="432" spans="1:42" x14ac:dyDescent="0.25">
      <c r="P432" s="74"/>
      <c r="Q432" s="74"/>
      <c r="R432" s="74"/>
      <c r="S432" s="74"/>
      <c r="T432" s="74"/>
      <c r="U432" s="74"/>
    </row>
  </sheetData>
  <autoFilter ref="A2:M402" xr:uid="{00000000-0009-0000-0000-000000000000}"/>
  <mergeCells count="73">
    <mergeCell ref="A170:I170"/>
    <mergeCell ref="A89:I89"/>
    <mergeCell ref="A138:I138"/>
    <mergeCell ref="A109:I109"/>
    <mergeCell ref="A167:I167"/>
    <mergeCell ref="A146:I146"/>
    <mergeCell ref="A162:I162"/>
    <mergeCell ref="A157:I157"/>
    <mergeCell ref="A125:I125"/>
    <mergeCell ref="A50:I50"/>
    <mergeCell ref="A82:I82"/>
    <mergeCell ref="A75:I75"/>
    <mergeCell ref="A142:I142"/>
    <mergeCell ref="A101:I101"/>
    <mergeCell ref="A72:I72"/>
    <mergeCell ref="A92:I92"/>
    <mergeCell ref="A135:I135"/>
    <mergeCell ref="A1:O1"/>
    <mergeCell ref="A33:I33"/>
    <mergeCell ref="A38:I38"/>
    <mergeCell ref="A67:I67"/>
    <mergeCell ref="A54:I54"/>
    <mergeCell ref="A41:I41"/>
    <mergeCell ref="A43:I43"/>
    <mergeCell ref="A31:I31"/>
    <mergeCell ref="A5:I5"/>
    <mergeCell ref="A7:I7"/>
    <mergeCell ref="A12:I12"/>
    <mergeCell ref="A27:I27"/>
    <mergeCell ref="A25:I25"/>
    <mergeCell ref="A63:I63"/>
    <mergeCell ref="A21:I21"/>
    <mergeCell ref="A45:I45"/>
    <mergeCell ref="A183:I183"/>
    <mergeCell ref="A256:I256"/>
    <mergeCell ref="A234:I234"/>
    <mergeCell ref="A221:I221"/>
    <mergeCell ref="A180:I180"/>
    <mergeCell ref="A207:I207"/>
    <mergeCell ref="A186:I186"/>
    <mergeCell ref="A189:I189"/>
    <mergeCell ref="A173:I173"/>
    <mergeCell ref="A273:I273"/>
    <mergeCell ref="A271:I271"/>
    <mergeCell ref="A210:I210"/>
    <mergeCell ref="A219:I219"/>
    <mergeCell ref="A212:I212"/>
    <mergeCell ref="A217:I217"/>
    <mergeCell ref="A267:I267"/>
    <mergeCell ref="A230:I230"/>
    <mergeCell ref="A261:I261"/>
    <mergeCell ref="A239:I239"/>
    <mergeCell ref="A244:I244"/>
    <mergeCell ref="A176:I176"/>
    <mergeCell ref="A205:I205"/>
    <mergeCell ref="A196:I196"/>
    <mergeCell ref="A203:I203"/>
    <mergeCell ref="A408:I408"/>
    <mergeCell ref="A411:I411"/>
    <mergeCell ref="A403:I403"/>
    <mergeCell ref="A406:I406"/>
    <mergeCell ref="A353:B353"/>
    <mergeCell ref="A294:B294"/>
    <mergeCell ref="A303:I303"/>
    <mergeCell ref="A357:I357"/>
    <mergeCell ref="A275:I275"/>
    <mergeCell ref="A298:I298"/>
    <mergeCell ref="A286:I286"/>
    <mergeCell ref="A289:I289"/>
    <mergeCell ref="A292:I292"/>
    <mergeCell ref="A277:I277"/>
    <mergeCell ref="A279:I279"/>
    <mergeCell ref="A283:I283"/>
  </mergeCells>
  <pageMargins left="0.25" right="0.23" top="0.59055118110236227" bottom="0.47244094488188981" header="0.51181102362204722" footer="0.31496062992125984"/>
  <pageSetup paperSize="9"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workbookViewId="0">
      <selection activeCell="M15" sqref="M15"/>
    </sheetView>
  </sheetViews>
  <sheetFormatPr defaultColWidth="9.140625" defaultRowHeight="13.5" outlineLevelRow="1" x14ac:dyDescent="0.25"/>
  <cols>
    <col min="1" max="1" width="4.140625" style="42" customWidth="1"/>
    <col min="2" max="2" width="56.5703125" style="36" customWidth="1"/>
    <col min="3" max="3" width="16.42578125" style="34" customWidth="1"/>
    <col min="4" max="4" width="5.85546875" style="25" customWidth="1"/>
    <col min="5" max="5" width="10.42578125" style="12" customWidth="1"/>
    <col min="6" max="6" width="6.85546875" style="12" customWidth="1"/>
    <col min="7" max="9" width="9.85546875" style="1" customWidth="1"/>
    <col min="10" max="10" width="12.42578125" style="19" customWidth="1"/>
    <col min="11" max="11" width="6.5703125" style="44" customWidth="1"/>
    <col min="12" max="12" width="11.140625" style="28" customWidth="1"/>
    <col min="13" max="16384" width="9.140625" style="1"/>
  </cols>
  <sheetData>
    <row r="1" spans="1:13" ht="18.75" customHeight="1" x14ac:dyDescent="0.25">
      <c r="A1" s="351" t="s">
        <v>321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3" ht="54" x14ac:dyDescent="0.25">
      <c r="A2" s="2" t="s">
        <v>45</v>
      </c>
      <c r="B2" s="3" t="s">
        <v>43</v>
      </c>
      <c r="C2" s="3" t="s">
        <v>308</v>
      </c>
      <c r="D2" s="20" t="s">
        <v>287</v>
      </c>
      <c r="E2" s="4" t="s">
        <v>19</v>
      </c>
      <c r="F2" s="5" t="s">
        <v>20</v>
      </c>
      <c r="G2" s="4" t="s">
        <v>47</v>
      </c>
      <c r="H2" s="6" t="s">
        <v>48</v>
      </c>
      <c r="I2" s="6" t="s">
        <v>49</v>
      </c>
      <c r="J2" s="18" t="s">
        <v>50</v>
      </c>
      <c r="K2" s="18" t="s">
        <v>313</v>
      </c>
      <c r="L2" s="37" t="s">
        <v>358</v>
      </c>
    </row>
    <row r="3" spans="1:13" x14ac:dyDescent="0.25">
      <c r="A3" s="2"/>
      <c r="B3" s="7"/>
      <c r="C3" s="29"/>
      <c r="D3" s="21"/>
      <c r="E3" s="2"/>
      <c r="F3" s="13"/>
      <c r="G3" s="14" t="s">
        <v>312</v>
      </c>
      <c r="H3" s="14" t="s">
        <v>312</v>
      </c>
      <c r="I3" s="14" t="s">
        <v>312</v>
      </c>
      <c r="J3" s="14" t="s">
        <v>312</v>
      </c>
      <c r="K3" s="38" t="s">
        <v>310</v>
      </c>
      <c r="L3" s="38" t="s">
        <v>310</v>
      </c>
    </row>
    <row r="4" spans="1:13" s="50" customFormat="1" x14ac:dyDescent="0.25">
      <c r="A4" s="362" t="s">
        <v>44</v>
      </c>
      <c r="B4" s="363"/>
      <c r="C4" s="363"/>
      <c r="D4" s="363"/>
      <c r="E4" s="363"/>
      <c r="F4" s="363"/>
      <c r="G4" s="48"/>
      <c r="H4" s="49"/>
      <c r="I4" s="49"/>
      <c r="J4" s="51"/>
      <c r="K4" s="55" t="s">
        <v>320</v>
      </c>
      <c r="L4" s="56"/>
    </row>
    <row r="5" spans="1:13" outlineLevel="1" x14ac:dyDescent="0.25">
      <c r="A5" s="2">
        <v>1</v>
      </c>
      <c r="B5" s="7" t="s">
        <v>1</v>
      </c>
      <c r="C5" s="31" t="s">
        <v>16</v>
      </c>
      <c r="D5" s="24">
        <v>1</v>
      </c>
      <c r="E5" s="2"/>
      <c r="F5" s="8">
        <v>4</v>
      </c>
      <c r="G5" s="9"/>
      <c r="H5" s="10">
        <v>250</v>
      </c>
      <c r="I5" s="10">
        <v>50</v>
      </c>
      <c r="J5" s="52">
        <f t="shared" ref="J5:J10" si="0">(+H5*F5+G5*E5+I5)*D5</f>
        <v>1050</v>
      </c>
      <c r="K5" s="57">
        <f>J5*0.23</f>
        <v>241.5</v>
      </c>
      <c r="L5" s="58">
        <f>K5+J5</f>
        <v>1291.5</v>
      </c>
      <c r="M5" s="1">
        <f>H5+I5</f>
        <v>300</v>
      </c>
    </row>
    <row r="6" spans="1:13" outlineLevel="1" x14ac:dyDescent="0.25">
      <c r="A6" s="2">
        <v>2</v>
      </c>
      <c r="B6" s="7" t="s">
        <v>1</v>
      </c>
      <c r="C6" s="31" t="s">
        <v>17</v>
      </c>
      <c r="D6" s="24">
        <v>1</v>
      </c>
      <c r="E6" s="2"/>
      <c r="F6" s="8">
        <v>4</v>
      </c>
      <c r="G6" s="9"/>
      <c r="H6" s="10">
        <v>250</v>
      </c>
      <c r="I6" s="10">
        <v>50</v>
      </c>
      <c r="J6" s="52">
        <f t="shared" si="0"/>
        <v>1050</v>
      </c>
      <c r="K6" s="57">
        <f t="shared" ref="K6:K10" si="1">J6*0.23</f>
        <v>241.5</v>
      </c>
      <c r="L6" s="58">
        <f t="shared" ref="L6:L10" si="2">K6+J6</f>
        <v>1291.5</v>
      </c>
      <c r="M6" s="1">
        <f t="shared" ref="M6:M10" si="3">H6+I6</f>
        <v>300</v>
      </c>
    </row>
    <row r="7" spans="1:13" outlineLevel="1" x14ac:dyDescent="0.25">
      <c r="A7" s="2">
        <v>3</v>
      </c>
      <c r="B7" s="7" t="s">
        <v>2</v>
      </c>
      <c r="C7" s="29" t="s">
        <v>0</v>
      </c>
      <c r="D7" s="22">
        <v>1</v>
      </c>
      <c r="E7" s="2"/>
      <c r="F7" s="8">
        <v>2</v>
      </c>
      <c r="G7" s="9"/>
      <c r="H7" s="10">
        <v>250</v>
      </c>
      <c r="I7" s="10">
        <v>50</v>
      </c>
      <c r="J7" s="52">
        <f t="shared" si="0"/>
        <v>550</v>
      </c>
      <c r="K7" s="57">
        <f t="shared" si="1"/>
        <v>126.5</v>
      </c>
      <c r="L7" s="58">
        <f t="shared" si="2"/>
        <v>676.5</v>
      </c>
      <c r="M7" s="1">
        <f t="shared" si="3"/>
        <v>300</v>
      </c>
    </row>
    <row r="8" spans="1:13" outlineLevel="1" x14ac:dyDescent="0.25">
      <c r="A8" s="2">
        <v>4</v>
      </c>
      <c r="B8" s="7" t="s">
        <v>3</v>
      </c>
      <c r="C8" s="29" t="s">
        <v>0</v>
      </c>
      <c r="D8" s="22">
        <v>1</v>
      </c>
      <c r="E8" s="2">
        <v>4</v>
      </c>
      <c r="F8" s="8">
        <v>2</v>
      </c>
      <c r="G8" s="9"/>
      <c r="H8" s="10">
        <v>250</v>
      </c>
      <c r="I8" s="10">
        <v>50</v>
      </c>
      <c r="J8" s="52">
        <f t="shared" si="0"/>
        <v>550</v>
      </c>
      <c r="K8" s="57">
        <f t="shared" si="1"/>
        <v>126.5</v>
      </c>
      <c r="L8" s="58">
        <f t="shared" si="2"/>
        <v>676.5</v>
      </c>
      <c r="M8" s="1">
        <f t="shared" si="3"/>
        <v>300</v>
      </c>
    </row>
    <row r="9" spans="1:13" outlineLevel="1" x14ac:dyDescent="0.25">
      <c r="A9" s="2">
        <v>5</v>
      </c>
      <c r="B9" s="7" t="s">
        <v>284</v>
      </c>
      <c r="C9" s="31"/>
      <c r="D9" s="24">
        <v>3</v>
      </c>
      <c r="E9" s="2"/>
      <c r="F9" s="8">
        <v>2</v>
      </c>
      <c r="G9" s="9"/>
      <c r="H9" s="10">
        <v>250</v>
      </c>
      <c r="I9" s="10">
        <v>50</v>
      </c>
      <c r="J9" s="52">
        <f t="shared" si="0"/>
        <v>1650</v>
      </c>
      <c r="K9" s="57">
        <f t="shared" si="1"/>
        <v>379.5</v>
      </c>
      <c r="L9" s="58">
        <f t="shared" si="2"/>
        <v>2029.5</v>
      </c>
      <c r="M9" s="1">
        <f t="shared" si="3"/>
        <v>300</v>
      </c>
    </row>
    <row r="10" spans="1:13" outlineLevel="1" x14ac:dyDescent="0.25">
      <c r="A10" s="2">
        <v>6</v>
      </c>
      <c r="B10" s="7" t="s">
        <v>283</v>
      </c>
      <c r="C10" s="31"/>
      <c r="D10" s="24">
        <v>2</v>
      </c>
      <c r="E10" s="2"/>
      <c r="F10" s="15">
        <v>2</v>
      </c>
      <c r="G10" s="9"/>
      <c r="H10" s="10">
        <v>250</v>
      </c>
      <c r="I10" s="10">
        <v>50</v>
      </c>
      <c r="J10" s="52">
        <f t="shared" si="0"/>
        <v>1100</v>
      </c>
      <c r="K10" s="57">
        <f t="shared" si="1"/>
        <v>253</v>
      </c>
      <c r="L10" s="58">
        <f t="shared" si="2"/>
        <v>1353</v>
      </c>
      <c r="M10" s="1">
        <f t="shared" si="3"/>
        <v>300</v>
      </c>
    </row>
    <row r="11" spans="1:13" ht="17.25" hidden="1" customHeight="1" x14ac:dyDescent="0.25">
      <c r="A11" s="359" t="s">
        <v>316</v>
      </c>
      <c r="B11" s="360"/>
      <c r="C11" s="360"/>
      <c r="D11" s="360"/>
      <c r="E11" s="360"/>
      <c r="F11" s="360"/>
      <c r="G11" s="360"/>
      <c r="H11" s="360"/>
      <c r="I11" s="361"/>
      <c r="J11" s="53" t="e">
        <f>SUM(#REF!)</f>
        <v>#REF!</v>
      </c>
      <c r="K11" s="45" t="e">
        <f>ROUND(J11*0.23,2)</f>
        <v>#REF!</v>
      </c>
      <c r="L11" s="46" t="e">
        <f>J11 + K11</f>
        <v>#REF!</v>
      </c>
      <c r="M11" s="1">
        <f>SUM(M5:M10)</f>
        <v>1800</v>
      </c>
    </row>
    <row r="12" spans="1:13" hidden="1" x14ac:dyDescent="0.25">
      <c r="A12" s="26"/>
      <c r="B12" s="27"/>
      <c r="C12" s="32"/>
      <c r="D12" s="27"/>
      <c r="E12" s="27"/>
      <c r="F12" s="27"/>
      <c r="J12" s="1"/>
      <c r="K12" s="11"/>
      <c r="L12" s="58">
        <f>SUM(L5:L10)</f>
        <v>7318.5</v>
      </c>
    </row>
    <row r="13" spans="1:13" ht="22.5" hidden="1" customHeight="1" x14ac:dyDescent="0.25">
      <c r="A13" s="41"/>
      <c r="B13" s="43" t="s">
        <v>317</v>
      </c>
      <c r="C13" s="33"/>
      <c r="D13" s="47"/>
      <c r="E13" s="17"/>
      <c r="F13" s="17"/>
      <c r="G13" s="16"/>
      <c r="H13" s="16"/>
      <c r="I13" s="16"/>
      <c r="J13" s="54"/>
      <c r="K13" s="59"/>
      <c r="L13" s="58"/>
    </row>
    <row r="14" spans="1:13" x14ac:dyDescent="0.25">
      <c r="L14" s="28">
        <f>L10+L9+L8+L7+L6+L5</f>
        <v>7318.5</v>
      </c>
      <c r="M14" s="1">
        <f>M10+M9+M8+M7+M6+M5</f>
        <v>1800</v>
      </c>
    </row>
    <row r="15" spans="1:13" x14ac:dyDescent="0.25">
      <c r="M15" s="1">
        <f>M14*1.23</f>
        <v>2214</v>
      </c>
    </row>
  </sheetData>
  <mergeCells count="3">
    <mergeCell ref="A11:I11"/>
    <mergeCell ref="A4:F4"/>
    <mergeCell ref="A1:L1"/>
  </mergeCells>
  <pageMargins left="0.25" right="0.15" top="0.86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workbookViewId="0">
      <selection activeCell="B25" sqref="B25"/>
    </sheetView>
  </sheetViews>
  <sheetFormatPr defaultColWidth="9.140625" defaultRowHeight="13.5" outlineLevelRow="1" x14ac:dyDescent="0.25"/>
  <cols>
    <col min="1" max="1" width="4.140625" style="42" customWidth="1"/>
    <col min="2" max="2" width="56.5703125" style="36" customWidth="1"/>
    <col min="3" max="3" width="16.42578125" style="34" customWidth="1"/>
    <col min="4" max="4" width="5.85546875" style="25" customWidth="1"/>
    <col min="5" max="5" width="10.42578125" style="12" customWidth="1"/>
    <col min="6" max="6" width="6.85546875" style="12" customWidth="1"/>
    <col min="7" max="9" width="9.85546875" style="1" customWidth="1"/>
    <col min="10" max="10" width="12.42578125" style="19" customWidth="1"/>
    <col min="11" max="11" width="8.85546875" style="44" customWidth="1"/>
    <col min="12" max="12" width="14.42578125" style="28" customWidth="1"/>
    <col min="13" max="16384" width="9.140625" style="1"/>
  </cols>
  <sheetData>
    <row r="1" spans="1:13" ht="18.75" customHeight="1" x14ac:dyDescent="0.25">
      <c r="A1" s="351" t="s">
        <v>328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3" ht="40.5" x14ac:dyDescent="0.25">
      <c r="A2" s="2" t="s">
        <v>45</v>
      </c>
      <c r="B2" s="3" t="s">
        <v>43</v>
      </c>
      <c r="C2" s="3" t="s">
        <v>308</v>
      </c>
      <c r="D2" s="20" t="s">
        <v>287</v>
      </c>
      <c r="E2" s="4" t="s">
        <v>19</v>
      </c>
      <c r="F2" s="5" t="s">
        <v>20</v>
      </c>
      <c r="G2" s="4" t="s">
        <v>47</v>
      </c>
      <c r="H2" s="6" t="s">
        <v>48</v>
      </c>
      <c r="I2" s="6" t="s">
        <v>49</v>
      </c>
      <c r="J2" s="18" t="s">
        <v>50</v>
      </c>
      <c r="K2" s="18" t="s">
        <v>313</v>
      </c>
      <c r="L2" s="37" t="s">
        <v>358</v>
      </c>
    </row>
    <row r="3" spans="1:13" x14ac:dyDescent="0.25">
      <c r="A3" s="2"/>
      <c r="B3" s="7"/>
      <c r="C3" s="29"/>
      <c r="D3" s="21"/>
      <c r="E3" s="2"/>
      <c r="F3" s="13"/>
      <c r="G3" s="14" t="s">
        <v>312</v>
      </c>
      <c r="H3" s="14" t="s">
        <v>312</v>
      </c>
      <c r="I3" s="14" t="s">
        <v>312</v>
      </c>
      <c r="J3" s="14" t="s">
        <v>312</v>
      </c>
      <c r="K3" s="38" t="s">
        <v>310</v>
      </c>
      <c r="L3" s="38" t="s">
        <v>310</v>
      </c>
    </row>
    <row r="4" spans="1:13" ht="17.25" hidden="1" customHeight="1" x14ac:dyDescent="0.25">
      <c r="A4" s="359" t="s">
        <v>316</v>
      </c>
      <c r="B4" s="360"/>
      <c r="C4" s="360"/>
      <c r="D4" s="360"/>
      <c r="E4" s="360"/>
      <c r="F4" s="360"/>
      <c r="G4" s="360"/>
      <c r="H4" s="360"/>
      <c r="I4" s="361"/>
      <c r="J4" s="53" t="e">
        <f>SUM(#REF!)</f>
        <v>#REF!</v>
      </c>
      <c r="K4" s="45" t="e">
        <f>ROUND(J4*0.23,2)</f>
        <v>#REF!</v>
      </c>
      <c r="L4" s="46" t="e">
        <f>J4 + K4</f>
        <v>#REF!</v>
      </c>
    </row>
    <row r="5" spans="1:13" hidden="1" x14ac:dyDescent="0.25">
      <c r="A5" s="26"/>
      <c r="B5" s="27"/>
      <c r="C5" s="32"/>
      <c r="D5" s="27"/>
      <c r="E5" s="27"/>
      <c r="F5" s="27"/>
      <c r="J5" s="1"/>
      <c r="K5" s="11"/>
      <c r="L5" s="10"/>
    </row>
    <row r="6" spans="1:13" ht="22.5" hidden="1" customHeight="1" x14ac:dyDescent="0.25">
      <c r="A6" s="41"/>
      <c r="B6" s="43" t="s">
        <v>317</v>
      </c>
      <c r="C6" s="33"/>
      <c r="D6" s="47"/>
      <c r="E6" s="17"/>
      <c r="F6" s="17"/>
      <c r="G6" s="16"/>
      <c r="H6" s="16"/>
      <c r="I6" s="16"/>
      <c r="J6" s="54"/>
      <c r="K6" s="59"/>
      <c r="L6" s="58"/>
    </row>
    <row r="7" spans="1:13" s="50" customFormat="1" outlineLevel="1" x14ac:dyDescent="0.25">
      <c r="A7" s="362" t="s">
        <v>319</v>
      </c>
      <c r="B7" s="363"/>
      <c r="C7" s="363"/>
      <c r="D7" s="363"/>
      <c r="E7" s="363"/>
      <c r="F7" s="363"/>
      <c r="G7" s="49"/>
      <c r="H7" s="49"/>
      <c r="I7" s="49"/>
      <c r="J7" s="51"/>
      <c r="K7" s="60">
        <v>0.23</v>
      </c>
      <c r="L7" s="56"/>
    </row>
    <row r="8" spans="1:13" outlineLevel="1" x14ac:dyDescent="0.25">
      <c r="A8" s="40">
        <v>1</v>
      </c>
      <c r="B8" s="35" t="s">
        <v>245</v>
      </c>
      <c r="C8" s="30"/>
      <c r="D8" s="23">
        <v>1</v>
      </c>
      <c r="E8" s="11">
        <v>12</v>
      </c>
      <c r="F8" s="8">
        <v>4</v>
      </c>
      <c r="G8" s="10">
        <v>170</v>
      </c>
      <c r="H8" s="10">
        <v>110</v>
      </c>
      <c r="I8" s="10">
        <v>50</v>
      </c>
      <c r="J8" s="52">
        <f t="shared" ref="J8:J15" si="0">(+H8*F8+G8*E8+I8)*D8</f>
        <v>2530</v>
      </c>
      <c r="K8" s="59">
        <f>J8*0.23</f>
        <v>581.9</v>
      </c>
      <c r="L8" s="58">
        <f>K8+J8</f>
        <v>3111.9</v>
      </c>
      <c r="M8" s="1">
        <f>G8+H8+I8</f>
        <v>330</v>
      </c>
    </row>
    <row r="9" spans="1:13" outlineLevel="1" x14ac:dyDescent="0.25">
      <c r="A9" s="40">
        <v>2</v>
      </c>
      <c r="B9" s="35" t="s">
        <v>246</v>
      </c>
      <c r="C9" s="30"/>
      <c r="D9" s="23">
        <v>1</v>
      </c>
      <c r="E9" s="11">
        <v>12</v>
      </c>
      <c r="F9" s="8">
        <v>4</v>
      </c>
      <c r="G9" s="10">
        <v>170</v>
      </c>
      <c r="H9" s="10">
        <v>110</v>
      </c>
      <c r="I9" s="10">
        <v>50</v>
      </c>
      <c r="J9" s="52">
        <f t="shared" si="0"/>
        <v>2530</v>
      </c>
      <c r="K9" s="59">
        <f t="shared" ref="K9:K18" si="1">J9*0.23</f>
        <v>581.9</v>
      </c>
      <c r="L9" s="58">
        <f t="shared" ref="L9:L18" si="2">K9+J9</f>
        <v>3111.9</v>
      </c>
      <c r="M9" s="1">
        <f t="shared" ref="M9:M17" si="3">G9+H9+I9</f>
        <v>330</v>
      </c>
    </row>
    <row r="10" spans="1:13" outlineLevel="1" x14ac:dyDescent="0.25">
      <c r="A10" s="40">
        <v>3</v>
      </c>
      <c r="B10" s="35" t="s">
        <v>247</v>
      </c>
      <c r="C10" s="30"/>
      <c r="D10" s="23">
        <v>1</v>
      </c>
      <c r="E10" s="11">
        <v>12</v>
      </c>
      <c r="F10" s="8">
        <v>4</v>
      </c>
      <c r="G10" s="10">
        <v>170</v>
      </c>
      <c r="H10" s="10">
        <v>110</v>
      </c>
      <c r="I10" s="10">
        <v>50</v>
      </c>
      <c r="J10" s="52">
        <f t="shared" si="0"/>
        <v>2530</v>
      </c>
      <c r="K10" s="59">
        <f t="shared" si="1"/>
        <v>581.9</v>
      </c>
      <c r="L10" s="58">
        <f t="shared" si="2"/>
        <v>3111.9</v>
      </c>
      <c r="M10" s="1">
        <f t="shared" si="3"/>
        <v>330</v>
      </c>
    </row>
    <row r="11" spans="1:13" outlineLevel="1" x14ac:dyDescent="0.25">
      <c r="A11" s="40">
        <v>4</v>
      </c>
      <c r="B11" s="35" t="s">
        <v>248</v>
      </c>
      <c r="C11" s="30"/>
      <c r="D11" s="23">
        <v>1</v>
      </c>
      <c r="E11" s="11">
        <v>12</v>
      </c>
      <c r="F11" s="8">
        <v>4</v>
      </c>
      <c r="G11" s="10">
        <v>170</v>
      </c>
      <c r="H11" s="10">
        <v>110</v>
      </c>
      <c r="I11" s="10">
        <v>50</v>
      </c>
      <c r="J11" s="52">
        <f t="shared" si="0"/>
        <v>2530</v>
      </c>
      <c r="K11" s="59">
        <f t="shared" si="1"/>
        <v>581.9</v>
      </c>
      <c r="L11" s="58">
        <f t="shared" si="2"/>
        <v>3111.9</v>
      </c>
      <c r="M11" s="1">
        <f t="shared" si="3"/>
        <v>330</v>
      </c>
    </row>
    <row r="12" spans="1:13" outlineLevel="1" x14ac:dyDescent="0.25">
      <c r="A12" s="40">
        <v>5</v>
      </c>
      <c r="B12" s="35" t="s">
        <v>245</v>
      </c>
      <c r="C12" s="30"/>
      <c r="D12" s="23">
        <v>1</v>
      </c>
      <c r="E12" s="11">
        <v>12</v>
      </c>
      <c r="F12" s="8">
        <v>4</v>
      </c>
      <c r="G12" s="10">
        <v>170</v>
      </c>
      <c r="H12" s="10">
        <v>110</v>
      </c>
      <c r="I12" s="10">
        <v>50</v>
      </c>
      <c r="J12" s="52">
        <f t="shared" si="0"/>
        <v>2530</v>
      </c>
      <c r="K12" s="59">
        <f t="shared" si="1"/>
        <v>581.9</v>
      </c>
      <c r="L12" s="58">
        <f t="shared" si="2"/>
        <v>3111.9</v>
      </c>
      <c r="M12" s="1">
        <f t="shared" si="3"/>
        <v>330</v>
      </c>
    </row>
    <row r="13" spans="1:13" outlineLevel="1" x14ac:dyDescent="0.25">
      <c r="A13" s="40">
        <v>6</v>
      </c>
      <c r="B13" s="35" t="s">
        <v>245</v>
      </c>
      <c r="C13" s="30"/>
      <c r="D13" s="23">
        <v>1</v>
      </c>
      <c r="E13" s="11">
        <v>12</v>
      </c>
      <c r="F13" s="8">
        <v>4</v>
      </c>
      <c r="G13" s="10">
        <v>170</v>
      </c>
      <c r="H13" s="10">
        <v>110</v>
      </c>
      <c r="I13" s="10">
        <v>50</v>
      </c>
      <c r="J13" s="52">
        <f t="shared" si="0"/>
        <v>2530</v>
      </c>
      <c r="K13" s="59">
        <f t="shared" si="1"/>
        <v>581.9</v>
      </c>
      <c r="L13" s="58">
        <f t="shared" si="2"/>
        <v>3111.9</v>
      </c>
      <c r="M13" s="1">
        <f t="shared" si="3"/>
        <v>330</v>
      </c>
    </row>
    <row r="14" spans="1:13" outlineLevel="1" x14ac:dyDescent="0.25">
      <c r="A14" s="40">
        <v>7</v>
      </c>
      <c r="B14" s="35" t="s">
        <v>238</v>
      </c>
      <c r="C14" s="30"/>
      <c r="D14" s="23">
        <v>1</v>
      </c>
      <c r="E14" s="11">
        <v>12</v>
      </c>
      <c r="F14" s="8">
        <v>4</v>
      </c>
      <c r="G14" s="10">
        <v>170</v>
      </c>
      <c r="H14" s="10">
        <v>110</v>
      </c>
      <c r="I14" s="10">
        <v>50</v>
      </c>
      <c r="J14" s="52">
        <f t="shared" si="0"/>
        <v>2530</v>
      </c>
      <c r="K14" s="59">
        <f t="shared" si="1"/>
        <v>581.9</v>
      </c>
      <c r="L14" s="58">
        <f t="shared" si="2"/>
        <v>3111.9</v>
      </c>
      <c r="M14" s="1">
        <f t="shared" si="3"/>
        <v>330</v>
      </c>
    </row>
    <row r="15" spans="1:13" outlineLevel="1" x14ac:dyDescent="0.25">
      <c r="A15" s="40">
        <v>8</v>
      </c>
      <c r="B15" s="35" t="s">
        <v>249</v>
      </c>
      <c r="C15" s="30"/>
      <c r="D15" s="23">
        <v>1</v>
      </c>
      <c r="E15" s="11">
        <v>12</v>
      </c>
      <c r="F15" s="8">
        <v>4</v>
      </c>
      <c r="G15" s="10">
        <v>170</v>
      </c>
      <c r="H15" s="10">
        <v>110</v>
      </c>
      <c r="I15" s="10">
        <v>50</v>
      </c>
      <c r="J15" s="52">
        <f t="shared" si="0"/>
        <v>2530</v>
      </c>
      <c r="K15" s="59">
        <f t="shared" si="1"/>
        <v>581.9</v>
      </c>
      <c r="L15" s="58">
        <f t="shared" si="2"/>
        <v>3111.9</v>
      </c>
      <c r="M15" s="1">
        <f t="shared" si="3"/>
        <v>330</v>
      </c>
    </row>
    <row r="16" spans="1:13" ht="16.5" hidden="1" x14ac:dyDescent="0.25">
      <c r="A16" s="359" t="s">
        <v>318</v>
      </c>
      <c r="B16" s="360"/>
      <c r="C16" s="360"/>
      <c r="D16" s="360"/>
      <c r="E16" s="360"/>
      <c r="F16" s="360"/>
      <c r="G16" s="360"/>
      <c r="H16" s="360"/>
      <c r="I16" s="361"/>
      <c r="J16" s="39" t="e">
        <f>SUM(#REF!)</f>
        <v>#REF!</v>
      </c>
      <c r="K16" s="59" t="e">
        <f t="shared" si="1"/>
        <v>#REF!</v>
      </c>
      <c r="L16" s="58" t="e">
        <f t="shared" si="2"/>
        <v>#REF!</v>
      </c>
      <c r="M16" s="1">
        <f t="shared" si="3"/>
        <v>0</v>
      </c>
    </row>
    <row r="17" spans="1:13" hidden="1" x14ac:dyDescent="0.25">
      <c r="J17" s="1"/>
      <c r="K17" s="59">
        <f t="shared" si="1"/>
        <v>0</v>
      </c>
      <c r="L17" s="58">
        <f t="shared" si="2"/>
        <v>0</v>
      </c>
      <c r="M17" s="1">
        <f t="shared" si="3"/>
        <v>0</v>
      </c>
    </row>
    <row r="18" spans="1:13" x14ac:dyDescent="0.25">
      <c r="A18" s="40">
        <v>9</v>
      </c>
      <c r="B18" s="35" t="s">
        <v>315</v>
      </c>
      <c r="C18" s="30">
        <v>2020</v>
      </c>
      <c r="D18" s="23">
        <v>5</v>
      </c>
      <c r="E18" s="11"/>
      <c r="F18" s="8">
        <v>12</v>
      </c>
      <c r="G18" s="10">
        <v>0</v>
      </c>
      <c r="H18" s="10">
        <v>250</v>
      </c>
      <c r="I18" s="10">
        <v>50</v>
      </c>
      <c r="J18" s="52">
        <f t="shared" ref="J18" si="4">(+H18*F18+G18*E18+I18)*D18</f>
        <v>15250</v>
      </c>
      <c r="K18" s="59">
        <f t="shared" si="1"/>
        <v>3507.5</v>
      </c>
      <c r="L18" s="58">
        <f t="shared" si="2"/>
        <v>18757.5</v>
      </c>
      <c r="M18" s="1">
        <f>M15+M14+M13+M12+M11+M10+M9+M8</f>
        <v>2640</v>
      </c>
    </row>
    <row r="19" spans="1:13" x14ac:dyDescent="0.25">
      <c r="L19" s="28">
        <f>L18+L15+L14+L13+L12+L11+L10+L9+L8</f>
        <v>43652.700000000012</v>
      </c>
      <c r="M19" s="1">
        <f>M18*1.23</f>
        <v>3247.2</v>
      </c>
    </row>
  </sheetData>
  <mergeCells count="4">
    <mergeCell ref="A1:L1"/>
    <mergeCell ref="A4:I4"/>
    <mergeCell ref="A7:F7"/>
    <mergeCell ref="A16:I16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"/>
  <sheetViews>
    <sheetView workbookViewId="0">
      <selection activeCell="L3" sqref="L3"/>
    </sheetView>
  </sheetViews>
  <sheetFormatPr defaultColWidth="9.140625" defaultRowHeight="13.5" outlineLevelRow="1" x14ac:dyDescent="0.25"/>
  <cols>
    <col min="1" max="1" width="4.140625" style="42" customWidth="1"/>
    <col min="2" max="2" width="56.5703125" style="36" customWidth="1"/>
    <col min="3" max="3" width="16.42578125" style="34" customWidth="1"/>
    <col min="4" max="4" width="5.85546875" style="25" customWidth="1"/>
    <col min="5" max="5" width="10.42578125" style="12" customWidth="1"/>
    <col min="6" max="6" width="6.85546875" style="12" customWidth="1"/>
    <col min="7" max="9" width="9.85546875" style="1" customWidth="1"/>
    <col min="10" max="10" width="12.42578125" style="19" customWidth="1"/>
    <col min="11" max="11" width="6.5703125" style="44" customWidth="1"/>
    <col min="12" max="12" width="11.140625" style="28" customWidth="1"/>
    <col min="13" max="16384" width="9.140625" style="1"/>
  </cols>
  <sheetData>
    <row r="1" spans="1:12" ht="18.75" customHeight="1" x14ac:dyDescent="0.25">
      <c r="A1" s="351" t="s">
        <v>329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54" x14ac:dyDescent="0.25">
      <c r="A2" s="2" t="s">
        <v>45</v>
      </c>
      <c r="B2" s="3" t="s">
        <v>43</v>
      </c>
      <c r="C2" s="3" t="s">
        <v>308</v>
      </c>
      <c r="D2" s="20" t="s">
        <v>287</v>
      </c>
      <c r="E2" s="4" t="s">
        <v>19</v>
      </c>
      <c r="F2" s="5" t="s">
        <v>20</v>
      </c>
      <c r="G2" s="4" t="s">
        <v>47</v>
      </c>
      <c r="H2" s="6" t="s">
        <v>48</v>
      </c>
      <c r="I2" s="6" t="s">
        <v>49</v>
      </c>
      <c r="J2" s="18" t="s">
        <v>50</v>
      </c>
      <c r="K2" s="18" t="s">
        <v>313</v>
      </c>
      <c r="L2" s="37" t="s">
        <v>358</v>
      </c>
    </row>
    <row r="3" spans="1:12" x14ac:dyDescent="0.25">
      <c r="A3" s="2"/>
      <c r="B3" s="7"/>
      <c r="C3" s="29"/>
      <c r="D3" s="21"/>
      <c r="E3" s="2"/>
      <c r="F3" s="13"/>
      <c r="G3" s="14" t="s">
        <v>312</v>
      </c>
      <c r="H3" s="14" t="s">
        <v>312</v>
      </c>
      <c r="I3" s="14" t="s">
        <v>312</v>
      </c>
      <c r="J3" s="14" t="s">
        <v>312</v>
      </c>
      <c r="K3" s="38" t="s">
        <v>310</v>
      </c>
      <c r="L3" s="38" t="s">
        <v>310</v>
      </c>
    </row>
    <row r="4" spans="1:12" ht="17.25" hidden="1" customHeight="1" x14ac:dyDescent="0.25">
      <c r="A4" s="359" t="s">
        <v>316</v>
      </c>
      <c r="B4" s="360"/>
      <c r="C4" s="360"/>
      <c r="D4" s="360"/>
      <c r="E4" s="360"/>
      <c r="F4" s="360"/>
      <c r="G4" s="360"/>
      <c r="H4" s="360"/>
      <c r="I4" s="361"/>
      <c r="J4" s="53" t="e">
        <f>SUM(#REF!)</f>
        <v>#REF!</v>
      </c>
      <c r="K4" s="45" t="e">
        <f>ROUND(J4*0.23,2)</f>
        <v>#REF!</v>
      </c>
      <c r="L4" s="46" t="e">
        <f>J4 + K4</f>
        <v>#REF!</v>
      </c>
    </row>
    <row r="5" spans="1:12" hidden="1" x14ac:dyDescent="0.25">
      <c r="A5" s="26"/>
      <c r="B5" s="27"/>
      <c r="C5" s="32"/>
      <c r="D5" s="27"/>
      <c r="E5" s="27"/>
      <c r="F5" s="27"/>
      <c r="J5" s="1"/>
      <c r="K5" s="11"/>
      <c r="L5" s="10"/>
    </row>
    <row r="6" spans="1:12" ht="22.5" hidden="1" customHeight="1" x14ac:dyDescent="0.25">
      <c r="A6" s="41"/>
      <c r="B6" s="43" t="s">
        <v>317</v>
      </c>
      <c r="C6" s="33"/>
      <c r="D6" s="47"/>
      <c r="E6" s="17"/>
      <c r="F6" s="17"/>
      <c r="G6" s="16"/>
      <c r="H6" s="16"/>
      <c r="I6" s="16"/>
      <c r="J6" s="54"/>
      <c r="K6" s="59"/>
      <c r="L6" s="58"/>
    </row>
    <row r="7" spans="1:12" s="50" customFormat="1" outlineLevel="1" x14ac:dyDescent="0.25">
      <c r="A7" s="362" t="s">
        <v>354</v>
      </c>
      <c r="B7" s="363"/>
      <c r="C7" s="363"/>
      <c r="D7" s="363"/>
      <c r="E7" s="363"/>
      <c r="F7" s="363"/>
      <c r="G7" s="49"/>
      <c r="H7" s="49"/>
      <c r="I7" s="49"/>
      <c r="J7" s="51"/>
      <c r="K7" s="60">
        <v>0.23</v>
      </c>
      <c r="L7" s="56"/>
    </row>
    <row r="8" spans="1:12" outlineLevel="1" x14ac:dyDescent="0.25">
      <c r="A8" s="40">
        <v>1</v>
      </c>
      <c r="B8" s="35" t="s">
        <v>355</v>
      </c>
      <c r="C8" s="30"/>
      <c r="D8" s="23">
        <v>2</v>
      </c>
      <c r="E8" s="11">
        <v>4</v>
      </c>
      <c r="F8" s="8">
        <v>4</v>
      </c>
      <c r="G8" s="10"/>
      <c r="H8" s="10"/>
      <c r="I8" s="10"/>
      <c r="J8" s="52">
        <f t="shared" ref="J8:J10" si="0">(+H8*F8+G8*E8+I8)*D8</f>
        <v>0</v>
      </c>
      <c r="K8" s="59"/>
      <c r="L8" s="58"/>
    </row>
    <row r="9" spans="1:12" ht="27" outlineLevel="1" x14ac:dyDescent="0.25">
      <c r="A9" s="40">
        <v>2</v>
      </c>
      <c r="B9" s="35" t="s">
        <v>356</v>
      </c>
      <c r="C9" s="30"/>
      <c r="D9" s="23">
        <v>2</v>
      </c>
      <c r="E9" s="11">
        <v>4</v>
      </c>
      <c r="F9" s="8">
        <v>4</v>
      </c>
      <c r="G9" s="10"/>
      <c r="H9" s="10"/>
      <c r="I9" s="10"/>
      <c r="J9" s="52">
        <f t="shared" si="0"/>
        <v>0</v>
      </c>
      <c r="K9" s="59"/>
      <c r="L9" s="58"/>
    </row>
    <row r="10" spans="1:12" ht="27" outlineLevel="1" x14ac:dyDescent="0.25">
      <c r="A10" s="40">
        <v>3</v>
      </c>
      <c r="B10" s="35" t="s">
        <v>357</v>
      </c>
      <c r="C10" s="30"/>
      <c r="D10" s="23">
        <v>2</v>
      </c>
      <c r="E10" s="11">
        <v>4</v>
      </c>
      <c r="F10" s="8">
        <v>4</v>
      </c>
      <c r="G10" s="10"/>
      <c r="H10" s="10"/>
      <c r="I10" s="10"/>
      <c r="J10" s="52">
        <f t="shared" si="0"/>
        <v>0</v>
      </c>
      <c r="K10" s="59"/>
      <c r="L10" s="58"/>
    </row>
  </sheetData>
  <mergeCells count="3">
    <mergeCell ref="A1:L1"/>
    <mergeCell ref="A4:I4"/>
    <mergeCell ref="A7:F7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Zadanie 1</vt:lpstr>
      <vt:lpstr>Zadanie 2</vt:lpstr>
      <vt:lpstr>Zadanie 3</vt:lpstr>
      <vt:lpstr>Zadanie 4</vt:lpstr>
      <vt:lpstr>'Zadanie 1'!Obszar_wydruku</vt:lpstr>
      <vt:lpstr>'Zadanie 1'!Tytuły_wydruku</vt:lpstr>
    </vt:vector>
  </TitlesOfParts>
  <Company>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Danuta Urbańska</cp:lastModifiedBy>
  <cp:lastPrinted>2024-12-17T11:40:18Z</cp:lastPrinted>
  <dcterms:created xsi:type="dcterms:W3CDTF">2007-07-04T10:09:04Z</dcterms:created>
  <dcterms:modified xsi:type="dcterms:W3CDTF">2024-12-31T10:50:18Z</dcterms:modified>
</cp:coreProperties>
</file>