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orakowska5856\Documents\Zamowienia_2020\41_20_NamiotyZima\"/>
    </mc:Choice>
  </mc:AlternateContent>
  <bookViews>
    <workbookView xWindow="120" yWindow="105" windowWidth="19440" windowHeight="11040"/>
  </bookViews>
  <sheets>
    <sheet name="Formularz cenowy" sheetId="1" r:id="rId1"/>
  </sheets>
  <definedNames>
    <definedName name="_xlnm.Print_Area" localSheetId="0">'Formularz cenowy'!$A$1:$N$139</definedName>
  </definedNames>
  <calcPr calcId="162913"/>
</workbook>
</file>

<file path=xl/calcChain.xml><?xml version="1.0" encoding="utf-8"?>
<calcChain xmlns="http://schemas.openxmlformats.org/spreadsheetml/2006/main">
  <c r="L96" i="1" l="1"/>
  <c r="N96" i="1" s="1"/>
  <c r="L69" i="1" l="1"/>
  <c r="N69" i="1" s="1"/>
  <c r="L57" i="1"/>
  <c r="N57" i="1" s="1"/>
  <c r="L125" i="1" l="1"/>
  <c r="L126" i="1"/>
  <c r="N126" i="1" s="1"/>
  <c r="L122" i="1"/>
  <c r="L120" i="1"/>
  <c r="L113" i="1"/>
  <c r="L117" i="1"/>
  <c r="L116" i="1"/>
  <c r="L112" i="1"/>
  <c r="L108" i="1"/>
  <c r="L109" i="1"/>
  <c r="L107" i="1"/>
  <c r="L101" i="1"/>
  <c r="N101" i="1" s="1"/>
  <c r="L102" i="1"/>
  <c r="N102" i="1" s="1"/>
  <c r="L103" i="1"/>
  <c r="L104" i="1"/>
  <c r="N104" i="1" s="1"/>
  <c r="L100" i="1"/>
  <c r="L86" i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7" i="1"/>
  <c r="N97" i="1" s="1"/>
  <c r="L85" i="1"/>
  <c r="N85" i="1" s="1"/>
  <c r="L79" i="1"/>
  <c r="L83" i="1" s="1"/>
  <c r="N125" i="1" l="1"/>
  <c r="N127" i="1" s="1"/>
  <c r="L127" i="1"/>
  <c r="N100" i="1"/>
  <c r="L105" i="1"/>
  <c r="N86" i="1"/>
  <c r="N98" i="1" s="1"/>
  <c r="L98" i="1"/>
  <c r="L123" i="1"/>
  <c r="L110" i="1"/>
  <c r="N103" i="1"/>
  <c r="L73" i="1"/>
  <c r="L65" i="1"/>
  <c r="L60" i="1"/>
  <c r="N60" i="1" s="1"/>
  <c r="L54" i="1"/>
  <c r="L46" i="1"/>
  <c r="N46" i="1" s="1"/>
  <c r="L40" i="1"/>
  <c r="L36" i="1"/>
  <c r="L34" i="1"/>
  <c r="L23" i="1"/>
  <c r="L26" i="1"/>
  <c r="N26" i="1" s="1"/>
  <c r="L29" i="1"/>
  <c r="L20" i="1"/>
  <c r="L17" i="1"/>
  <c r="N17" i="1" s="1"/>
  <c r="L16" i="1"/>
  <c r="N16" i="1" s="1"/>
  <c r="L13" i="1"/>
  <c r="L10" i="1"/>
  <c r="L7" i="1"/>
  <c r="L77" i="1" l="1"/>
  <c r="N105" i="1"/>
  <c r="L38" i="1"/>
  <c r="N54" i="1"/>
  <c r="N63" i="1" s="1"/>
  <c r="L63" i="1"/>
  <c r="N40" i="1"/>
  <c r="N52" i="1" s="1"/>
  <c r="L52" i="1"/>
  <c r="L32" i="1"/>
  <c r="L18" i="1"/>
  <c r="N36" i="1"/>
  <c r="N73" i="1" l="1"/>
  <c r="N65" i="1" l="1"/>
  <c r="N77" i="1" s="1"/>
  <c r="N108" i="1" l="1"/>
  <c r="N109" i="1"/>
  <c r="N107" i="1" l="1"/>
  <c r="N110" i="1" s="1"/>
  <c r="N117" i="1" l="1"/>
  <c r="N113" i="1"/>
  <c r="N112" i="1"/>
  <c r="L118" i="1" l="1"/>
  <c r="N114" i="1"/>
  <c r="N116" i="1"/>
  <c r="N118" i="1" s="1"/>
  <c r="L114" i="1"/>
  <c r="N7" i="1"/>
  <c r="L128" i="1" l="1"/>
  <c r="N23" i="1"/>
  <c r="N10" i="1"/>
  <c r="N122" i="1" l="1"/>
  <c r="N79" i="1"/>
  <c r="N83" i="1" s="1"/>
  <c r="N29" i="1"/>
  <c r="N20" i="1"/>
  <c r="N13" i="1"/>
  <c r="N18" i="1" s="1"/>
  <c r="N32" i="1" l="1"/>
  <c r="N120" i="1"/>
  <c r="N123" i="1" s="1"/>
  <c r="N34" i="1"/>
  <c r="N38" i="1" s="1"/>
  <c r="N128" i="1" l="1"/>
  <c r="E132" i="1" s="1"/>
  <c r="E130" i="1"/>
</calcChain>
</file>

<file path=xl/sharedStrings.xml><?xml version="1.0" encoding="utf-8"?>
<sst xmlns="http://schemas.openxmlformats.org/spreadsheetml/2006/main" count="149" uniqueCount="92">
  <si>
    <t>Nazwa zamierzenia</t>
  </si>
  <si>
    <t>L.p.</t>
  </si>
  <si>
    <t>Cena jednostkowa w złotych</t>
  </si>
  <si>
    <t>Wartość netto                                    w złotych</t>
  </si>
  <si>
    <t>VAT 23%</t>
  </si>
  <si>
    <t>RAZEM:</t>
  </si>
  <si>
    <t>zł/dzień</t>
  </si>
  <si>
    <t>Stół 140 cm x 70 cm</t>
  </si>
  <si>
    <t>Całkowita wartość oferty w złotych</t>
  </si>
  <si>
    <t>ROZDZIAŁ VI  Koszty ogrzewania hal namiotowych  w tym koszty paliwa i jego dostawy.</t>
  </si>
  <si>
    <t>Ilość  hal</t>
  </si>
  <si>
    <t>ROZDZIAŁ I. Koszt wynajmu  hal namiotowych, namiotów i kontenerów.   ( w tym koszt tranportu, montażu i demontażu)</t>
  </si>
  <si>
    <t xml:space="preserve">ROZDZIAŁ II. Koszt wynajmu  instalacji oświetlenie hal namiotowych od wewnątrz i zewnątrz  ( w tym koszty tramsportu, montaż i demontaż) </t>
  </si>
  <si>
    <t xml:space="preserve">ROZDZIAŁ III-Koszt wynajmu instalacji elektrycznej gniazd wtykowych wewnątrz hal namiotowych  ( w tym transport, montaż i demontaż)   </t>
  </si>
  <si>
    <t>j.m</t>
  </si>
  <si>
    <t xml:space="preserve">Ilość dni </t>
  </si>
  <si>
    <t xml:space="preserve">ROZDZIAŁ V: Koszt najmu nagrzewnic  na olej opałowy lub inne paliwo płynne ( w tym dowiezienie , montaż, demontaż) </t>
  </si>
  <si>
    <t>Wypełnia Wykonawca (netto)</t>
  </si>
  <si>
    <t>Stół kwadratowy 70 cm  x 70 cm</t>
  </si>
  <si>
    <t>Krzesło 60cm x 60cm wysciełane na mp.</t>
  </si>
  <si>
    <t>Skrzynia metalowa na akta 80cm x60 cm</t>
  </si>
  <si>
    <t xml:space="preserve">Wieszak wielokołkowy długi </t>
  </si>
  <si>
    <t xml:space="preserve">Ekran o wymiarach standartowych </t>
  </si>
  <si>
    <t xml:space="preserve">Ekran 3,5m x 2,5m </t>
  </si>
  <si>
    <t>Stół 220 cm x 80 cm</t>
  </si>
  <si>
    <t xml:space="preserve">ROZDZIAŁ XI  - Koszty wynajmu agregatow prądotwórczych    </t>
  </si>
  <si>
    <t>zł / godz.</t>
  </si>
  <si>
    <t>zł /godz.</t>
  </si>
  <si>
    <t>Wieszak -stojak na mapę</t>
  </si>
  <si>
    <t>m/h.</t>
  </si>
  <si>
    <t>Kol. 4 x kol.5 x kol.6</t>
  </si>
  <si>
    <t>kol.7 +23%</t>
  </si>
  <si>
    <t>2 szt/dzień w złotych</t>
  </si>
  <si>
    <t xml:space="preserve">zł/dzień </t>
  </si>
  <si>
    <t>zł/dz.</t>
  </si>
  <si>
    <t xml:space="preserve">Ścianka działowa szer. 1 m wys. 2 m              </t>
  </si>
  <si>
    <t>Wieszak wielokołkowy pojedyńczy 6-cio kołkowy</t>
  </si>
  <si>
    <t>Ekran  5 m x 4 m</t>
  </si>
  <si>
    <t>Wartość oferty netto:</t>
  </si>
  <si>
    <t>Wartość oferty brutto:</t>
  </si>
  <si>
    <t>Wartość brutto                                    w złotych</t>
  </si>
  <si>
    <t xml:space="preserve"> zł/kpl/dzień</t>
  </si>
  <si>
    <t>ROZDZIAŁ IV - Koszt wynajmu zewnętrznych elektrycznych linii zasilających ( w tym koszty ich transportu, montażu i demontażu).</t>
  </si>
  <si>
    <t>ROZDZIAŁ VII  Koszty wynajmu agregatów chłodzących - klimatyzatorów w tym koszty transportu, montażu i demontażu.</t>
  </si>
  <si>
    <t>ROZDZIAŁ XII: Planowane koszty   energii elektrycznej pozyskanej z agregatów prądotwórczych.</t>
  </si>
  <si>
    <t>ROZDZIAŁ XIII: Koszty stałego nadzoru serwisu ( pracowników)</t>
  </si>
  <si>
    <t xml:space="preserve">ROZDZIŁ XIV : Koszt wypożyczenia     płotków zaporowych i chodników gumowych.                                   </t>
  </si>
  <si>
    <t>Nie przewidyje się wynajmu agregatów chłodzących.</t>
  </si>
  <si>
    <t>Krzesło 60 cm x 60 cm  twarde (rozkładane czarne bez podłokietników)</t>
  </si>
  <si>
    <t>Kosz do coffe room 240 l</t>
  </si>
  <si>
    <t>Kosz na odpady konsumpcyjne PCV z klapą 240 l</t>
  </si>
  <si>
    <t>Kosz na naczynia i sztućce jednorazowe  PCV z klapą 240 l</t>
  </si>
  <si>
    <t>ARKUSZ WYCENY KOSZTÓW ĆWICZENIA WOJSKOWEGO  w dniach 02.11.2020 r. - 10.12.2020 r.</t>
  </si>
  <si>
    <r>
      <t>Koszt najmu hal namiotowych w ilości 3 sztuk w okresie od 02.11.2020 r do 10.12.2020 r. (39 dni)  o powierzchni   25 m x 15 m = 375 m</t>
    </r>
    <r>
      <rPr>
        <b/>
        <sz val="10"/>
        <color theme="1"/>
        <rFont val="Calibri"/>
        <family val="2"/>
        <charset val="238"/>
      </rPr>
      <t>² ( wysok.  w kalenicy 4,5 -5,0 m, wysokość  boku 2,5 m , kolor khaki - przeznaczenie - namiot do  realizacji ćwiczenia  ) podłoga segmentowa z elementów płytowych drewnianych na legarach stalowych. ( Kol. 4 - dobowy koszt wynajmu  hali namiotowej )</t>
    </r>
  </si>
  <si>
    <r>
      <t>Koszt najmu hal namiotowych  w ilości  2 sztuk  w okresie od 16.11.2020 r do 02.12.2020 r. (  17 dni )  o powierzchni   25 m x 15 m = 375 m</t>
    </r>
    <r>
      <rPr>
        <b/>
        <sz val="10"/>
        <color theme="1"/>
        <rFont val="Calibri"/>
        <family val="2"/>
        <charset val="238"/>
      </rPr>
      <t>²    ( wysok.  w kalenicy 4,5 -5,0 m, wysokość  boku 2,5 m , kolor khaki - przeznaczenie - namioty przeznaczone na stołówki, podłoga segmentowa z elementów płytowych drewnianych na legarach stalowych +  wykładzina PCV( kolor brązowy ).(Kol.4 dobowy koszt wynajmu hali namiotowej)</t>
    </r>
  </si>
  <si>
    <r>
      <t>Koszt najmu  1 sztuki, namiot  z podłogą segmentową +wykładzina PCV.    o pow.   10 m x 10 m =  100 m</t>
    </r>
    <r>
      <rPr>
        <b/>
        <sz val="10"/>
        <color theme="1"/>
        <rFont val="Calibri"/>
        <family val="2"/>
        <charset val="238"/>
      </rPr>
      <t>² ( wysokość   w kalenicy 4,5 -5,0m, wysokość  boku 2,5 m , kolor khaki )- termin wynajmu  od  16.11.2020 r. do 02.12.2020 r. ( 17 dni.) ( do zabezpieczenia wydawek ) (Kol. 4 dobowy koszt wynajmu namiotu)</t>
    </r>
  </si>
  <si>
    <r>
      <t>Koszt najmu oświetlenia hal namiotowych w ilości 3 kompletów w okresie od 02.11.2020 r do 10.12.2020 r. (  39  dni )  o powierzchni   15 m  x 25 m = 375 m</t>
    </r>
    <r>
      <rPr>
        <b/>
        <sz val="10"/>
        <color theme="1"/>
        <rFont val="Calibri"/>
        <family val="2"/>
        <charset val="238"/>
      </rPr>
      <t>² .       W jednej  hali powinno się znajdować 20 sztuk opraw jarzeniowych podwójnych       (10 +10) +  halogeny po jednym nad wejściem razem 2.  ( kol.4 dobowy koszt wynajmu oświetlenia hali namiotowej )</t>
    </r>
  </si>
  <si>
    <r>
      <t>Koszt najmu oświetlenia hali namiotowej w ilości  2 komplety   w okresie od 16.11.2020 r do  02.12.2020 r. (  17 dni )  o powierzchni   25 m x 15 m = 375 m</t>
    </r>
    <r>
      <rPr>
        <b/>
        <sz val="10"/>
        <color theme="1"/>
        <rFont val="Calibri"/>
        <family val="2"/>
        <charset val="238"/>
      </rPr>
      <t>²               w hali powinno się znajdować  20 sztuk opraw jarzeniowych podwójnych( 10+10 ) +po 1 halogenie nad każdym wejściem (2 szt.)  ( Kol. 4 dobowy koszt wynajmu oświetlenia  w hali )</t>
    </r>
  </si>
  <si>
    <r>
      <t>Koszt najmu oświetlenia dwóch namiotów   1 komplet   w okresie od 16.11.2020 r do 02.12.2020 r. (    17   dni )  o powierzchni   10 m x 10 m = 100 m</t>
    </r>
    <r>
      <rPr>
        <b/>
        <sz val="10"/>
        <rFont val="Calibri"/>
        <family val="2"/>
        <charset val="238"/>
      </rPr>
      <t>²   w namiocie powinno się znajdować  8 sztuk opraw jarzeniowych ( 8 ) powójnych +po 1 halogenie nad wejściem.( Kol. 4 dobowy koszt najmu oświetlenia namiotu )</t>
    </r>
  </si>
  <si>
    <r>
      <t>Koszt najmu oświetlenia dwóch namiotów   2 komplety  w okresie od 16.11.2020 r do 02.12.2020 r. (  17  dni )  o powierzchni  5 m x 5 m = 25 m</t>
    </r>
    <r>
      <rPr>
        <b/>
        <sz val="10"/>
        <rFont val="Calibri"/>
        <family val="2"/>
        <charset val="238"/>
      </rPr>
      <t>²   w namiocie powinno się znajdować  4 sztuk opraw jarzeniowych  podwójnych . (Kol. 4 dobowy koszt najmu oświetlenia namiotu)</t>
    </r>
  </si>
  <si>
    <t>Koszty najmu instalacji gniazd wtykowych w 3 halach namiotowych o powierzchni 25m x 15m  - w okresie od 02.11.2020 r do 10.12.2020 r.                                                 39 dni   W jednej hali ( 10 skrzynek rozdzielczych  + 4  przedłużaczy zakończonych listwani z co najmniej trzema gniazdami wtykowymi 230V)                                                                                   (Kol.4 dobowy koszt wynajmu instalacji gniazd wtykowych w hali )</t>
  </si>
  <si>
    <t>Koszty najmu instalacji gniazd wtykowych w 2 halach namiotowych - stołówkowych             o powierzchni 25m x 15m  - w okresie od  16.11.2020 r do 02.12.2020 r.    17 dni.                              W jednej hali ( 3 gniazda wtykowe 400 V oraz 5 gniazd wtykowych 230 V ). ( kol.4 dobowy koszt wynajmu instalacji gniazd wtykowych w hali )</t>
  </si>
  <si>
    <t>Koszt najmu lini energetycznej  zewnętrznej zasilającej hale namiotowe w ilości  3 szt. ( 25mx15m=375m2),  o łącznej długości  560 m  ( w tym zainstalowanie  5 szt. rozdzielni budowlanych oraz zabezpieczenie kalbi  elektrycznych na przejściach i przejazdach) szczegółowy opis warunkówwykonania zawarto w opisie przedmiotu zamówienia  załącznik do SIWZ. Okres wynajmu od 02.11.2020 r. do 10.12.2020 r. = 39 dni.  (Kol.4 dobowy koszt wynajmu zewnetrznej linii zasilającej)</t>
  </si>
  <si>
    <t>Koszty najmu lini energetycznej  zewnętrznej zasilającej hale namiotowe  stołówkowe w ilości  2 szt. ( 25mx15m=375m2),  1 namiot  o pow.                                              ( 10mx10m=100m2), 2 szt  namiotów ( 5mx 5m=25 m2)   o łącznej długości  450 m                                       ( w tym zainstalowanie  6 szt. rozdzielni budowlanych oraz zabezpieczenie kalbi  elektrycznych na przejściach i przejazdach) szczegółowy opis warunków wykonania zawarto w opisie przedmiotu zamówienia  załącznik do SIWZ. Okres wynajmu od 16.11.2020 r. do 02.12.2020 r.  = 17  dni.                                                                                                                    (Kol.4 dobowy koszt wynajmu zewnętrznej linii zasilającej).</t>
  </si>
  <si>
    <r>
      <t>Koszt najmu nagrzewnic na paliwo płynne do 3 szt hal namiotowych  w okresie od 01.11.2020 r do 10.12.2020 r. ( 40 dni )  o powierzchni   25 m x 15 m = 375 m</t>
    </r>
    <r>
      <rPr>
        <b/>
        <sz val="10"/>
        <color theme="1"/>
        <rFont val="Calibri"/>
        <family val="2"/>
        <charset val="238"/>
      </rPr>
      <t>²  ( Kol. 4 -  wpisać dobowy koszt najmu dwóch nagrzewnic  netto)</t>
    </r>
  </si>
  <si>
    <r>
      <t>Koszt najmu nagrzewnic  do 2 sztuk hal namiotowych   w okresie od 15.11.2020 r do 03.12.2020 r.  (  19 dni )  o powierzchni   25 m x 15 m = 375 m</t>
    </r>
    <r>
      <rPr>
        <b/>
        <sz val="10"/>
        <color theme="1"/>
        <rFont val="Calibri"/>
        <family val="2"/>
        <charset val="238"/>
      </rPr>
      <t>²    (Kol.4  dobowy koszt najmu dwóch nagrzewnic )</t>
    </r>
  </si>
  <si>
    <r>
      <t>Koszt najmu nagrzewnic  do 2 sztuk  namiotów   w okresie od 15.11.2020 r do 03.12.2020 r. ( 19 dni )  o powierzchni   5 m x 5 m = 25 m</t>
    </r>
    <r>
      <rPr>
        <b/>
        <sz val="10"/>
        <color theme="1"/>
        <rFont val="Calibri"/>
        <family val="2"/>
        <charset val="238"/>
      </rPr>
      <t>²    (Kol.4  dobowy koszt najmu dwóch nagrzewnic  na namiot  małych ) Planuje się ogrzewanie jedynie w wypadku mrozów.</t>
    </r>
  </si>
  <si>
    <r>
      <t xml:space="preserve">Koszt ogrzewania paliwem płynnym 3 szt hal namiotowych  w okresie od 01.11.2020 r do 10.12.2020 r. (  40 dni)  o powierzchni   25 m x 15 m = 375 m²  przy temp. zew. 08 st. C do - 2 st.C  ( Kol. 4 -  wpisać dobowy koszt  jednej hali  namiotowej </t>
    </r>
    <r>
      <rPr>
        <b/>
        <u/>
        <sz val="10"/>
        <rFont val="Calibri"/>
        <family val="2"/>
        <charset val="238"/>
        <scheme val="minor"/>
      </rPr>
      <t>dwoma</t>
    </r>
    <r>
      <rPr>
        <b/>
        <sz val="10"/>
        <rFont val="Calibri"/>
        <family val="2"/>
        <charset val="238"/>
        <scheme val="minor"/>
      </rPr>
      <t xml:space="preserve"> nagrzewnicami netto)</t>
    </r>
  </si>
  <si>
    <r>
      <t xml:space="preserve">Koszt ogrzewania paliwem płynnym  2 sztuk namiotów   w okresie od 16.11.2020 r do 02.12.2020 r.  ( 17 dni )  o powierzchni   5 m x 5 m = 25 m²    (Kol.4  dobowy koszt ogrzewania </t>
    </r>
    <r>
      <rPr>
        <b/>
        <u/>
        <sz val="10"/>
        <rFont val="Calibri"/>
        <family val="2"/>
        <charset val="238"/>
        <scheme val="minor"/>
      </rPr>
      <t xml:space="preserve">dwoma małymi </t>
    </r>
    <r>
      <rPr>
        <b/>
        <sz val="10"/>
        <rFont val="Calibri"/>
        <family val="2"/>
        <charset val="238"/>
        <scheme val="minor"/>
      </rPr>
      <t xml:space="preserve">nagrzewnicami  namiotowymi )   </t>
    </r>
  </si>
  <si>
    <t xml:space="preserve">Kosz na śmieci 60  litrów </t>
  </si>
  <si>
    <t>ROZDZIAŁ VIII : Koszt wynajmu sprzętu kwaterunkowego   do wyposażenia  hal namiotowych, o których mowa w poz. 1, tj.od 02.11.2020 r. do 10.12.2020 r.</t>
  </si>
  <si>
    <t>ROZDZIAŁ IX : Koszt wynajmu sprzętu kwaterunkowego   do wyposażenia  hal namiotowych, o których mowa w poz. 2  od 16.11.2020r. do 02.12.2020r.</t>
  </si>
  <si>
    <t>Depozytory na telefony komórkowe (ponumerowane z zamknięciem na klucz) okres najmu od 16.11.2020 r. do 10.12.2020 r. = 25 dni , 500 skrytek. (Kol.4 wstawić koszt najmu w zł,  1 skrytki na dzień).</t>
  </si>
  <si>
    <t>Depozytory na laptopy (ponumerowane z zamknięciem na klucz) okres najmu od 16.11.2020 r. do 10.12.05.2020 r . = 25 dni , 50 skrytek.  (Kol.4 wstawić koszt najmu w zł, 1 skrytki na dzień)</t>
  </si>
  <si>
    <t xml:space="preserve">Agregat o mocy  200-250 kVA  najem od 02.11.2020 do 03.12.2020 r. </t>
  </si>
  <si>
    <t xml:space="preserve">Agregat o mocy  200-250 kVA  najem od 16.11.2020 do 02.12.2020 r. </t>
  </si>
  <si>
    <t>Agregat o mocy  200-250  kVA  zakładany czas pracy 12 godz.</t>
  </si>
  <si>
    <t xml:space="preserve">Stały nadzór  całodobowy pracownika nad halami namiotowymi                                                      i systemem ogrzewania   w dniach  od 02.11.2020 do 10.12.2020 r,                                             39 dni x 24 godz. =  936 godz.                                                                                                                    </t>
  </si>
  <si>
    <t>Stały nadzór elektryka  nad instalacją elektryczną  hal namiotowych, liniami zasilającymi, agregatami prądotworczymi, agregatami grzewczymi w dniach  od 02.11.2020 r. do dnia 10.07.2020 r.  39 dni  x 24 godz. = 936 godz.</t>
  </si>
  <si>
    <t>Płotki zaporowe drogowe ( do wygradzania poboczy typ lekki)  czas najmu: 28 śednio  dni -300 sztuk.</t>
  </si>
  <si>
    <t>Chodniki gumowe  1,5 m x 300 m = 525 m2  średno okres wynajmu 28 dnia</t>
  </si>
  <si>
    <r>
      <t xml:space="preserve">Koszt ogrzewania paliwem płynnym  2 sztuk hal namiotowych (stołówkowych)  w okresie od 15.11.2020 r do 03.12.2020 r.  ( 19 dni )  o powierzchni   25 m x 15 m = 375 m²    (Kol.4  dobowy koszt ogrzewania </t>
    </r>
    <r>
      <rPr>
        <b/>
        <u/>
        <sz val="10"/>
        <rFont val="Calibri"/>
        <family val="2"/>
        <charset val="238"/>
        <scheme val="minor"/>
      </rPr>
      <t xml:space="preserve">dwoma </t>
    </r>
    <r>
      <rPr>
        <b/>
        <sz val="10"/>
        <rFont val="Calibri"/>
        <family val="2"/>
        <charset val="238"/>
        <scheme val="minor"/>
      </rPr>
      <t xml:space="preserve">nagrzewnicami )   </t>
    </r>
  </si>
  <si>
    <r>
      <t xml:space="preserve">ROZDZIAŁ X -Koszt wynajmu sprzętu  do ochrony obiektów </t>
    </r>
    <r>
      <rPr>
        <b/>
        <sz val="12"/>
        <color theme="1"/>
        <rFont val="Calibri"/>
        <family val="2"/>
        <charset val="238"/>
        <scheme val="minor"/>
      </rPr>
      <t xml:space="preserve">  od 16.11.2020 r. - do 10.12.2020 r. </t>
    </r>
  </si>
  <si>
    <t>Wykrywacz telefonów komórkowych i urządzeń elektronicznych okres najmu od 16.09.2020 r. do 10.12.2020 r. = 25 dni , 2 sztuki.  (Kol.4 wstawić koszt najmu w zł, 1 sztuki na dzień)</t>
  </si>
  <si>
    <t>Koszt najmu  2 sztuk namiotów    o powierzchni   5 m x 5 m =  25 m²                                                   ( wysokość   w kalenicy 4,0 m, wysokość  boku 2,0 m , kolor khaki )- termin wynajmu  od  16.11.2020 r. do 02.12.2020 r. ( 17 dni) ( zabezpieczenie umywalek do rąk ) (Kol.4 dobowy koszt wynajmu namiotu)</t>
  </si>
  <si>
    <t>Koszt najmu  2 sztuk kontenerów matalowych   z oświetleniem elektrycznym 230 V i z ogrzewaniem  o powierzchni   2,45 m x 6 m =  14,7 m² ( wysokość    2,2 - 2,5  m, )- termin wynajmu  od  16.11.2020 r. do 10.12.2020 r ( 25 dni) ( miejsce ustawienia depozytorów ). (kol.4 dobowy koszt wynajmu kontanera)</t>
  </si>
  <si>
    <t>zł.  (Słownie: ………………………………………………………………………………………………………………………………………………………………….)</t>
  </si>
  <si>
    <t>……………………………………………...</t>
  </si>
  <si>
    <t>Formularz Cenowy / Oferta Wykonawcy</t>
  </si>
  <si>
    <t>Sprawa 41/20</t>
  </si>
  <si>
    <t>Załącznik nr 2 do SIWZ</t>
  </si>
  <si>
    <t>(Wykonawca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</si>
</sst>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439">
    <xf numFmtId="0" fontId="0" fillId="0" borderId="0" xfId="0"/>
    <xf numFmtId="0" fontId="0" fillId="0" borderId="0" xfId="0" applyAlignment="1">
      <alignment vertical="center"/>
    </xf>
    <xf numFmtId="0" fontId="0" fillId="0" borderId="16" xfId="0" applyBorder="1"/>
    <xf numFmtId="3" fontId="0" fillId="0" borderId="0" xfId="0" applyNumberFormat="1"/>
    <xf numFmtId="0" fontId="1" fillId="0" borderId="0" xfId="0" applyFont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Fill="1"/>
    <xf numFmtId="9" fontId="4" fillId="0" borderId="1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2" xfId="0" applyNumberFormat="1" applyFont="1" applyFill="1" applyBorder="1" applyAlignment="1">
      <alignment horizontal="center"/>
    </xf>
    <xf numFmtId="2" fontId="0" fillId="0" borderId="0" xfId="0" applyNumberFormat="1"/>
    <xf numFmtId="0" fontId="9" fillId="0" borderId="28" xfId="0" applyFont="1" applyBorder="1"/>
    <xf numFmtId="0" fontId="3" fillId="0" borderId="32" xfId="0" applyFont="1" applyBorder="1"/>
    <xf numFmtId="0" fontId="0" fillId="0" borderId="0" xfId="0" applyAlignment="1">
      <alignment horizontal="left"/>
    </xf>
    <xf numFmtId="0" fontId="5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7" fillId="3" borderId="18" xfId="0" applyFont="1" applyFill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" fillId="0" borderId="20" xfId="0" applyFont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9" fontId="4" fillId="0" borderId="6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14" fontId="0" fillId="0" borderId="0" xfId="0" applyNumberFormat="1"/>
    <xf numFmtId="2" fontId="15" fillId="4" borderId="4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1" fillId="0" borderId="30" xfId="0" applyFont="1" applyBorder="1" applyAlignment="1">
      <alignment horizontal="right" vertical="center"/>
    </xf>
    <xf numFmtId="0" fontId="0" fillId="0" borderId="9" xfId="0" applyBorder="1"/>
    <xf numFmtId="0" fontId="0" fillId="0" borderId="44" xfId="0" applyBorder="1"/>
    <xf numFmtId="0" fontId="2" fillId="4" borderId="44" xfId="0" applyFont="1" applyFill="1" applyBorder="1" applyAlignment="1">
      <alignment horizontal="center" vertical="center" wrapText="1"/>
    </xf>
    <xf numFmtId="9" fontId="0" fillId="0" borderId="44" xfId="0" applyNumberFormat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2" fontId="5" fillId="5" borderId="21" xfId="0" applyNumberFormat="1" applyFont="1" applyFill="1" applyBorder="1" applyAlignment="1">
      <alignment horizontal="center"/>
    </xf>
    <xf numFmtId="2" fontId="5" fillId="5" borderId="22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5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2" fillId="4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9" fontId="4" fillId="0" borderId="45" xfId="0" applyNumberFormat="1" applyFont="1" applyBorder="1" applyAlignment="1">
      <alignment horizontal="center"/>
    </xf>
    <xf numFmtId="2" fontId="15" fillId="2" borderId="58" xfId="0" applyNumberFormat="1" applyFont="1" applyFill="1" applyBorder="1" applyAlignment="1">
      <alignment horizontal="center"/>
    </xf>
    <xf numFmtId="2" fontId="15" fillId="2" borderId="52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9" fillId="5" borderId="31" xfId="0" applyNumberFormat="1" applyFont="1" applyFill="1" applyBorder="1" applyAlignment="1">
      <alignment horizontal="center" vertical="center"/>
    </xf>
    <xf numFmtId="2" fontId="9" fillId="5" borderId="33" xfId="0" applyNumberFormat="1" applyFont="1" applyFill="1" applyBorder="1" applyAlignment="1">
      <alignment horizontal="center" vertical="center"/>
    </xf>
    <xf numFmtId="2" fontId="9" fillId="5" borderId="21" xfId="0" applyNumberFormat="1" applyFont="1" applyFill="1" applyBorder="1" applyAlignment="1">
      <alignment horizontal="center"/>
    </xf>
    <xf numFmtId="2" fontId="9" fillId="5" borderId="22" xfId="0" applyNumberFormat="1" applyFont="1" applyFill="1" applyBorder="1" applyAlignment="1">
      <alignment horizontal="center"/>
    </xf>
    <xf numFmtId="0" fontId="1" fillId="0" borderId="28" xfId="0" applyFont="1" applyBorder="1"/>
    <xf numFmtId="2" fontId="9" fillId="5" borderId="31" xfId="0" applyNumberFormat="1" applyFont="1" applyFill="1" applyBorder="1" applyAlignment="1">
      <alignment horizontal="center"/>
    </xf>
    <xf numFmtId="0" fontId="9" fillId="0" borderId="32" xfId="0" applyFont="1" applyBorder="1"/>
    <xf numFmtId="2" fontId="9" fillId="5" borderId="33" xfId="0" applyNumberFormat="1" applyFont="1" applyFill="1" applyBorder="1" applyAlignment="1">
      <alignment horizontal="center"/>
    </xf>
    <xf numFmtId="2" fontId="22" fillId="5" borderId="21" xfId="0" applyNumberFormat="1" applyFont="1" applyFill="1" applyBorder="1" applyAlignment="1">
      <alignment horizontal="center"/>
    </xf>
    <xf numFmtId="2" fontId="22" fillId="5" borderId="22" xfId="0" applyNumberFormat="1" applyFont="1" applyFill="1" applyBorder="1" applyAlignment="1">
      <alignment horizontal="center"/>
    </xf>
    <xf numFmtId="2" fontId="9" fillId="5" borderId="22" xfId="0" applyNumberFormat="1" applyFont="1" applyFill="1" applyBorder="1" applyAlignment="1">
      <alignment horizontal="right"/>
    </xf>
    <xf numFmtId="2" fontId="9" fillId="5" borderId="21" xfId="0" applyNumberFormat="1" applyFont="1" applyFill="1" applyBorder="1" applyAlignment="1">
      <alignment horizontal="center" vertical="center" wrapText="1"/>
    </xf>
    <xf numFmtId="2" fontId="9" fillId="5" borderId="22" xfId="0" applyNumberFormat="1" applyFont="1" applyFill="1" applyBorder="1" applyAlignment="1">
      <alignment horizontal="center" vertical="center" wrapText="1"/>
    </xf>
    <xf numFmtId="2" fontId="22" fillId="5" borderId="27" xfId="0" applyNumberFormat="1" applyFont="1" applyFill="1" applyBorder="1" applyAlignment="1">
      <alignment horizontal="center"/>
    </xf>
    <xf numFmtId="0" fontId="1" fillId="0" borderId="42" xfId="0" applyFont="1" applyBorder="1"/>
    <xf numFmtId="2" fontId="5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23" fillId="7" borderId="43" xfId="0" applyNumberFormat="1" applyFont="1" applyFill="1" applyBorder="1" applyAlignment="1">
      <alignment horizontal="center"/>
    </xf>
    <xf numFmtId="0" fontId="23" fillId="0" borderId="28" xfId="0" applyFont="1" applyBorder="1"/>
    <xf numFmtId="2" fontId="23" fillId="3" borderId="27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0" fillId="4" borderId="45" xfId="0" applyNumberFormat="1" applyFont="1" applyFill="1" applyBorder="1" applyAlignment="1">
      <alignment horizontal="center"/>
    </xf>
    <xf numFmtId="2" fontId="10" fillId="4" borderId="6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56" xfId="0" applyNumberFormat="1" applyFont="1" applyBorder="1" applyAlignment="1">
      <alignment horizontal="center" vertical="center"/>
    </xf>
    <xf numFmtId="2" fontId="5" fillId="0" borderId="60" xfId="0" applyNumberFormat="1" applyFont="1" applyBorder="1" applyAlignment="1">
      <alignment horizontal="center" vertical="center"/>
    </xf>
    <xf numFmtId="2" fontId="5" fillId="0" borderId="4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0" fillId="0" borderId="4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2" fontId="5" fillId="4" borderId="45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2" fontId="5" fillId="4" borderId="3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4" fillId="2" borderId="4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5" fillId="2" borderId="58" xfId="0" applyNumberFormat="1" applyFont="1" applyFill="1" applyBorder="1" applyAlignment="1">
      <alignment horizontal="center" vertical="center"/>
    </xf>
    <xf numFmtId="2" fontId="5" fillId="2" borderId="56" xfId="0" applyNumberFormat="1" applyFont="1" applyFill="1" applyBorder="1" applyAlignment="1">
      <alignment horizontal="center" vertical="center"/>
    </xf>
    <xf numFmtId="2" fontId="5" fillId="2" borderId="45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9" fontId="5" fillId="2" borderId="4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5" fillId="2" borderId="57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2" fontId="5" fillId="4" borderId="63" xfId="0" applyNumberFormat="1" applyFont="1" applyFill="1" applyBorder="1" applyAlignment="1">
      <alignment horizontal="center" vertical="center"/>
    </xf>
    <xf numFmtId="2" fontId="5" fillId="4" borderId="64" xfId="0" applyNumberFormat="1" applyFont="1" applyFill="1" applyBorder="1" applyAlignment="1">
      <alignment horizontal="center" vertical="center"/>
    </xf>
    <xf numFmtId="2" fontId="5" fillId="4" borderId="65" xfId="0" applyNumberFormat="1" applyFont="1" applyFill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 textRotation="90"/>
    </xf>
    <xf numFmtId="1" fontId="5" fillId="0" borderId="1" xfId="0" applyNumberFormat="1" applyFont="1" applyBorder="1" applyAlignment="1">
      <alignment horizontal="center" vertical="center" textRotation="90"/>
    </xf>
    <xf numFmtId="0" fontId="5" fillId="2" borderId="3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2" fontId="1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2" fontId="1" fillId="4" borderId="4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textRotation="87"/>
    </xf>
    <xf numFmtId="0" fontId="1" fillId="0" borderId="5" xfId="0" applyFont="1" applyFill="1" applyBorder="1" applyAlignment="1">
      <alignment horizontal="center" vertical="center" textRotation="87"/>
    </xf>
    <xf numFmtId="0" fontId="1" fillId="0" borderId="6" xfId="0" applyFont="1" applyFill="1" applyBorder="1" applyAlignment="1">
      <alignment horizontal="center" vertical="center" textRotation="87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9" fontId="1" fillId="0" borderId="3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2" fontId="1" fillId="4" borderId="44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2" fontId="1" fillId="0" borderId="54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87"/>
    </xf>
    <xf numFmtId="2" fontId="8" fillId="4" borderId="6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1" fillId="0" borderId="56" xfId="0" applyNumberFormat="1" applyFont="1" applyBorder="1" applyAlignment="1">
      <alignment horizontal="center" vertical="center"/>
    </xf>
    <xf numFmtId="0" fontId="23" fillId="3" borderId="16" xfId="0" applyFont="1" applyFill="1" applyBorder="1" applyAlignment="1">
      <alignment horizontal="right"/>
    </xf>
    <xf numFmtId="0" fontId="23" fillId="3" borderId="17" xfId="0" applyFont="1" applyFill="1" applyBorder="1" applyAlignment="1">
      <alignment horizontal="right"/>
    </xf>
    <xf numFmtId="0" fontId="23" fillId="3" borderId="18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3" borderId="23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2" fontId="5" fillId="4" borderId="6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textRotation="90"/>
    </xf>
    <xf numFmtId="2" fontId="1" fillId="0" borderId="58" xfId="0" applyNumberFormat="1" applyFont="1" applyBorder="1" applyAlignment="1">
      <alignment horizontal="center" vertical="center"/>
    </xf>
    <xf numFmtId="9" fontId="1" fillId="0" borderId="4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/>
    <xf numFmtId="0" fontId="14" fillId="0" borderId="2" xfId="0" applyFont="1" applyFill="1" applyBorder="1" applyAlignment="1"/>
    <xf numFmtId="0" fontId="14" fillId="0" borderId="10" xfId="0" applyFont="1" applyFill="1" applyBorder="1" applyAlignment="1"/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8" borderId="16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textRotation="90"/>
    </xf>
    <xf numFmtId="2" fontId="2" fillId="0" borderId="44" xfId="0" applyNumberFormat="1" applyFont="1" applyBorder="1" applyAlignment="1">
      <alignment horizontal="center" vertical="center" textRotation="90"/>
    </xf>
    <xf numFmtId="2" fontId="5" fillId="4" borderId="4" xfId="0" applyNumberFormat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textRotation="90" wrapText="1"/>
    </xf>
    <xf numFmtId="0" fontId="14" fillId="0" borderId="7" xfId="0" applyFont="1" applyFill="1" applyBorder="1" applyAlignment="1"/>
    <xf numFmtId="0" fontId="14" fillId="0" borderId="3" xfId="0" applyFont="1" applyFill="1" applyBorder="1" applyAlignment="1"/>
    <xf numFmtId="0" fontId="14" fillId="0" borderId="8" xfId="0" applyFont="1" applyFill="1" applyBorder="1" applyAlignment="1"/>
    <xf numFmtId="0" fontId="3" fillId="0" borderId="3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2" fontId="5" fillId="0" borderId="47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4" fillId="0" borderId="0" xfId="0" applyFont="1"/>
    <xf numFmtId="0" fontId="25" fillId="0" borderId="0" xfId="0" applyFont="1"/>
    <xf numFmtId="0" fontId="3" fillId="0" borderId="19" xfId="0" applyFont="1" applyBorder="1" applyAlignment="1">
      <alignment horizontal="center" vertical="center"/>
    </xf>
    <xf numFmtId="0" fontId="1" fillId="9" borderId="13" xfId="0" applyFont="1" applyFill="1" applyBorder="1" applyAlignment="1">
      <alignment vertical="center"/>
    </xf>
    <xf numFmtId="0" fontId="6" fillId="9" borderId="57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horizontal="center" vertical="center" wrapText="1"/>
    </xf>
    <xf numFmtId="0" fontId="0" fillId="9" borderId="58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/>
    </xf>
    <xf numFmtId="0" fontId="1" fillId="9" borderId="5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5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showWhiteSpace="0" view="pageBreakPreview" zoomScale="145" zoomScaleNormal="110" zoomScaleSheetLayoutView="145" workbookViewId="0">
      <selection activeCell="L7" sqref="L7:L9"/>
    </sheetView>
  </sheetViews>
  <sheetFormatPr defaultRowHeight="15" x14ac:dyDescent="0.25"/>
  <cols>
    <col min="1" max="1" width="4.28515625" customWidth="1"/>
    <col min="7" max="7" width="21.140625" customWidth="1"/>
    <col min="8" max="8" width="7" customWidth="1"/>
    <col min="9" max="9" width="15.42578125" customWidth="1"/>
    <col min="10" max="10" width="10.28515625" customWidth="1"/>
    <col min="11" max="11" width="11" customWidth="1"/>
    <col min="12" max="12" width="20.140625" customWidth="1"/>
    <col min="13" max="13" width="6.5703125" customWidth="1"/>
    <col min="14" max="14" width="23.5703125" customWidth="1"/>
    <col min="16" max="16" width="13.5703125" customWidth="1"/>
    <col min="18" max="18" width="10.5703125" bestFit="1" customWidth="1"/>
    <col min="19" max="19" width="11" customWidth="1"/>
  </cols>
  <sheetData>
    <row r="1" spans="1:19" ht="24.75" customHeight="1" thickBot="1" x14ac:dyDescent="0.3">
      <c r="A1" t="s">
        <v>89</v>
      </c>
      <c r="B1" s="424"/>
      <c r="C1" s="426" t="s">
        <v>88</v>
      </c>
      <c r="D1" s="426"/>
      <c r="E1" s="426"/>
      <c r="F1" s="426"/>
      <c r="G1" s="426"/>
      <c r="H1" s="426"/>
      <c r="I1" s="426"/>
      <c r="J1" s="426"/>
      <c r="K1" s="426"/>
      <c r="L1" s="426"/>
      <c r="M1" s="425" t="s">
        <v>90</v>
      </c>
      <c r="N1" s="425"/>
    </row>
    <row r="2" spans="1:19" ht="16.5" thickBot="1" x14ac:dyDescent="0.3">
      <c r="A2" s="2"/>
      <c r="B2" s="346" t="s">
        <v>52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7"/>
    </row>
    <row r="3" spans="1:19" ht="30" x14ac:dyDescent="0.25">
      <c r="A3" s="427" t="s">
        <v>1</v>
      </c>
      <c r="B3" s="428" t="s">
        <v>0</v>
      </c>
      <c r="C3" s="429"/>
      <c r="D3" s="429"/>
      <c r="E3" s="429"/>
      <c r="F3" s="429"/>
      <c r="G3" s="429"/>
      <c r="H3" s="430" t="s">
        <v>14</v>
      </c>
      <c r="I3" s="431" t="s">
        <v>2</v>
      </c>
      <c r="J3" s="432" t="s">
        <v>10</v>
      </c>
      <c r="K3" s="432" t="s">
        <v>15</v>
      </c>
      <c r="L3" s="432" t="s">
        <v>3</v>
      </c>
      <c r="M3" s="432" t="s">
        <v>4</v>
      </c>
      <c r="N3" s="433" t="s">
        <v>40</v>
      </c>
      <c r="O3" s="1"/>
    </row>
    <row r="4" spans="1:19" x14ac:dyDescent="0.25">
      <c r="A4" s="434">
        <v>1</v>
      </c>
      <c r="B4" s="435">
        <v>2</v>
      </c>
      <c r="C4" s="436"/>
      <c r="D4" s="436"/>
      <c r="E4" s="436"/>
      <c r="F4" s="436"/>
      <c r="G4" s="436"/>
      <c r="H4" s="437">
        <v>3</v>
      </c>
      <c r="I4" s="437">
        <v>4</v>
      </c>
      <c r="J4" s="437">
        <v>5</v>
      </c>
      <c r="K4" s="437">
        <v>6</v>
      </c>
      <c r="L4" s="437">
        <v>7</v>
      </c>
      <c r="M4" s="437">
        <v>8</v>
      </c>
      <c r="N4" s="438">
        <v>9</v>
      </c>
    </row>
    <row r="5" spans="1:19" ht="39" customHeight="1" thickBot="1" x14ac:dyDescent="0.3">
      <c r="A5" s="50"/>
      <c r="B5" s="348"/>
      <c r="C5" s="349"/>
      <c r="D5" s="349"/>
      <c r="E5" s="349"/>
      <c r="F5" s="349"/>
      <c r="G5" s="350"/>
      <c r="H5" s="51"/>
      <c r="I5" s="52" t="s">
        <v>17</v>
      </c>
      <c r="J5" s="51"/>
      <c r="K5" s="51"/>
      <c r="L5" s="70" t="s">
        <v>30</v>
      </c>
      <c r="M5" s="53">
        <v>0.23</v>
      </c>
      <c r="N5" s="54" t="s">
        <v>31</v>
      </c>
      <c r="O5" s="46"/>
    </row>
    <row r="6" spans="1:19" ht="15.75" thickBot="1" x14ac:dyDescent="0.3">
      <c r="A6" s="355" t="s">
        <v>11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7"/>
    </row>
    <row r="7" spans="1:19" ht="15" customHeight="1" x14ac:dyDescent="0.25">
      <c r="A7" s="354">
        <v>1</v>
      </c>
      <c r="B7" s="201" t="s">
        <v>53</v>
      </c>
      <c r="C7" s="202"/>
      <c r="D7" s="202"/>
      <c r="E7" s="202"/>
      <c r="F7" s="202"/>
      <c r="G7" s="203"/>
      <c r="H7" s="358" t="s">
        <v>6</v>
      </c>
      <c r="I7" s="253"/>
      <c r="J7" s="270">
        <v>3</v>
      </c>
      <c r="K7" s="270">
        <v>39</v>
      </c>
      <c r="L7" s="351">
        <f>I7*J7*K7</f>
        <v>0</v>
      </c>
      <c r="M7" s="245">
        <v>0.23</v>
      </c>
      <c r="N7" s="352">
        <f>L7*1.23</f>
        <v>0</v>
      </c>
    </row>
    <row r="8" spans="1:19" x14ac:dyDescent="0.25">
      <c r="A8" s="229"/>
      <c r="B8" s="204"/>
      <c r="C8" s="205"/>
      <c r="D8" s="205"/>
      <c r="E8" s="205"/>
      <c r="F8" s="205"/>
      <c r="G8" s="206"/>
      <c r="H8" s="231"/>
      <c r="I8" s="254"/>
      <c r="J8" s="271"/>
      <c r="K8" s="271"/>
      <c r="L8" s="236"/>
      <c r="M8" s="299"/>
      <c r="N8" s="277"/>
    </row>
    <row r="9" spans="1:19" ht="48.75" customHeight="1" x14ac:dyDescent="0.25">
      <c r="A9" s="230"/>
      <c r="B9" s="207"/>
      <c r="C9" s="208"/>
      <c r="D9" s="208"/>
      <c r="E9" s="208"/>
      <c r="F9" s="208"/>
      <c r="G9" s="209"/>
      <c r="H9" s="232"/>
      <c r="I9" s="255"/>
      <c r="J9" s="272"/>
      <c r="K9" s="272"/>
      <c r="L9" s="237"/>
      <c r="M9" s="246"/>
      <c r="N9" s="353"/>
    </row>
    <row r="10" spans="1:19" ht="15" customHeight="1" x14ac:dyDescent="0.25">
      <c r="A10" s="228">
        <v>2</v>
      </c>
      <c r="B10" s="204" t="s">
        <v>54</v>
      </c>
      <c r="C10" s="205"/>
      <c r="D10" s="205"/>
      <c r="E10" s="205"/>
      <c r="F10" s="205"/>
      <c r="G10" s="206"/>
      <c r="H10" s="231" t="s">
        <v>6</v>
      </c>
      <c r="I10" s="233"/>
      <c r="J10" s="234">
        <v>2</v>
      </c>
      <c r="K10" s="278">
        <v>17</v>
      </c>
      <c r="L10" s="235">
        <f>I10*J10*K10</f>
        <v>0</v>
      </c>
      <c r="M10" s="298">
        <v>0.23</v>
      </c>
      <c r="N10" s="276">
        <f t="shared" ref="N10" si="0">L10*1.23</f>
        <v>0</v>
      </c>
    </row>
    <row r="11" spans="1:19" x14ac:dyDescent="0.25">
      <c r="A11" s="229"/>
      <c r="B11" s="204"/>
      <c r="C11" s="205"/>
      <c r="D11" s="205"/>
      <c r="E11" s="205"/>
      <c r="F11" s="205"/>
      <c r="G11" s="206"/>
      <c r="H11" s="231"/>
      <c r="I11" s="233"/>
      <c r="J11" s="234"/>
      <c r="K11" s="271"/>
      <c r="L11" s="236"/>
      <c r="M11" s="299"/>
      <c r="N11" s="277"/>
      <c r="Q11" s="16"/>
    </row>
    <row r="12" spans="1:19" ht="64.5" customHeight="1" x14ac:dyDescent="0.25">
      <c r="A12" s="230"/>
      <c r="B12" s="207"/>
      <c r="C12" s="208"/>
      <c r="D12" s="208"/>
      <c r="E12" s="208"/>
      <c r="F12" s="208"/>
      <c r="G12" s="209"/>
      <c r="H12" s="232"/>
      <c r="I12" s="233"/>
      <c r="J12" s="234"/>
      <c r="K12" s="272"/>
      <c r="L12" s="237"/>
      <c r="M12" s="246"/>
      <c r="N12" s="353"/>
      <c r="P12" s="4"/>
      <c r="S12" s="16"/>
    </row>
    <row r="13" spans="1:19" x14ac:dyDescent="0.25">
      <c r="A13" s="269">
        <v>3</v>
      </c>
      <c r="B13" s="359" t="s">
        <v>55</v>
      </c>
      <c r="C13" s="359"/>
      <c r="D13" s="359"/>
      <c r="E13" s="359"/>
      <c r="F13" s="359"/>
      <c r="G13" s="359"/>
      <c r="H13" s="231" t="s">
        <v>6</v>
      </c>
      <c r="I13" s="233"/>
      <c r="J13" s="234">
        <v>1</v>
      </c>
      <c r="K13" s="278">
        <v>17</v>
      </c>
      <c r="L13" s="235">
        <f>I13*J13*K13</f>
        <v>0</v>
      </c>
      <c r="M13" s="298">
        <v>0.23</v>
      </c>
      <c r="N13" s="276">
        <f t="shared" ref="N13" si="1">L13*1.23</f>
        <v>0</v>
      </c>
    </row>
    <row r="14" spans="1:19" x14ac:dyDescent="0.25">
      <c r="A14" s="269"/>
      <c r="B14" s="359"/>
      <c r="C14" s="359"/>
      <c r="D14" s="359"/>
      <c r="E14" s="359"/>
      <c r="F14" s="359"/>
      <c r="G14" s="359"/>
      <c r="H14" s="231"/>
      <c r="I14" s="233"/>
      <c r="J14" s="234"/>
      <c r="K14" s="271"/>
      <c r="L14" s="236"/>
      <c r="M14" s="299"/>
      <c r="N14" s="277"/>
    </row>
    <row r="15" spans="1:19" ht="34.5" customHeight="1" x14ac:dyDescent="0.25">
      <c r="A15" s="228"/>
      <c r="B15" s="360"/>
      <c r="C15" s="360"/>
      <c r="D15" s="360"/>
      <c r="E15" s="360"/>
      <c r="F15" s="360"/>
      <c r="G15" s="360"/>
      <c r="H15" s="232"/>
      <c r="I15" s="297"/>
      <c r="J15" s="278"/>
      <c r="K15" s="272"/>
      <c r="L15" s="236"/>
      <c r="M15" s="299"/>
      <c r="N15" s="277"/>
    </row>
    <row r="16" spans="1:19" ht="79.5" customHeight="1" x14ac:dyDescent="0.25">
      <c r="A16" s="131">
        <v>4</v>
      </c>
      <c r="B16" s="273" t="s">
        <v>84</v>
      </c>
      <c r="C16" s="274"/>
      <c r="D16" s="274"/>
      <c r="E16" s="274"/>
      <c r="F16" s="274"/>
      <c r="G16" s="275"/>
      <c r="H16" s="35" t="s">
        <v>6</v>
      </c>
      <c r="I16" s="86"/>
      <c r="J16" s="113">
        <v>2</v>
      </c>
      <c r="K16" s="113">
        <v>17</v>
      </c>
      <c r="L16" s="85">
        <f>I16*J16*K16</f>
        <v>0</v>
      </c>
      <c r="M16" s="83">
        <v>0.23</v>
      </c>
      <c r="N16" s="82">
        <f>L16*1.23</f>
        <v>0</v>
      </c>
    </row>
    <row r="17" spans="1:17" ht="66.75" customHeight="1" x14ac:dyDescent="0.25">
      <c r="A17" s="132">
        <v>5</v>
      </c>
      <c r="B17" s="273" t="s">
        <v>85</v>
      </c>
      <c r="C17" s="274"/>
      <c r="D17" s="274"/>
      <c r="E17" s="274"/>
      <c r="F17" s="274"/>
      <c r="G17" s="275"/>
      <c r="H17" s="36" t="s">
        <v>6</v>
      </c>
      <c r="I17" s="84"/>
      <c r="J17" s="114">
        <v>2</v>
      </c>
      <c r="K17" s="114">
        <v>25</v>
      </c>
      <c r="L17" s="85">
        <f>I17*J17*K17</f>
        <v>0</v>
      </c>
      <c r="M17" s="83">
        <v>0.23</v>
      </c>
      <c r="N17" s="82">
        <f>L17*1.23</f>
        <v>0</v>
      </c>
    </row>
    <row r="18" spans="1:17" ht="16.5" thickBot="1" x14ac:dyDescent="0.3">
      <c r="A18" s="300" t="s">
        <v>5</v>
      </c>
      <c r="B18" s="301"/>
      <c r="C18" s="301"/>
      <c r="D18" s="301"/>
      <c r="E18" s="301"/>
      <c r="F18" s="301"/>
      <c r="G18" s="301"/>
      <c r="H18" s="301"/>
      <c r="I18" s="301"/>
      <c r="J18" s="302"/>
      <c r="K18" s="49"/>
      <c r="L18" s="87">
        <f>L7+L10+L13+L16+L17</f>
        <v>0</v>
      </c>
      <c r="M18" s="15"/>
      <c r="N18" s="88">
        <f>N7+N10+N13+N16+N17</f>
        <v>0</v>
      </c>
      <c r="Q18" s="3"/>
    </row>
    <row r="19" spans="1:17" ht="15.75" thickBot="1" x14ac:dyDescent="0.3">
      <c r="A19" s="303" t="s">
        <v>12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5"/>
    </row>
    <row r="20" spans="1:17" ht="15" customHeight="1" x14ac:dyDescent="0.25">
      <c r="A20" s="213">
        <v>6</v>
      </c>
      <c r="B20" s="201" t="s">
        <v>56</v>
      </c>
      <c r="C20" s="202"/>
      <c r="D20" s="202"/>
      <c r="E20" s="202"/>
      <c r="F20" s="202"/>
      <c r="G20" s="203"/>
      <c r="H20" s="365" t="s">
        <v>41</v>
      </c>
      <c r="I20" s="243"/>
      <c r="J20" s="244">
        <v>3</v>
      </c>
      <c r="K20" s="270">
        <v>39</v>
      </c>
      <c r="L20" s="247">
        <f>I20*J20*K20</f>
        <v>0</v>
      </c>
      <c r="M20" s="367">
        <v>0.23</v>
      </c>
      <c r="N20" s="366">
        <f>L20*1.23</f>
        <v>0</v>
      </c>
      <c r="P20" s="135"/>
    </row>
    <row r="21" spans="1:17" x14ac:dyDescent="0.25">
      <c r="A21" s="214"/>
      <c r="B21" s="204"/>
      <c r="C21" s="205"/>
      <c r="D21" s="205"/>
      <c r="E21" s="205"/>
      <c r="F21" s="205"/>
      <c r="G21" s="206"/>
      <c r="H21" s="264"/>
      <c r="I21" s="233"/>
      <c r="J21" s="234"/>
      <c r="K21" s="271"/>
      <c r="L21" s="248"/>
      <c r="M21" s="368"/>
      <c r="N21" s="306"/>
      <c r="P21" s="135"/>
    </row>
    <row r="22" spans="1:17" ht="51" customHeight="1" x14ac:dyDescent="0.25">
      <c r="A22" s="214"/>
      <c r="B22" s="207"/>
      <c r="C22" s="208"/>
      <c r="D22" s="208"/>
      <c r="E22" s="208"/>
      <c r="F22" s="208"/>
      <c r="G22" s="209"/>
      <c r="H22" s="264"/>
      <c r="I22" s="233"/>
      <c r="J22" s="234"/>
      <c r="K22" s="272"/>
      <c r="L22" s="248"/>
      <c r="M22" s="368"/>
      <c r="N22" s="306"/>
      <c r="P22" s="135"/>
    </row>
    <row r="23" spans="1:17" ht="15" customHeight="1" x14ac:dyDescent="0.25">
      <c r="A23" s="402">
        <v>7</v>
      </c>
      <c r="B23" s="204" t="s">
        <v>57</v>
      </c>
      <c r="C23" s="205"/>
      <c r="D23" s="205"/>
      <c r="E23" s="205"/>
      <c r="F23" s="205"/>
      <c r="G23" s="206"/>
      <c r="H23" s="263" t="s">
        <v>41</v>
      </c>
      <c r="I23" s="233"/>
      <c r="J23" s="234">
        <v>2</v>
      </c>
      <c r="K23" s="278">
        <v>17</v>
      </c>
      <c r="L23" s="237">
        <f t="shared" ref="L23" si="2">I23*J23*K23</f>
        <v>0</v>
      </c>
      <c r="M23" s="414">
        <v>0.23</v>
      </c>
      <c r="N23" s="306">
        <f t="shared" ref="N23" si="3">L23*1.23</f>
        <v>0</v>
      </c>
      <c r="P23" s="135"/>
    </row>
    <row r="24" spans="1:17" x14ac:dyDescent="0.25">
      <c r="A24" s="148"/>
      <c r="B24" s="204"/>
      <c r="C24" s="205"/>
      <c r="D24" s="205"/>
      <c r="E24" s="205"/>
      <c r="F24" s="205"/>
      <c r="G24" s="206"/>
      <c r="H24" s="264"/>
      <c r="I24" s="233"/>
      <c r="J24" s="234"/>
      <c r="K24" s="271"/>
      <c r="L24" s="248"/>
      <c r="M24" s="368"/>
      <c r="N24" s="306"/>
      <c r="P24" s="135"/>
    </row>
    <row r="25" spans="1:17" ht="46.5" customHeight="1" x14ac:dyDescent="0.25">
      <c r="A25" s="249"/>
      <c r="B25" s="207"/>
      <c r="C25" s="208"/>
      <c r="D25" s="208"/>
      <c r="E25" s="208"/>
      <c r="F25" s="208"/>
      <c r="G25" s="209"/>
      <c r="H25" s="264"/>
      <c r="I25" s="233"/>
      <c r="J25" s="234"/>
      <c r="K25" s="272"/>
      <c r="L25" s="248"/>
      <c r="M25" s="368"/>
      <c r="N25" s="306"/>
      <c r="P25" s="135"/>
    </row>
    <row r="26" spans="1:17" ht="18.75" customHeight="1" x14ac:dyDescent="0.25">
      <c r="A26" s="402">
        <v>8</v>
      </c>
      <c r="B26" s="291" t="s">
        <v>58</v>
      </c>
      <c r="C26" s="292"/>
      <c r="D26" s="292"/>
      <c r="E26" s="292"/>
      <c r="F26" s="292"/>
      <c r="G26" s="293"/>
      <c r="H26" s="263" t="s">
        <v>41</v>
      </c>
      <c r="I26" s="297"/>
      <c r="J26" s="278">
        <v>1</v>
      </c>
      <c r="K26" s="278">
        <v>17</v>
      </c>
      <c r="L26" s="237">
        <f t="shared" ref="L26" si="4">I26*J26*K26</f>
        <v>0</v>
      </c>
      <c r="M26" s="298">
        <v>0.23</v>
      </c>
      <c r="N26" s="276">
        <f>L26*1.23</f>
        <v>0</v>
      </c>
      <c r="P26" s="135"/>
    </row>
    <row r="27" spans="1:17" ht="19.5" customHeight="1" x14ac:dyDescent="0.25">
      <c r="A27" s="148"/>
      <c r="B27" s="291"/>
      <c r="C27" s="292"/>
      <c r="D27" s="292"/>
      <c r="E27" s="292"/>
      <c r="F27" s="292"/>
      <c r="G27" s="293"/>
      <c r="H27" s="264"/>
      <c r="I27" s="254"/>
      <c r="J27" s="271"/>
      <c r="K27" s="271"/>
      <c r="L27" s="248"/>
      <c r="M27" s="299"/>
      <c r="N27" s="277"/>
      <c r="P27" s="135"/>
    </row>
    <row r="28" spans="1:17" ht="31.5" customHeight="1" x14ac:dyDescent="0.25">
      <c r="A28" s="249"/>
      <c r="B28" s="294"/>
      <c r="C28" s="295"/>
      <c r="D28" s="295"/>
      <c r="E28" s="295"/>
      <c r="F28" s="295"/>
      <c r="G28" s="296"/>
      <c r="H28" s="264"/>
      <c r="I28" s="255"/>
      <c r="J28" s="272"/>
      <c r="K28" s="272"/>
      <c r="L28" s="248"/>
      <c r="M28" s="246"/>
      <c r="N28" s="353"/>
      <c r="P28" s="135"/>
    </row>
    <row r="29" spans="1:17" ht="15" customHeight="1" x14ac:dyDescent="0.25">
      <c r="A29" s="214">
        <v>9</v>
      </c>
      <c r="B29" s="291" t="s">
        <v>59</v>
      </c>
      <c r="C29" s="292"/>
      <c r="D29" s="292"/>
      <c r="E29" s="292"/>
      <c r="F29" s="292"/>
      <c r="G29" s="293"/>
      <c r="H29" s="263" t="s">
        <v>41</v>
      </c>
      <c r="I29" s="233"/>
      <c r="J29" s="234">
        <v>2</v>
      </c>
      <c r="K29" s="278">
        <v>17</v>
      </c>
      <c r="L29" s="237">
        <f t="shared" ref="L29" si="5">I29*J29*K29</f>
        <v>0</v>
      </c>
      <c r="M29" s="414">
        <v>0.23</v>
      </c>
      <c r="N29" s="306">
        <f t="shared" ref="N29" si="6">L29*1.23</f>
        <v>0</v>
      </c>
      <c r="P29" s="135"/>
    </row>
    <row r="30" spans="1:17" x14ac:dyDescent="0.25">
      <c r="A30" s="214"/>
      <c r="B30" s="291"/>
      <c r="C30" s="292"/>
      <c r="D30" s="292"/>
      <c r="E30" s="292"/>
      <c r="F30" s="292"/>
      <c r="G30" s="293"/>
      <c r="H30" s="264"/>
      <c r="I30" s="233"/>
      <c r="J30" s="234"/>
      <c r="K30" s="271"/>
      <c r="L30" s="248"/>
      <c r="M30" s="368"/>
      <c r="N30" s="306"/>
      <c r="P30" s="135"/>
    </row>
    <row r="31" spans="1:17" ht="38.25" customHeight="1" thickBot="1" x14ac:dyDescent="0.3">
      <c r="A31" s="415"/>
      <c r="B31" s="416"/>
      <c r="C31" s="417"/>
      <c r="D31" s="417"/>
      <c r="E31" s="417"/>
      <c r="F31" s="417"/>
      <c r="G31" s="418"/>
      <c r="H31" s="265"/>
      <c r="I31" s="266"/>
      <c r="J31" s="267"/>
      <c r="K31" s="413"/>
      <c r="L31" s="268"/>
      <c r="M31" s="422"/>
      <c r="N31" s="401"/>
      <c r="P31" s="135"/>
    </row>
    <row r="32" spans="1:17" ht="15.75" thickBot="1" x14ac:dyDescent="0.3">
      <c r="A32" s="196" t="s">
        <v>5</v>
      </c>
      <c r="B32" s="197"/>
      <c r="C32" s="197"/>
      <c r="D32" s="197"/>
      <c r="E32" s="197"/>
      <c r="F32" s="197"/>
      <c r="G32" s="197"/>
      <c r="H32" s="197"/>
      <c r="I32" s="197"/>
      <c r="J32" s="198"/>
      <c r="K32" s="18"/>
      <c r="L32" s="89">
        <f>L20+L23+L26+L29</f>
        <v>0</v>
      </c>
      <c r="M32" s="14"/>
      <c r="N32" s="90">
        <f>N20+N23+N26+N29</f>
        <v>0</v>
      </c>
    </row>
    <row r="33" spans="1:16" ht="20.25" customHeight="1" thickBot="1" x14ac:dyDescent="0.3">
      <c r="A33" s="362" t="s">
        <v>13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4"/>
    </row>
    <row r="34" spans="1:16" x14ac:dyDescent="0.25">
      <c r="A34" s="213">
        <v>10</v>
      </c>
      <c r="B34" s="179" t="s">
        <v>60</v>
      </c>
      <c r="C34" s="179"/>
      <c r="D34" s="179"/>
      <c r="E34" s="179"/>
      <c r="F34" s="179"/>
      <c r="G34" s="179"/>
      <c r="H34" s="241" t="s">
        <v>41</v>
      </c>
      <c r="I34" s="243"/>
      <c r="J34" s="244">
        <v>3</v>
      </c>
      <c r="K34" s="270">
        <v>39</v>
      </c>
      <c r="L34" s="247">
        <f>I34*J34*K34</f>
        <v>0</v>
      </c>
      <c r="M34" s="245">
        <v>0.23</v>
      </c>
      <c r="N34" s="366">
        <f>L34*1.23</f>
        <v>0</v>
      </c>
      <c r="P34" s="135"/>
    </row>
    <row r="35" spans="1:16" ht="51" customHeight="1" x14ac:dyDescent="0.25">
      <c r="A35" s="214"/>
      <c r="B35" s="180"/>
      <c r="C35" s="180"/>
      <c r="D35" s="180"/>
      <c r="E35" s="180"/>
      <c r="F35" s="180"/>
      <c r="G35" s="180"/>
      <c r="H35" s="242"/>
      <c r="I35" s="233"/>
      <c r="J35" s="234"/>
      <c r="K35" s="272"/>
      <c r="L35" s="248"/>
      <c r="M35" s="246"/>
      <c r="N35" s="306"/>
      <c r="P35" s="135"/>
    </row>
    <row r="36" spans="1:16" x14ac:dyDescent="0.25">
      <c r="A36" s="402">
        <v>11</v>
      </c>
      <c r="B36" s="279" t="s">
        <v>61</v>
      </c>
      <c r="C36" s="279"/>
      <c r="D36" s="279"/>
      <c r="E36" s="279"/>
      <c r="F36" s="279"/>
      <c r="G36" s="279"/>
      <c r="H36" s="403" t="s">
        <v>41</v>
      </c>
      <c r="I36" s="233"/>
      <c r="J36" s="234">
        <v>2</v>
      </c>
      <c r="K36" s="278">
        <v>70</v>
      </c>
      <c r="L36" s="237">
        <f t="shared" ref="L36" si="7">I36*J36*K36</f>
        <v>0</v>
      </c>
      <c r="M36" s="298">
        <v>0.23</v>
      </c>
      <c r="N36" s="353">
        <f t="shared" ref="N36" si="8">L36*1.23</f>
        <v>0</v>
      </c>
      <c r="P36" s="135"/>
    </row>
    <row r="37" spans="1:16" ht="52.5" customHeight="1" thickBot="1" x14ac:dyDescent="0.3">
      <c r="A37" s="149"/>
      <c r="B37" s="194"/>
      <c r="C37" s="194"/>
      <c r="D37" s="194"/>
      <c r="E37" s="194"/>
      <c r="F37" s="194"/>
      <c r="G37" s="194"/>
      <c r="H37" s="404"/>
      <c r="I37" s="266"/>
      <c r="J37" s="267"/>
      <c r="K37" s="413"/>
      <c r="L37" s="268"/>
      <c r="M37" s="361"/>
      <c r="N37" s="401"/>
      <c r="P37" s="135"/>
    </row>
    <row r="38" spans="1:16" ht="15.75" thickBot="1" x14ac:dyDescent="0.3">
      <c r="A38" s="196" t="s">
        <v>5</v>
      </c>
      <c r="B38" s="197"/>
      <c r="C38" s="197"/>
      <c r="D38" s="197"/>
      <c r="E38" s="197"/>
      <c r="F38" s="197"/>
      <c r="G38" s="197"/>
      <c r="H38" s="197"/>
      <c r="I38" s="197"/>
      <c r="J38" s="198"/>
      <c r="K38" s="18"/>
      <c r="L38" s="55">
        <f>L34+L36</f>
        <v>0</v>
      </c>
      <c r="M38" s="91"/>
      <c r="N38" s="56">
        <f>N34+N36</f>
        <v>0</v>
      </c>
    </row>
    <row r="39" spans="1:16" ht="15.75" thickBot="1" x14ac:dyDescent="0.3">
      <c r="A39" s="285" t="s">
        <v>42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7"/>
    </row>
    <row r="40" spans="1:16" x14ac:dyDescent="0.25">
      <c r="A40" s="147">
        <v>12</v>
      </c>
      <c r="B40" s="179" t="s">
        <v>62</v>
      </c>
      <c r="C40" s="179"/>
      <c r="D40" s="179"/>
      <c r="E40" s="179"/>
      <c r="F40" s="179"/>
      <c r="G40" s="179"/>
      <c r="H40" s="250" t="s">
        <v>6</v>
      </c>
      <c r="I40" s="253"/>
      <c r="J40" s="256">
        <v>1</v>
      </c>
      <c r="K40" s="256">
        <v>39</v>
      </c>
      <c r="L40" s="259">
        <f>I40*J40*K40</f>
        <v>0</v>
      </c>
      <c r="M40" s="262">
        <v>0.23</v>
      </c>
      <c r="N40" s="238">
        <f>L40*1.23</f>
        <v>0</v>
      </c>
      <c r="P40" s="135"/>
    </row>
    <row r="41" spans="1:16" x14ac:dyDescent="0.25">
      <c r="A41" s="148"/>
      <c r="B41" s="180"/>
      <c r="C41" s="180"/>
      <c r="D41" s="180"/>
      <c r="E41" s="180"/>
      <c r="F41" s="180"/>
      <c r="G41" s="180"/>
      <c r="H41" s="251"/>
      <c r="I41" s="254"/>
      <c r="J41" s="257"/>
      <c r="K41" s="257"/>
      <c r="L41" s="260"/>
      <c r="M41" s="260"/>
      <c r="N41" s="239"/>
      <c r="P41" s="135"/>
    </row>
    <row r="42" spans="1:16" x14ac:dyDescent="0.25">
      <c r="A42" s="148"/>
      <c r="B42" s="180"/>
      <c r="C42" s="180"/>
      <c r="D42" s="180"/>
      <c r="E42" s="180"/>
      <c r="F42" s="180"/>
      <c r="G42" s="180"/>
      <c r="H42" s="251"/>
      <c r="I42" s="254"/>
      <c r="J42" s="257"/>
      <c r="K42" s="257"/>
      <c r="L42" s="260"/>
      <c r="M42" s="260"/>
      <c r="N42" s="239"/>
      <c r="P42" s="135"/>
    </row>
    <row r="43" spans="1:16" x14ac:dyDescent="0.25">
      <c r="A43" s="148"/>
      <c r="B43" s="180"/>
      <c r="C43" s="180"/>
      <c r="D43" s="180"/>
      <c r="E43" s="180"/>
      <c r="F43" s="180"/>
      <c r="G43" s="180"/>
      <c r="H43" s="251"/>
      <c r="I43" s="254"/>
      <c r="J43" s="257"/>
      <c r="K43" s="257"/>
      <c r="L43" s="260"/>
      <c r="M43" s="260"/>
      <c r="N43" s="239"/>
      <c r="P43" s="135"/>
    </row>
    <row r="44" spans="1:16" x14ac:dyDescent="0.25">
      <c r="A44" s="148"/>
      <c r="B44" s="180"/>
      <c r="C44" s="180"/>
      <c r="D44" s="180"/>
      <c r="E44" s="180"/>
      <c r="F44" s="180"/>
      <c r="G44" s="180"/>
      <c r="H44" s="251"/>
      <c r="I44" s="254"/>
      <c r="J44" s="257"/>
      <c r="K44" s="257"/>
      <c r="L44" s="260"/>
      <c r="M44" s="260"/>
      <c r="N44" s="239"/>
      <c r="P44" s="135"/>
    </row>
    <row r="45" spans="1:16" ht="48" customHeight="1" x14ac:dyDescent="0.25">
      <c r="A45" s="249"/>
      <c r="B45" s="180"/>
      <c r="C45" s="180"/>
      <c r="D45" s="180"/>
      <c r="E45" s="180"/>
      <c r="F45" s="180"/>
      <c r="G45" s="180"/>
      <c r="H45" s="252"/>
      <c r="I45" s="255"/>
      <c r="J45" s="258"/>
      <c r="K45" s="258"/>
      <c r="L45" s="261"/>
      <c r="M45" s="261"/>
      <c r="N45" s="240"/>
      <c r="P45" s="135"/>
    </row>
    <row r="46" spans="1:16" ht="15" customHeight="1" x14ac:dyDescent="0.25">
      <c r="A46" s="249">
        <v>13</v>
      </c>
      <c r="B46" s="279" t="s">
        <v>63</v>
      </c>
      <c r="C46" s="279"/>
      <c r="D46" s="279"/>
      <c r="E46" s="279"/>
      <c r="F46" s="279"/>
      <c r="G46" s="279"/>
      <c r="H46" s="281" t="s">
        <v>6</v>
      </c>
      <c r="I46" s="282"/>
      <c r="J46" s="272">
        <v>1</v>
      </c>
      <c r="K46" s="278">
        <v>17</v>
      </c>
      <c r="L46" s="288">
        <f t="shared" ref="L46" si="9">I46*J46*K46</f>
        <v>0</v>
      </c>
      <c r="M46" s="289">
        <v>0.23</v>
      </c>
      <c r="N46" s="290">
        <f t="shared" ref="N46" si="10">L46*1.23</f>
        <v>0</v>
      </c>
      <c r="P46" s="423"/>
    </row>
    <row r="47" spans="1:16" x14ac:dyDescent="0.25">
      <c r="A47" s="214"/>
      <c r="B47" s="180"/>
      <c r="C47" s="180"/>
      <c r="D47" s="180"/>
      <c r="E47" s="180"/>
      <c r="F47" s="180"/>
      <c r="G47" s="180"/>
      <c r="H47" s="251"/>
      <c r="I47" s="283"/>
      <c r="J47" s="234"/>
      <c r="K47" s="271"/>
      <c r="L47" s="260"/>
      <c r="M47" s="260"/>
      <c r="N47" s="239"/>
      <c r="P47" s="423"/>
    </row>
    <row r="48" spans="1:16" x14ac:dyDescent="0.25">
      <c r="A48" s="214"/>
      <c r="B48" s="180"/>
      <c r="C48" s="180"/>
      <c r="D48" s="180"/>
      <c r="E48" s="180"/>
      <c r="F48" s="180"/>
      <c r="G48" s="180"/>
      <c r="H48" s="251"/>
      <c r="I48" s="283"/>
      <c r="J48" s="234"/>
      <c r="K48" s="271"/>
      <c r="L48" s="260"/>
      <c r="M48" s="260"/>
      <c r="N48" s="239"/>
      <c r="P48" s="423"/>
    </row>
    <row r="49" spans="1:16" x14ac:dyDescent="0.25">
      <c r="A49" s="214"/>
      <c r="B49" s="180"/>
      <c r="C49" s="180"/>
      <c r="D49" s="180"/>
      <c r="E49" s="180"/>
      <c r="F49" s="180"/>
      <c r="G49" s="180"/>
      <c r="H49" s="251"/>
      <c r="I49" s="283"/>
      <c r="J49" s="234"/>
      <c r="K49" s="271"/>
      <c r="L49" s="260"/>
      <c r="M49" s="260"/>
      <c r="N49" s="239"/>
      <c r="P49" s="423"/>
    </row>
    <row r="50" spans="1:16" x14ac:dyDescent="0.25">
      <c r="A50" s="214"/>
      <c r="B50" s="180"/>
      <c r="C50" s="180"/>
      <c r="D50" s="180"/>
      <c r="E50" s="180"/>
      <c r="F50" s="180"/>
      <c r="G50" s="180"/>
      <c r="H50" s="251"/>
      <c r="I50" s="283"/>
      <c r="J50" s="234"/>
      <c r="K50" s="271"/>
      <c r="L50" s="260"/>
      <c r="M50" s="260"/>
      <c r="N50" s="239"/>
      <c r="P50" s="423"/>
    </row>
    <row r="51" spans="1:16" ht="39" customHeight="1" thickBot="1" x14ac:dyDescent="0.3">
      <c r="A51" s="402"/>
      <c r="B51" s="280"/>
      <c r="C51" s="280"/>
      <c r="D51" s="280"/>
      <c r="E51" s="280"/>
      <c r="F51" s="280"/>
      <c r="G51" s="280"/>
      <c r="H51" s="252"/>
      <c r="I51" s="284"/>
      <c r="J51" s="278"/>
      <c r="K51" s="413"/>
      <c r="L51" s="261"/>
      <c r="M51" s="261"/>
      <c r="N51" s="240"/>
      <c r="P51" s="423"/>
    </row>
    <row r="52" spans="1:16" ht="15.75" thickBot="1" x14ac:dyDescent="0.3">
      <c r="A52" s="196" t="s">
        <v>5</v>
      </c>
      <c r="B52" s="197"/>
      <c r="C52" s="197"/>
      <c r="D52" s="197"/>
      <c r="E52" s="197"/>
      <c r="F52" s="197"/>
      <c r="G52" s="197"/>
      <c r="H52" s="197"/>
      <c r="I52" s="197"/>
      <c r="J52" s="198"/>
      <c r="K52" s="66"/>
      <c r="L52" s="89">
        <f>L40+L46</f>
        <v>0</v>
      </c>
      <c r="M52" s="14"/>
      <c r="N52" s="90">
        <f>N40+N46</f>
        <v>0</v>
      </c>
    </row>
    <row r="53" spans="1:16" ht="15.75" customHeight="1" thickBot="1" x14ac:dyDescent="0.3">
      <c r="A53" s="210" t="s">
        <v>16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2"/>
    </row>
    <row r="54" spans="1:16" x14ac:dyDescent="0.25">
      <c r="A54" s="199">
        <v>14</v>
      </c>
      <c r="B54" s="201" t="s">
        <v>64</v>
      </c>
      <c r="C54" s="202"/>
      <c r="D54" s="202"/>
      <c r="E54" s="202"/>
      <c r="F54" s="202"/>
      <c r="G54" s="203"/>
      <c r="H54" s="409" t="s">
        <v>32</v>
      </c>
      <c r="I54" s="153"/>
      <c r="J54" s="145">
        <v>3</v>
      </c>
      <c r="K54" s="191">
        <v>40</v>
      </c>
      <c r="L54" s="140">
        <f>I54*J54*K54</f>
        <v>0</v>
      </c>
      <c r="M54" s="188">
        <v>0.23</v>
      </c>
      <c r="N54" s="187">
        <f>L54*1.23</f>
        <v>0</v>
      </c>
      <c r="P54" s="135"/>
    </row>
    <row r="55" spans="1:16" x14ac:dyDescent="0.25">
      <c r="A55" s="200"/>
      <c r="B55" s="204"/>
      <c r="C55" s="205"/>
      <c r="D55" s="205"/>
      <c r="E55" s="205"/>
      <c r="F55" s="205"/>
      <c r="G55" s="206"/>
      <c r="H55" s="171"/>
      <c r="I55" s="154"/>
      <c r="J55" s="146"/>
      <c r="K55" s="192"/>
      <c r="L55" s="141"/>
      <c r="M55" s="189"/>
      <c r="N55" s="138"/>
      <c r="P55" s="135"/>
    </row>
    <row r="56" spans="1:16" ht="27.75" customHeight="1" x14ac:dyDescent="0.25">
      <c r="A56" s="200"/>
      <c r="B56" s="207"/>
      <c r="C56" s="208"/>
      <c r="D56" s="208"/>
      <c r="E56" s="208"/>
      <c r="F56" s="208"/>
      <c r="G56" s="209"/>
      <c r="H56" s="171"/>
      <c r="I56" s="154"/>
      <c r="J56" s="146"/>
      <c r="K56" s="193"/>
      <c r="L56" s="141"/>
      <c r="M56" s="189"/>
      <c r="N56" s="138"/>
      <c r="P56" s="135"/>
    </row>
    <row r="57" spans="1:16" ht="15" customHeight="1" x14ac:dyDescent="0.25">
      <c r="A57" s="200">
        <v>15</v>
      </c>
      <c r="B57" s="204" t="s">
        <v>65</v>
      </c>
      <c r="C57" s="205"/>
      <c r="D57" s="205"/>
      <c r="E57" s="205"/>
      <c r="F57" s="205"/>
      <c r="G57" s="206"/>
      <c r="H57" s="170" t="s">
        <v>32</v>
      </c>
      <c r="I57" s="405"/>
      <c r="J57" s="399">
        <v>2</v>
      </c>
      <c r="K57" s="399">
        <v>19</v>
      </c>
      <c r="L57" s="327">
        <f t="shared" ref="L57" si="11">I57*J57*K57</f>
        <v>0</v>
      </c>
      <c r="M57" s="400">
        <v>0.23</v>
      </c>
      <c r="N57" s="137">
        <f t="shared" ref="N57" si="12">L57*1.23</f>
        <v>0</v>
      </c>
      <c r="P57" s="135"/>
    </row>
    <row r="58" spans="1:16" x14ac:dyDescent="0.25">
      <c r="A58" s="200"/>
      <c r="B58" s="204"/>
      <c r="C58" s="205"/>
      <c r="D58" s="205"/>
      <c r="E58" s="205"/>
      <c r="F58" s="205"/>
      <c r="G58" s="206"/>
      <c r="H58" s="171"/>
      <c r="I58" s="174"/>
      <c r="J58" s="192"/>
      <c r="K58" s="192"/>
      <c r="L58" s="141"/>
      <c r="M58" s="189"/>
      <c r="N58" s="138"/>
      <c r="P58" s="135"/>
    </row>
    <row r="59" spans="1:16" ht="23.25" customHeight="1" thickBot="1" x14ac:dyDescent="0.3">
      <c r="A59" s="200"/>
      <c r="B59" s="393"/>
      <c r="C59" s="394"/>
      <c r="D59" s="394"/>
      <c r="E59" s="394"/>
      <c r="F59" s="394"/>
      <c r="G59" s="395"/>
      <c r="H59" s="172"/>
      <c r="I59" s="175"/>
      <c r="J59" s="195"/>
      <c r="K59" s="195"/>
      <c r="L59" s="142"/>
      <c r="M59" s="190"/>
      <c r="N59" s="139"/>
      <c r="P59" s="135"/>
    </row>
    <row r="60" spans="1:16" ht="15" customHeight="1" x14ac:dyDescent="0.25">
      <c r="A60" s="406">
        <v>16</v>
      </c>
      <c r="B60" s="204" t="s">
        <v>66</v>
      </c>
      <c r="C60" s="205"/>
      <c r="D60" s="205"/>
      <c r="E60" s="205"/>
      <c r="F60" s="205"/>
      <c r="G60" s="206"/>
      <c r="H60" s="170" t="s">
        <v>32</v>
      </c>
      <c r="I60" s="173"/>
      <c r="J60" s="399">
        <v>2</v>
      </c>
      <c r="K60" s="399">
        <v>19</v>
      </c>
      <c r="L60" s="327">
        <f t="shared" ref="L60" si="13">I60*J60*K60</f>
        <v>0</v>
      </c>
      <c r="M60" s="400">
        <v>0.23</v>
      </c>
      <c r="N60" s="137">
        <f t="shared" ref="N60" si="14">L60*1.23</f>
        <v>0</v>
      </c>
      <c r="P60" s="135"/>
    </row>
    <row r="61" spans="1:16" x14ac:dyDescent="0.25">
      <c r="A61" s="407"/>
      <c r="B61" s="204"/>
      <c r="C61" s="205"/>
      <c r="D61" s="205"/>
      <c r="E61" s="205"/>
      <c r="F61" s="205"/>
      <c r="G61" s="206"/>
      <c r="H61" s="171"/>
      <c r="I61" s="174"/>
      <c r="J61" s="192"/>
      <c r="K61" s="192"/>
      <c r="L61" s="141"/>
      <c r="M61" s="189"/>
      <c r="N61" s="138"/>
      <c r="P61" s="135"/>
    </row>
    <row r="62" spans="1:16" ht="27.75" customHeight="1" thickBot="1" x14ac:dyDescent="0.3">
      <c r="A62" s="408"/>
      <c r="B62" s="393"/>
      <c r="C62" s="394"/>
      <c r="D62" s="394"/>
      <c r="E62" s="394"/>
      <c r="F62" s="394"/>
      <c r="G62" s="395"/>
      <c r="H62" s="172"/>
      <c r="I62" s="175"/>
      <c r="J62" s="195"/>
      <c r="K62" s="195"/>
      <c r="L62" s="142"/>
      <c r="M62" s="190"/>
      <c r="N62" s="139"/>
      <c r="P62" s="135"/>
    </row>
    <row r="63" spans="1:16" ht="15.75" thickBot="1" x14ac:dyDescent="0.3">
      <c r="A63" s="143" t="s">
        <v>5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9"/>
      <c r="L63" s="89">
        <f>L54+L57+L60</f>
        <v>0</v>
      </c>
      <c r="M63" s="14"/>
      <c r="N63" s="90">
        <f>N54+N57+N60</f>
        <v>0</v>
      </c>
    </row>
    <row r="64" spans="1:16" ht="15.75" thickBot="1" x14ac:dyDescent="0.3">
      <c r="A64" s="396" t="s">
        <v>9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8"/>
    </row>
    <row r="65" spans="1:18" x14ac:dyDescent="0.25">
      <c r="A65" s="213">
        <v>17</v>
      </c>
      <c r="B65" s="179" t="s">
        <v>67</v>
      </c>
      <c r="C65" s="179"/>
      <c r="D65" s="179"/>
      <c r="E65" s="179"/>
      <c r="F65" s="179"/>
      <c r="G65" s="179"/>
      <c r="H65" s="218" t="s">
        <v>33</v>
      </c>
      <c r="I65" s="153"/>
      <c r="J65" s="145">
        <v>3</v>
      </c>
      <c r="K65" s="191">
        <v>40</v>
      </c>
      <c r="L65" s="140">
        <f>I65*J65*K65</f>
        <v>0</v>
      </c>
      <c r="M65" s="188">
        <v>0.23</v>
      </c>
      <c r="N65" s="187">
        <f>L65*1.23</f>
        <v>0</v>
      </c>
      <c r="P65" s="45"/>
      <c r="R65" s="16"/>
    </row>
    <row r="66" spans="1:18" x14ac:dyDescent="0.25">
      <c r="A66" s="214"/>
      <c r="B66" s="180"/>
      <c r="C66" s="180"/>
      <c r="D66" s="180"/>
      <c r="E66" s="180"/>
      <c r="F66" s="180"/>
      <c r="G66" s="180"/>
      <c r="H66" s="219"/>
      <c r="I66" s="154"/>
      <c r="J66" s="146"/>
      <c r="K66" s="192"/>
      <c r="L66" s="141"/>
      <c r="M66" s="189"/>
      <c r="N66" s="138"/>
      <c r="P66" s="45"/>
      <c r="R66" s="16"/>
    </row>
    <row r="67" spans="1:18" x14ac:dyDescent="0.25">
      <c r="A67" s="214"/>
      <c r="B67" s="180"/>
      <c r="C67" s="180"/>
      <c r="D67" s="180"/>
      <c r="E67" s="180"/>
      <c r="F67" s="180"/>
      <c r="G67" s="180"/>
      <c r="H67" s="219"/>
      <c r="I67" s="154"/>
      <c r="J67" s="146"/>
      <c r="K67" s="192"/>
      <c r="L67" s="141"/>
      <c r="M67" s="189"/>
      <c r="N67" s="138"/>
      <c r="P67" s="45"/>
      <c r="R67" s="16"/>
    </row>
    <row r="68" spans="1:18" ht="15.75" thickBot="1" x14ac:dyDescent="0.3">
      <c r="A68" s="214"/>
      <c r="B68" s="180"/>
      <c r="C68" s="180"/>
      <c r="D68" s="180"/>
      <c r="E68" s="180"/>
      <c r="F68" s="180"/>
      <c r="G68" s="180"/>
      <c r="H68" s="219"/>
      <c r="I68" s="154"/>
      <c r="J68" s="146"/>
      <c r="K68" s="193"/>
      <c r="L68" s="141"/>
      <c r="M68" s="189"/>
      <c r="N68" s="138"/>
      <c r="P68" s="45"/>
      <c r="R68" s="16"/>
    </row>
    <row r="69" spans="1:18" x14ac:dyDescent="0.25">
      <c r="A69" s="214">
        <v>18</v>
      </c>
      <c r="B69" s="179" t="s">
        <v>81</v>
      </c>
      <c r="C69" s="179"/>
      <c r="D69" s="179"/>
      <c r="E69" s="179"/>
      <c r="F69" s="179"/>
      <c r="G69" s="179"/>
      <c r="H69" s="150" t="s">
        <v>6</v>
      </c>
      <c r="I69" s="153"/>
      <c r="J69" s="191">
        <v>2</v>
      </c>
      <c r="K69" s="191">
        <v>19</v>
      </c>
      <c r="L69" s="140">
        <f t="shared" ref="L69" si="15">I69*J69*K69</f>
        <v>0</v>
      </c>
      <c r="M69" s="188">
        <v>0.23</v>
      </c>
      <c r="N69" s="420">
        <f>L69*1.23</f>
        <v>0</v>
      </c>
      <c r="P69" s="135"/>
      <c r="R69" s="37"/>
    </row>
    <row r="70" spans="1:18" x14ac:dyDescent="0.25">
      <c r="A70" s="214"/>
      <c r="B70" s="180"/>
      <c r="C70" s="180"/>
      <c r="D70" s="180"/>
      <c r="E70" s="180"/>
      <c r="F70" s="180"/>
      <c r="G70" s="180"/>
      <c r="H70" s="151"/>
      <c r="I70" s="154"/>
      <c r="J70" s="192"/>
      <c r="K70" s="192"/>
      <c r="L70" s="141"/>
      <c r="M70" s="189"/>
      <c r="N70" s="420"/>
      <c r="P70" s="135"/>
    </row>
    <row r="71" spans="1:18" x14ac:dyDescent="0.25">
      <c r="A71" s="214"/>
      <c r="B71" s="180"/>
      <c r="C71" s="180"/>
      <c r="D71" s="180"/>
      <c r="E71" s="180"/>
      <c r="F71" s="180"/>
      <c r="G71" s="180"/>
      <c r="H71" s="151"/>
      <c r="I71" s="154"/>
      <c r="J71" s="192"/>
      <c r="K71" s="192"/>
      <c r="L71" s="141"/>
      <c r="M71" s="189"/>
      <c r="N71" s="420"/>
      <c r="P71" s="135"/>
    </row>
    <row r="72" spans="1:18" ht="15.75" thickBot="1" x14ac:dyDescent="0.3">
      <c r="A72" s="214"/>
      <c r="B72" s="194"/>
      <c r="C72" s="194"/>
      <c r="D72" s="194"/>
      <c r="E72" s="194"/>
      <c r="F72" s="194"/>
      <c r="G72" s="194"/>
      <c r="H72" s="152"/>
      <c r="I72" s="155"/>
      <c r="J72" s="195"/>
      <c r="K72" s="195"/>
      <c r="L72" s="142"/>
      <c r="M72" s="190"/>
      <c r="N72" s="421"/>
      <c r="P72" s="135"/>
    </row>
    <row r="73" spans="1:18" ht="15" customHeight="1" x14ac:dyDescent="0.25">
      <c r="A73" s="147">
        <v>19</v>
      </c>
      <c r="B73" s="179" t="s">
        <v>68</v>
      </c>
      <c r="C73" s="179"/>
      <c r="D73" s="179"/>
      <c r="E73" s="179"/>
      <c r="F73" s="179"/>
      <c r="G73" s="179"/>
      <c r="H73" s="150" t="s">
        <v>6</v>
      </c>
      <c r="I73" s="153"/>
      <c r="J73" s="191">
        <v>2</v>
      </c>
      <c r="K73" s="191">
        <v>19</v>
      </c>
      <c r="L73" s="140">
        <f t="shared" ref="L73" si="16">I73*J73*K73</f>
        <v>0</v>
      </c>
      <c r="M73" s="188">
        <v>0.23</v>
      </c>
      <c r="N73" s="420">
        <f>L73*1.23</f>
        <v>0</v>
      </c>
      <c r="P73" s="419"/>
    </row>
    <row r="74" spans="1:18" ht="15" customHeight="1" x14ac:dyDescent="0.25">
      <c r="A74" s="148"/>
      <c r="B74" s="180"/>
      <c r="C74" s="180"/>
      <c r="D74" s="180"/>
      <c r="E74" s="180"/>
      <c r="F74" s="180"/>
      <c r="G74" s="180"/>
      <c r="H74" s="151"/>
      <c r="I74" s="154"/>
      <c r="J74" s="192"/>
      <c r="K74" s="192"/>
      <c r="L74" s="141"/>
      <c r="M74" s="189"/>
      <c r="N74" s="420"/>
      <c r="P74" s="419"/>
    </row>
    <row r="75" spans="1:18" ht="15" customHeight="1" x14ac:dyDescent="0.25">
      <c r="A75" s="148"/>
      <c r="B75" s="180"/>
      <c r="C75" s="180"/>
      <c r="D75" s="180"/>
      <c r="E75" s="180"/>
      <c r="F75" s="180"/>
      <c r="G75" s="180"/>
      <c r="H75" s="151"/>
      <c r="I75" s="154"/>
      <c r="J75" s="192"/>
      <c r="K75" s="192"/>
      <c r="L75" s="141"/>
      <c r="M75" s="189"/>
      <c r="N75" s="420"/>
      <c r="P75" s="419"/>
    </row>
    <row r="76" spans="1:18" ht="21.75" customHeight="1" thickBot="1" x14ac:dyDescent="0.3">
      <c r="A76" s="149"/>
      <c r="B76" s="194"/>
      <c r="C76" s="194"/>
      <c r="D76" s="194"/>
      <c r="E76" s="194"/>
      <c r="F76" s="194"/>
      <c r="G76" s="194"/>
      <c r="H76" s="152"/>
      <c r="I76" s="155"/>
      <c r="J76" s="195"/>
      <c r="K76" s="195"/>
      <c r="L76" s="142"/>
      <c r="M76" s="190"/>
      <c r="N76" s="421"/>
      <c r="P76" s="419"/>
    </row>
    <row r="77" spans="1:18" ht="15.75" thickBot="1" x14ac:dyDescent="0.3">
      <c r="A77" s="176" t="s">
        <v>5</v>
      </c>
      <c r="B77" s="177"/>
      <c r="C77" s="177"/>
      <c r="D77" s="177"/>
      <c r="E77" s="177"/>
      <c r="F77" s="177"/>
      <c r="G77" s="177"/>
      <c r="H77" s="177"/>
      <c r="I77" s="177"/>
      <c r="J77" s="178"/>
      <c r="K77" s="69"/>
      <c r="L77" s="92">
        <f>L65+L69+L73</f>
        <v>0</v>
      </c>
      <c r="M77" s="93"/>
      <c r="N77" s="94">
        <f>N65+N69+N73</f>
        <v>0</v>
      </c>
    </row>
    <row r="78" spans="1:18" ht="15.75" thickBot="1" x14ac:dyDescent="0.3">
      <c r="A78" s="223" t="s">
        <v>43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5"/>
    </row>
    <row r="79" spans="1:18" ht="15" customHeight="1" x14ac:dyDescent="0.25">
      <c r="A79" s="213">
        <v>20</v>
      </c>
      <c r="B79" s="226" t="s">
        <v>47</v>
      </c>
      <c r="C79" s="179"/>
      <c r="D79" s="179"/>
      <c r="E79" s="179"/>
      <c r="F79" s="179"/>
      <c r="G79" s="179"/>
      <c r="H79" s="150" t="s">
        <v>6</v>
      </c>
      <c r="I79" s="215"/>
      <c r="J79" s="227">
        <v>0</v>
      </c>
      <c r="K79" s="220">
        <v>0</v>
      </c>
      <c r="L79" s="183">
        <f>I79*J79*K79</f>
        <v>0</v>
      </c>
      <c r="M79" s="185">
        <v>0.23</v>
      </c>
      <c r="N79" s="181">
        <f>L79*1.23</f>
        <v>0</v>
      </c>
    </row>
    <row r="80" spans="1:18" x14ac:dyDescent="0.25">
      <c r="A80" s="214"/>
      <c r="B80" s="180"/>
      <c r="C80" s="180"/>
      <c r="D80" s="180"/>
      <c r="E80" s="180"/>
      <c r="F80" s="180"/>
      <c r="G80" s="180"/>
      <c r="H80" s="151"/>
      <c r="I80" s="216"/>
      <c r="J80" s="186"/>
      <c r="K80" s="221"/>
      <c r="L80" s="184"/>
      <c r="M80" s="186"/>
      <c r="N80" s="182"/>
    </row>
    <row r="81" spans="1:14" ht="12.75" customHeight="1" thickBot="1" x14ac:dyDescent="0.3">
      <c r="A81" s="214"/>
      <c r="B81" s="180"/>
      <c r="C81" s="180"/>
      <c r="D81" s="180"/>
      <c r="E81" s="180"/>
      <c r="F81" s="180"/>
      <c r="G81" s="180"/>
      <c r="H81" s="151"/>
      <c r="I81" s="216"/>
      <c r="J81" s="186"/>
      <c r="K81" s="221"/>
      <c r="L81" s="184"/>
      <c r="M81" s="186"/>
      <c r="N81" s="182"/>
    </row>
    <row r="82" spans="1:14" ht="44.25" hidden="1" customHeight="1" thickBot="1" x14ac:dyDescent="0.3">
      <c r="A82" s="214"/>
      <c r="B82" s="180"/>
      <c r="C82" s="180"/>
      <c r="D82" s="180"/>
      <c r="E82" s="180"/>
      <c r="F82" s="180"/>
      <c r="G82" s="180"/>
      <c r="H82" s="151"/>
      <c r="I82" s="217"/>
      <c r="J82" s="186"/>
      <c r="K82" s="222"/>
      <c r="L82" s="184"/>
      <c r="M82" s="186"/>
      <c r="N82" s="182"/>
    </row>
    <row r="83" spans="1:14" ht="15.75" thickBot="1" x14ac:dyDescent="0.3">
      <c r="A83" s="196" t="s">
        <v>5</v>
      </c>
      <c r="B83" s="197"/>
      <c r="C83" s="197"/>
      <c r="D83" s="197"/>
      <c r="E83" s="197"/>
      <c r="F83" s="197"/>
      <c r="G83" s="197"/>
      <c r="H83" s="197"/>
      <c r="I83" s="197"/>
      <c r="J83" s="198"/>
      <c r="K83" s="66"/>
      <c r="L83" s="11">
        <f>L79</f>
        <v>0</v>
      </c>
      <c r="M83" s="14"/>
      <c r="N83" s="12">
        <f>N79</f>
        <v>0</v>
      </c>
    </row>
    <row r="84" spans="1:14" ht="18.75" customHeight="1" thickBot="1" x14ac:dyDescent="0.3">
      <c r="A84" s="380" t="s">
        <v>70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2"/>
    </row>
    <row r="85" spans="1:14" x14ac:dyDescent="0.25">
      <c r="A85" s="77">
        <v>21</v>
      </c>
      <c r="B85" s="386" t="s">
        <v>35</v>
      </c>
      <c r="C85" s="386"/>
      <c r="D85" s="386"/>
      <c r="E85" s="386"/>
      <c r="F85" s="386"/>
      <c r="G85" s="386"/>
      <c r="H85" s="71" t="s">
        <v>34</v>
      </c>
      <c r="I85" s="128"/>
      <c r="J85" s="72">
        <v>700</v>
      </c>
      <c r="K85" s="110">
        <v>39</v>
      </c>
      <c r="L85" s="73">
        <f>I85*J85*K85</f>
        <v>0</v>
      </c>
      <c r="M85" s="74">
        <v>0.23</v>
      </c>
      <c r="N85" s="75">
        <f>L85*1.23</f>
        <v>0</v>
      </c>
    </row>
    <row r="86" spans="1:14" x14ac:dyDescent="0.25">
      <c r="A86" s="67">
        <v>22</v>
      </c>
      <c r="B86" s="369" t="s">
        <v>7</v>
      </c>
      <c r="C86" s="370"/>
      <c r="D86" s="370"/>
      <c r="E86" s="370"/>
      <c r="F86" s="370"/>
      <c r="G86" s="371"/>
      <c r="H86" s="6" t="s">
        <v>34</v>
      </c>
      <c r="I86" s="129"/>
      <c r="J86" s="28">
        <v>320</v>
      </c>
      <c r="K86" s="28">
        <v>39</v>
      </c>
      <c r="L86" s="42">
        <f t="shared" ref="L86:L97" si="17">I86*J86*K86</f>
        <v>0</v>
      </c>
      <c r="M86" s="8">
        <v>0.23</v>
      </c>
      <c r="N86" s="76">
        <f t="shared" ref="N86:N97" si="18">L86*1.23</f>
        <v>0</v>
      </c>
    </row>
    <row r="87" spans="1:14" x14ac:dyDescent="0.25">
      <c r="A87" s="67">
        <v>23</v>
      </c>
      <c r="B87" s="369" t="s">
        <v>18</v>
      </c>
      <c r="C87" s="370"/>
      <c r="D87" s="370"/>
      <c r="E87" s="370"/>
      <c r="F87" s="370"/>
      <c r="G87" s="371"/>
      <c r="H87" s="6" t="s">
        <v>34</v>
      </c>
      <c r="I87" s="129"/>
      <c r="J87" s="28">
        <v>30</v>
      </c>
      <c r="K87" s="29">
        <v>39</v>
      </c>
      <c r="L87" s="42">
        <f t="shared" si="17"/>
        <v>0</v>
      </c>
      <c r="M87" s="8">
        <v>0.23</v>
      </c>
      <c r="N87" s="76">
        <f t="shared" si="18"/>
        <v>0</v>
      </c>
    </row>
    <row r="88" spans="1:14" x14ac:dyDescent="0.25">
      <c r="A88" s="78">
        <v>24</v>
      </c>
      <c r="B88" s="372" t="s">
        <v>19</v>
      </c>
      <c r="C88" s="372"/>
      <c r="D88" s="372"/>
      <c r="E88" s="372"/>
      <c r="F88" s="372"/>
      <c r="G88" s="372"/>
      <c r="H88" s="6" t="s">
        <v>34</v>
      </c>
      <c r="I88" s="129"/>
      <c r="J88" s="28">
        <v>500</v>
      </c>
      <c r="K88" s="28">
        <v>39</v>
      </c>
      <c r="L88" s="42">
        <f t="shared" si="17"/>
        <v>0</v>
      </c>
      <c r="M88" s="8">
        <v>0.23</v>
      </c>
      <c r="N88" s="76">
        <f t="shared" si="18"/>
        <v>0</v>
      </c>
    </row>
    <row r="89" spans="1:14" x14ac:dyDescent="0.25">
      <c r="A89" s="67">
        <v>25</v>
      </c>
      <c r="B89" s="372" t="s">
        <v>20</v>
      </c>
      <c r="C89" s="372"/>
      <c r="D89" s="372"/>
      <c r="E89" s="372"/>
      <c r="F89" s="372"/>
      <c r="G89" s="372"/>
      <c r="H89" s="6" t="s">
        <v>34</v>
      </c>
      <c r="I89" s="129"/>
      <c r="J89" s="28">
        <v>70</v>
      </c>
      <c r="K89" s="28">
        <v>39</v>
      </c>
      <c r="L89" s="42">
        <f t="shared" si="17"/>
        <v>0</v>
      </c>
      <c r="M89" s="8">
        <v>0.23</v>
      </c>
      <c r="N89" s="76">
        <f t="shared" si="18"/>
        <v>0</v>
      </c>
    </row>
    <row r="90" spans="1:14" x14ac:dyDescent="0.25">
      <c r="A90" s="78">
        <v>26</v>
      </c>
      <c r="B90" s="369" t="s">
        <v>69</v>
      </c>
      <c r="C90" s="370"/>
      <c r="D90" s="370"/>
      <c r="E90" s="370"/>
      <c r="F90" s="370"/>
      <c r="G90" s="371"/>
      <c r="H90" s="6" t="s">
        <v>34</v>
      </c>
      <c r="I90" s="129"/>
      <c r="J90" s="28">
        <v>70</v>
      </c>
      <c r="K90" s="28">
        <v>39</v>
      </c>
      <c r="L90" s="42">
        <f t="shared" si="17"/>
        <v>0</v>
      </c>
      <c r="M90" s="8">
        <v>0.23</v>
      </c>
      <c r="N90" s="76">
        <f t="shared" si="18"/>
        <v>0</v>
      </c>
    </row>
    <row r="91" spans="1:14" x14ac:dyDescent="0.25">
      <c r="A91" s="67">
        <v>27</v>
      </c>
      <c r="B91" s="369" t="s">
        <v>36</v>
      </c>
      <c r="C91" s="370"/>
      <c r="D91" s="370"/>
      <c r="E91" s="370"/>
      <c r="F91" s="370"/>
      <c r="G91" s="371"/>
      <c r="H91" s="6" t="s">
        <v>34</v>
      </c>
      <c r="I91" s="129"/>
      <c r="J91" s="28">
        <v>70</v>
      </c>
      <c r="K91" s="133">
        <v>39</v>
      </c>
      <c r="L91" s="42">
        <f t="shared" si="17"/>
        <v>0</v>
      </c>
      <c r="M91" s="8">
        <v>0.23</v>
      </c>
      <c r="N91" s="76">
        <f t="shared" si="18"/>
        <v>0</v>
      </c>
    </row>
    <row r="92" spans="1:14" x14ac:dyDescent="0.25">
      <c r="A92" s="67">
        <v>28</v>
      </c>
      <c r="B92" s="369" t="s">
        <v>21</v>
      </c>
      <c r="C92" s="370"/>
      <c r="D92" s="370"/>
      <c r="E92" s="370"/>
      <c r="F92" s="370"/>
      <c r="G92" s="371"/>
      <c r="H92" s="6" t="s">
        <v>34</v>
      </c>
      <c r="I92" s="129"/>
      <c r="J92" s="28">
        <v>15</v>
      </c>
      <c r="K92" s="28">
        <v>39</v>
      </c>
      <c r="L92" s="42">
        <f t="shared" si="17"/>
        <v>0</v>
      </c>
      <c r="M92" s="8">
        <v>0.23</v>
      </c>
      <c r="N92" s="76">
        <f t="shared" si="18"/>
        <v>0</v>
      </c>
    </row>
    <row r="93" spans="1:14" x14ac:dyDescent="0.25">
      <c r="A93" s="78">
        <v>29</v>
      </c>
      <c r="B93" s="156" t="s">
        <v>22</v>
      </c>
      <c r="C93" s="157"/>
      <c r="D93" s="157"/>
      <c r="E93" s="157"/>
      <c r="F93" s="157"/>
      <c r="G93" s="158"/>
      <c r="H93" s="6" t="s">
        <v>34</v>
      </c>
      <c r="I93" s="129"/>
      <c r="J93" s="29">
        <v>20</v>
      </c>
      <c r="K93" s="29">
        <v>39</v>
      </c>
      <c r="L93" s="42">
        <f t="shared" si="17"/>
        <v>0</v>
      </c>
      <c r="M93" s="9">
        <v>0.23</v>
      </c>
      <c r="N93" s="76">
        <f t="shared" si="18"/>
        <v>0</v>
      </c>
    </row>
    <row r="94" spans="1:14" x14ac:dyDescent="0.25">
      <c r="A94" s="67">
        <v>30</v>
      </c>
      <c r="B94" s="369" t="s">
        <v>37</v>
      </c>
      <c r="C94" s="370"/>
      <c r="D94" s="370"/>
      <c r="E94" s="370"/>
      <c r="F94" s="370"/>
      <c r="G94" s="371"/>
      <c r="H94" s="6" t="s">
        <v>34</v>
      </c>
      <c r="I94" s="129"/>
      <c r="J94" s="29">
        <v>2</v>
      </c>
      <c r="K94" s="28">
        <v>39</v>
      </c>
      <c r="L94" s="42">
        <f t="shared" si="17"/>
        <v>0</v>
      </c>
      <c r="M94" s="8">
        <v>0.23</v>
      </c>
      <c r="N94" s="76">
        <f t="shared" si="18"/>
        <v>0</v>
      </c>
    </row>
    <row r="95" spans="1:14" x14ac:dyDescent="0.25">
      <c r="A95" s="78">
        <v>31</v>
      </c>
      <c r="B95" s="156" t="s">
        <v>23</v>
      </c>
      <c r="C95" s="157"/>
      <c r="D95" s="157"/>
      <c r="E95" s="157"/>
      <c r="F95" s="157"/>
      <c r="G95" s="158"/>
      <c r="H95" s="6" t="s">
        <v>34</v>
      </c>
      <c r="I95" s="129"/>
      <c r="J95" s="29">
        <v>3</v>
      </c>
      <c r="K95" s="28">
        <v>39</v>
      </c>
      <c r="L95" s="42">
        <f t="shared" si="17"/>
        <v>0</v>
      </c>
      <c r="M95" s="8">
        <v>0.23</v>
      </c>
      <c r="N95" s="76">
        <f t="shared" si="18"/>
        <v>0</v>
      </c>
    </row>
    <row r="96" spans="1:14" x14ac:dyDescent="0.25">
      <c r="A96" s="78">
        <v>32</v>
      </c>
      <c r="B96" s="156" t="s">
        <v>28</v>
      </c>
      <c r="C96" s="157"/>
      <c r="D96" s="157"/>
      <c r="E96" s="157"/>
      <c r="F96" s="157"/>
      <c r="G96" s="158"/>
      <c r="H96" s="6" t="s">
        <v>34</v>
      </c>
      <c r="I96" s="129"/>
      <c r="J96" s="29">
        <v>20</v>
      </c>
      <c r="K96" s="28">
        <v>39</v>
      </c>
      <c r="L96" s="42">
        <f t="shared" ref="L96" si="19">I96*J96*K96</f>
        <v>0</v>
      </c>
      <c r="M96" s="8">
        <v>0.23</v>
      </c>
      <c r="N96" s="76">
        <f t="shared" ref="N96" si="20">L96*1.23</f>
        <v>0</v>
      </c>
    </row>
    <row r="97" spans="1:14" ht="15.75" thickBot="1" x14ac:dyDescent="0.3">
      <c r="A97" s="67">
        <v>32</v>
      </c>
      <c r="B97" s="156" t="s">
        <v>49</v>
      </c>
      <c r="C97" s="157"/>
      <c r="D97" s="157"/>
      <c r="E97" s="157"/>
      <c r="F97" s="157"/>
      <c r="G97" s="158"/>
      <c r="H97" s="6" t="s">
        <v>34</v>
      </c>
      <c r="I97" s="129"/>
      <c r="J97" s="29">
        <v>3</v>
      </c>
      <c r="K97" s="133">
        <v>39</v>
      </c>
      <c r="L97" s="42">
        <f t="shared" si="17"/>
        <v>0</v>
      </c>
      <c r="M97" s="8">
        <v>0.23</v>
      </c>
      <c r="N97" s="76">
        <f t="shared" si="18"/>
        <v>0</v>
      </c>
    </row>
    <row r="98" spans="1:14" ht="15.75" customHeight="1" thickBot="1" x14ac:dyDescent="0.3">
      <c r="A98" s="196" t="s">
        <v>5</v>
      </c>
      <c r="B98" s="197"/>
      <c r="C98" s="197"/>
      <c r="D98" s="197"/>
      <c r="E98" s="197"/>
      <c r="F98" s="197"/>
      <c r="G98" s="197"/>
      <c r="H98" s="197"/>
      <c r="I98" s="197"/>
      <c r="J98" s="197"/>
      <c r="K98" s="23"/>
      <c r="L98" s="95">
        <f>L85+L86+L87+L88+L89+L90+L91+L92+L93+L94+L95+L97</f>
        <v>0</v>
      </c>
      <c r="M98" s="14"/>
      <c r="N98" s="96">
        <f>N85+N86+N87+N88+N89+N90+N91+N92+N93+N94+N95+N97</f>
        <v>0</v>
      </c>
    </row>
    <row r="99" spans="1:14" ht="15.75" customHeight="1" thickBot="1" x14ac:dyDescent="0.3">
      <c r="A99" s="380" t="s">
        <v>71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2"/>
    </row>
    <row r="100" spans="1:14" ht="15.75" customHeight="1" x14ac:dyDescent="0.25">
      <c r="A100" s="30">
        <v>33</v>
      </c>
      <c r="B100" s="390" t="s">
        <v>24</v>
      </c>
      <c r="C100" s="391"/>
      <c r="D100" s="391"/>
      <c r="E100" s="391"/>
      <c r="F100" s="391"/>
      <c r="G100" s="392"/>
      <c r="H100" s="6" t="s">
        <v>34</v>
      </c>
      <c r="I100" s="80"/>
      <c r="J100" s="30">
        <v>120</v>
      </c>
      <c r="K100" s="30">
        <v>17</v>
      </c>
      <c r="L100" s="130">
        <f>I100*J100*K100</f>
        <v>0</v>
      </c>
      <c r="M100" s="10">
        <v>0.23</v>
      </c>
      <c r="N100" s="130">
        <f>L100*1.23</f>
        <v>0</v>
      </c>
    </row>
    <row r="101" spans="1:14" ht="15.75" customHeight="1" x14ac:dyDescent="0.25">
      <c r="A101" s="31">
        <v>34</v>
      </c>
      <c r="B101" s="273" t="s">
        <v>48</v>
      </c>
      <c r="C101" s="274"/>
      <c r="D101" s="274"/>
      <c r="E101" s="274"/>
      <c r="F101" s="274"/>
      <c r="G101" s="275"/>
      <c r="H101" s="6" t="s">
        <v>34</v>
      </c>
      <c r="I101" s="81"/>
      <c r="J101" s="31">
        <v>360</v>
      </c>
      <c r="K101" s="30">
        <v>17</v>
      </c>
      <c r="L101" s="130">
        <f t="shared" ref="L101:L104" si="21">I101*J101*K101</f>
        <v>0</v>
      </c>
      <c r="M101" s="8">
        <v>0.23</v>
      </c>
      <c r="N101" s="130">
        <f t="shared" ref="N101:N104" si="22">L101*1.23</f>
        <v>0</v>
      </c>
    </row>
    <row r="102" spans="1:14" x14ac:dyDescent="0.25">
      <c r="A102" s="68">
        <v>35</v>
      </c>
      <c r="B102" s="410" t="s">
        <v>21</v>
      </c>
      <c r="C102" s="411"/>
      <c r="D102" s="411"/>
      <c r="E102" s="411"/>
      <c r="F102" s="411"/>
      <c r="G102" s="412"/>
      <c r="H102" s="6" t="s">
        <v>34</v>
      </c>
      <c r="I102" s="38"/>
      <c r="J102" s="29">
        <v>6</v>
      </c>
      <c r="K102" s="30">
        <v>17</v>
      </c>
      <c r="L102" s="130">
        <f t="shared" si="21"/>
        <v>0</v>
      </c>
      <c r="M102" s="8">
        <v>0.23</v>
      </c>
      <c r="N102" s="130">
        <f t="shared" si="22"/>
        <v>0</v>
      </c>
    </row>
    <row r="103" spans="1:14" x14ac:dyDescent="0.25">
      <c r="A103" s="30">
        <v>36</v>
      </c>
      <c r="B103" s="377" t="s">
        <v>50</v>
      </c>
      <c r="C103" s="378"/>
      <c r="D103" s="378"/>
      <c r="E103" s="378"/>
      <c r="F103" s="378"/>
      <c r="G103" s="379"/>
      <c r="H103" s="6" t="s">
        <v>34</v>
      </c>
      <c r="I103" s="38"/>
      <c r="J103" s="29">
        <v>6</v>
      </c>
      <c r="K103" s="30">
        <v>17</v>
      </c>
      <c r="L103" s="130">
        <f t="shared" si="21"/>
        <v>0</v>
      </c>
      <c r="M103" s="8">
        <v>0.23</v>
      </c>
      <c r="N103" s="130">
        <f t="shared" si="22"/>
        <v>0</v>
      </c>
    </row>
    <row r="104" spans="1:14" ht="15.75" thickBot="1" x14ac:dyDescent="0.3">
      <c r="A104" s="31">
        <v>37</v>
      </c>
      <c r="B104" s="377" t="s">
        <v>51</v>
      </c>
      <c r="C104" s="378"/>
      <c r="D104" s="378"/>
      <c r="E104" s="378"/>
      <c r="F104" s="378"/>
      <c r="G104" s="379"/>
      <c r="H104" s="6" t="s">
        <v>34</v>
      </c>
      <c r="I104" s="38"/>
      <c r="J104" s="29">
        <v>6</v>
      </c>
      <c r="K104" s="30">
        <v>17</v>
      </c>
      <c r="L104" s="130">
        <f t="shared" si="21"/>
        <v>0</v>
      </c>
      <c r="M104" s="8">
        <v>0.23</v>
      </c>
      <c r="N104" s="130">
        <f t="shared" si="22"/>
        <v>0</v>
      </c>
    </row>
    <row r="105" spans="1:14" ht="15.75" thickBot="1" x14ac:dyDescent="0.3">
      <c r="A105" s="196" t="s">
        <v>5</v>
      </c>
      <c r="B105" s="197"/>
      <c r="C105" s="197"/>
      <c r="D105" s="197"/>
      <c r="E105" s="197"/>
      <c r="F105" s="197"/>
      <c r="G105" s="197"/>
      <c r="H105" s="197"/>
      <c r="I105" s="197"/>
      <c r="J105" s="198"/>
      <c r="K105" s="26"/>
      <c r="L105" s="89">
        <f>L100+L101+L102+L103+L104</f>
        <v>0</v>
      </c>
      <c r="M105" s="14"/>
      <c r="N105" s="97">
        <f>N100+N101+N102+N103+N104</f>
        <v>0</v>
      </c>
    </row>
    <row r="106" spans="1:14" ht="17.25" customHeight="1" thickBot="1" x14ac:dyDescent="0.3">
      <c r="A106" s="383" t="s">
        <v>82</v>
      </c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5"/>
    </row>
    <row r="107" spans="1:14" ht="50.25" customHeight="1" x14ac:dyDescent="0.25">
      <c r="A107" s="79">
        <v>38</v>
      </c>
      <c r="B107" s="159" t="s">
        <v>72</v>
      </c>
      <c r="C107" s="160"/>
      <c r="D107" s="160"/>
      <c r="E107" s="160"/>
      <c r="F107" s="160"/>
      <c r="G107" s="161"/>
      <c r="H107" s="57" t="s">
        <v>34</v>
      </c>
      <c r="I107" s="126"/>
      <c r="J107" s="117">
        <v>500</v>
      </c>
      <c r="K107" s="117">
        <v>25</v>
      </c>
      <c r="L107" s="39">
        <f>I107*J107*K107</f>
        <v>0</v>
      </c>
      <c r="M107" s="27">
        <v>0.23</v>
      </c>
      <c r="N107" s="39">
        <f>L107*1.23</f>
        <v>0</v>
      </c>
    </row>
    <row r="108" spans="1:14" ht="51" customHeight="1" x14ac:dyDescent="0.25">
      <c r="A108" s="24">
        <v>39</v>
      </c>
      <c r="B108" s="159" t="s">
        <v>73</v>
      </c>
      <c r="C108" s="160"/>
      <c r="D108" s="160"/>
      <c r="E108" s="160"/>
      <c r="F108" s="160"/>
      <c r="G108" s="161"/>
      <c r="H108" s="34" t="s">
        <v>34</v>
      </c>
      <c r="I108" s="127"/>
      <c r="J108" s="118">
        <v>50</v>
      </c>
      <c r="K108" s="118">
        <v>25</v>
      </c>
      <c r="L108" s="39">
        <f t="shared" ref="L108:L109" si="23">I108*J108*K108</f>
        <v>0</v>
      </c>
      <c r="M108" s="25">
        <v>0.23</v>
      </c>
      <c r="N108" s="40">
        <f t="shared" ref="N108:N109" si="24">L108*1.23</f>
        <v>0</v>
      </c>
    </row>
    <row r="109" spans="1:14" ht="55.5" customHeight="1" thickBot="1" x14ac:dyDescent="0.3">
      <c r="A109" s="24">
        <v>40</v>
      </c>
      <c r="B109" s="162" t="s">
        <v>83</v>
      </c>
      <c r="C109" s="163"/>
      <c r="D109" s="163"/>
      <c r="E109" s="163"/>
      <c r="F109" s="163"/>
      <c r="G109" s="164"/>
      <c r="H109" s="34" t="s">
        <v>34</v>
      </c>
      <c r="I109" s="127"/>
      <c r="J109" s="118">
        <v>2</v>
      </c>
      <c r="K109" s="118">
        <v>25</v>
      </c>
      <c r="L109" s="39">
        <f t="shared" si="23"/>
        <v>0</v>
      </c>
      <c r="M109" s="25">
        <v>0.23</v>
      </c>
      <c r="N109" s="40">
        <f t="shared" si="24"/>
        <v>0</v>
      </c>
    </row>
    <row r="110" spans="1:14" ht="15.75" thickBot="1" x14ac:dyDescent="0.3">
      <c r="A110" s="387" t="s">
        <v>5</v>
      </c>
      <c r="B110" s="388"/>
      <c r="C110" s="388"/>
      <c r="D110" s="388"/>
      <c r="E110" s="388"/>
      <c r="F110" s="388"/>
      <c r="G110" s="388"/>
      <c r="H110" s="388"/>
      <c r="I110" s="388"/>
      <c r="J110" s="389"/>
      <c r="K110" s="22"/>
      <c r="L110" s="98">
        <f>L107+L108+L109</f>
        <v>0</v>
      </c>
      <c r="M110" s="14"/>
      <c r="N110" s="99">
        <f>N107+N108+N109</f>
        <v>0</v>
      </c>
    </row>
    <row r="111" spans="1:14" x14ac:dyDescent="0.25">
      <c r="A111" s="373" t="s">
        <v>25</v>
      </c>
      <c r="B111" s="373"/>
      <c r="C111" s="373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</row>
    <row r="112" spans="1:14" ht="26.25" customHeight="1" x14ac:dyDescent="0.25">
      <c r="A112" s="63">
        <v>41</v>
      </c>
      <c r="B112" s="374" t="s">
        <v>74</v>
      </c>
      <c r="C112" s="375"/>
      <c r="D112" s="375"/>
      <c r="E112" s="375"/>
      <c r="F112" s="375"/>
      <c r="G112" s="376"/>
      <c r="H112" s="59" t="s">
        <v>6</v>
      </c>
      <c r="I112" s="124"/>
      <c r="J112" s="32">
        <v>1</v>
      </c>
      <c r="K112" s="32">
        <v>31</v>
      </c>
      <c r="L112" s="58">
        <f>I112*J112*K112</f>
        <v>0</v>
      </c>
      <c r="M112" s="25">
        <v>0.23</v>
      </c>
      <c r="N112" s="60">
        <f>L112*1.23</f>
        <v>0</v>
      </c>
    </row>
    <row r="113" spans="1:17" ht="26.25" customHeight="1" thickBot="1" x14ac:dyDescent="0.3">
      <c r="A113" s="61">
        <v>42</v>
      </c>
      <c r="B113" s="374" t="s">
        <v>75</v>
      </c>
      <c r="C113" s="375"/>
      <c r="D113" s="375"/>
      <c r="E113" s="375"/>
      <c r="F113" s="375"/>
      <c r="G113" s="376"/>
      <c r="H113" s="59" t="s">
        <v>6</v>
      </c>
      <c r="I113" s="125"/>
      <c r="J113" s="32">
        <v>1</v>
      </c>
      <c r="K113" s="32">
        <v>16</v>
      </c>
      <c r="L113" s="58">
        <f t="shared" ref="L113" si="25">I113*J113*K113</f>
        <v>0</v>
      </c>
      <c r="M113" s="25">
        <v>0.23</v>
      </c>
      <c r="N113" s="60">
        <f t="shared" ref="N113" si="26">L113*1.23</f>
        <v>0</v>
      </c>
    </row>
    <row r="114" spans="1:17" ht="15.75" thickBot="1" x14ac:dyDescent="0.3">
      <c r="A114" s="196" t="s">
        <v>5</v>
      </c>
      <c r="B114" s="197"/>
      <c r="C114" s="197"/>
      <c r="D114" s="197"/>
      <c r="E114" s="197"/>
      <c r="F114" s="197"/>
      <c r="G114" s="197"/>
      <c r="H114" s="197"/>
      <c r="I114" s="197"/>
      <c r="J114" s="198"/>
      <c r="K114" s="18"/>
      <c r="L114" s="89">
        <f>SUM(L112:L113)</f>
        <v>0</v>
      </c>
      <c r="M114" s="14"/>
      <c r="N114" s="90">
        <f>SUM(N112:N113)</f>
        <v>0</v>
      </c>
    </row>
    <row r="115" spans="1:17" x14ac:dyDescent="0.25">
      <c r="A115" s="310" t="s">
        <v>44</v>
      </c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</row>
    <row r="116" spans="1:17" ht="15.75" x14ac:dyDescent="0.25">
      <c r="A116" s="68">
        <v>43</v>
      </c>
      <c r="B116" s="311" t="s">
        <v>76</v>
      </c>
      <c r="C116" s="312"/>
      <c r="D116" s="312"/>
      <c r="E116" s="312"/>
      <c r="F116" s="312"/>
      <c r="G116" s="313"/>
      <c r="H116" s="68" t="s">
        <v>29</v>
      </c>
      <c r="I116" s="122"/>
      <c r="J116" s="116">
        <v>1</v>
      </c>
      <c r="K116" s="116">
        <v>12</v>
      </c>
      <c r="L116" s="41">
        <f>I116*J116*K116</f>
        <v>0</v>
      </c>
      <c r="M116" s="8">
        <v>0.23</v>
      </c>
      <c r="N116" s="41">
        <f>L116*1.23</f>
        <v>0</v>
      </c>
    </row>
    <row r="117" spans="1:17" ht="16.5" thickBot="1" x14ac:dyDescent="0.3">
      <c r="A117" s="5">
        <v>44</v>
      </c>
      <c r="B117" s="311" t="s">
        <v>76</v>
      </c>
      <c r="C117" s="312"/>
      <c r="D117" s="312"/>
      <c r="E117" s="312"/>
      <c r="F117" s="312"/>
      <c r="G117" s="313"/>
      <c r="H117" s="68" t="s">
        <v>29</v>
      </c>
      <c r="I117" s="123"/>
      <c r="J117" s="116">
        <v>1</v>
      </c>
      <c r="K117" s="116">
        <v>12</v>
      </c>
      <c r="L117" s="41">
        <f t="shared" ref="L117" si="27">I117*J117*K117</f>
        <v>0</v>
      </c>
      <c r="M117" s="8">
        <v>0.23</v>
      </c>
      <c r="N117" s="41">
        <f t="shared" ref="N117" si="28">L117*1.23</f>
        <v>0</v>
      </c>
      <c r="Q117" s="7"/>
    </row>
    <row r="118" spans="1:17" ht="15.75" thickBot="1" x14ac:dyDescent="0.3">
      <c r="A118" s="314" t="s">
        <v>5</v>
      </c>
      <c r="B118" s="315"/>
      <c r="C118" s="315"/>
      <c r="D118" s="315"/>
      <c r="E118" s="315"/>
      <c r="F118" s="315"/>
      <c r="G118" s="315"/>
      <c r="H118" s="315"/>
      <c r="I118" s="315"/>
      <c r="J118" s="316"/>
      <c r="K118" s="21"/>
      <c r="L118" s="95">
        <f>SUM(L116:L117)</f>
        <v>0</v>
      </c>
      <c r="M118" s="14"/>
      <c r="N118" s="96">
        <f>SUM(N116:N117)</f>
        <v>0</v>
      </c>
    </row>
    <row r="119" spans="1:17" ht="15.75" thickBot="1" x14ac:dyDescent="0.3">
      <c r="A119" s="317" t="s">
        <v>45</v>
      </c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9"/>
    </row>
    <row r="120" spans="1:17" x14ac:dyDescent="0.25">
      <c r="A120" s="336">
        <v>45</v>
      </c>
      <c r="B120" s="330" t="s">
        <v>77</v>
      </c>
      <c r="C120" s="331"/>
      <c r="D120" s="331"/>
      <c r="E120" s="331"/>
      <c r="F120" s="331"/>
      <c r="G120" s="332"/>
      <c r="H120" s="323" t="s">
        <v>26</v>
      </c>
      <c r="I120" s="174"/>
      <c r="J120" s="192">
        <v>1</v>
      </c>
      <c r="K120" s="192">
        <v>936</v>
      </c>
      <c r="L120" s="326">
        <f>I120*J120*K120</f>
        <v>0</v>
      </c>
      <c r="M120" s="328">
        <v>0.23</v>
      </c>
      <c r="N120" s="326">
        <f>L120*1.23</f>
        <v>0</v>
      </c>
    </row>
    <row r="121" spans="1:17" ht="35.25" customHeight="1" x14ac:dyDescent="0.25">
      <c r="A121" s="337"/>
      <c r="B121" s="333"/>
      <c r="C121" s="334"/>
      <c r="D121" s="334"/>
      <c r="E121" s="334"/>
      <c r="F121" s="334"/>
      <c r="G121" s="335"/>
      <c r="H121" s="324"/>
      <c r="I121" s="325"/>
      <c r="J121" s="193"/>
      <c r="K121" s="193"/>
      <c r="L121" s="327"/>
      <c r="M121" s="329"/>
      <c r="N121" s="327"/>
    </row>
    <row r="122" spans="1:17" ht="50.25" customHeight="1" thickBot="1" x14ac:dyDescent="0.3">
      <c r="A122" s="65">
        <v>46</v>
      </c>
      <c r="B122" s="320" t="s">
        <v>78</v>
      </c>
      <c r="C122" s="321"/>
      <c r="D122" s="321"/>
      <c r="E122" s="321"/>
      <c r="F122" s="321"/>
      <c r="G122" s="322"/>
      <c r="H122" s="33" t="s">
        <v>27</v>
      </c>
      <c r="I122" s="111"/>
      <c r="J122" s="115">
        <v>1</v>
      </c>
      <c r="K122" s="115">
        <v>936</v>
      </c>
      <c r="L122" s="102">
        <f>I122*J122*K122</f>
        <v>0</v>
      </c>
      <c r="M122" s="103">
        <v>0.23</v>
      </c>
      <c r="N122" s="102">
        <f>L122*1.23</f>
        <v>0</v>
      </c>
    </row>
    <row r="123" spans="1:17" ht="19.5" customHeight="1" thickBot="1" x14ac:dyDescent="0.3">
      <c r="A123" s="143" t="s">
        <v>5</v>
      </c>
      <c r="B123" s="144"/>
      <c r="C123" s="144"/>
      <c r="D123" s="144"/>
      <c r="E123" s="144"/>
      <c r="F123" s="144"/>
      <c r="G123" s="144"/>
      <c r="H123" s="144"/>
      <c r="I123" s="144"/>
      <c r="J123" s="144"/>
      <c r="K123" s="19"/>
      <c r="L123" s="95">
        <f>SUM(L120:L122)</f>
        <v>0</v>
      </c>
      <c r="M123" s="14"/>
      <c r="N123" s="96">
        <f>SUM(N120:N122)</f>
        <v>0</v>
      </c>
    </row>
    <row r="124" spans="1:17" ht="19.5" customHeight="1" thickBot="1" x14ac:dyDescent="0.3">
      <c r="A124" s="344" t="s">
        <v>46</v>
      </c>
      <c r="B124" s="304"/>
      <c r="C124" s="304"/>
      <c r="D124" s="304"/>
      <c r="E124" s="304"/>
      <c r="F124" s="304"/>
      <c r="G124" s="304"/>
      <c r="H124" s="345"/>
      <c r="I124" s="304"/>
      <c r="J124" s="345"/>
      <c r="K124" s="345"/>
      <c r="L124" s="304"/>
      <c r="M124" s="345"/>
      <c r="N124" s="305"/>
    </row>
    <row r="125" spans="1:17" ht="30" customHeight="1" thickBot="1" x14ac:dyDescent="0.3">
      <c r="A125" s="64">
        <v>72</v>
      </c>
      <c r="B125" s="338" t="s">
        <v>79</v>
      </c>
      <c r="C125" s="339"/>
      <c r="D125" s="339"/>
      <c r="E125" s="339"/>
      <c r="F125" s="339"/>
      <c r="G125" s="340"/>
      <c r="H125" s="43" t="s">
        <v>6</v>
      </c>
      <c r="I125" s="121"/>
      <c r="J125" s="119">
        <v>300</v>
      </c>
      <c r="K125" s="119">
        <v>28</v>
      </c>
      <c r="L125" s="104">
        <f>I125*J125*K125</f>
        <v>0</v>
      </c>
      <c r="M125" s="25">
        <v>0.23</v>
      </c>
      <c r="N125" s="105">
        <f>L125*1.23</f>
        <v>0</v>
      </c>
    </row>
    <row r="126" spans="1:17" ht="33" customHeight="1" thickBot="1" x14ac:dyDescent="0.3">
      <c r="A126" s="62">
        <v>73</v>
      </c>
      <c r="B126" s="338" t="s">
        <v>80</v>
      </c>
      <c r="C126" s="339"/>
      <c r="D126" s="339"/>
      <c r="E126" s="339"/>
      <c r="F126" s="339"/>
      <c r="G126" s="340"/>
      <c r="H126" s="43" t="s">
        <v>6</v>
      </c>
      <c r="I126" s="112"/>
      <c r="J126" s="120">
        <v>525</v>
      </c>
      <c r="K126" s="120">
        <v>28</v>
      </c>
      <c r="L126" s="106">
        <f>I126*J126*K126</f>
        <v>0</v>
      </c>
      <c r="M126" s="44">
        <v>0.23</v>
      </c>
      <c r="N126" s="106">
        <f>L126*1.23</f>
        <v>0</v>
      </c>
    </row>
    <row r="127" spans="1:17" ht="16.5" customHeight="1" thickBot="1" x14ac:dyDescent="0.3">
      <c r="A127" s="341" t="s">
        <v>5</v>
      </c>
      <c r="B127" s="342"/>
      <c r="C127" s="342"/>
      <c r="D127" s="342"/>
      <c r="E127" s="342"/>
      <c r="F127" s="342"/>
      <c r="G127" s="342"/>
      <c r="H127" s="342"/>
      <c r="I127" s="342"/>
      <c r="J127" s="343"/>
      <c r="K127" s="17"/>
      <c r="L127" s="100">
        <f>L125+L126</f>
        <v>0</v>
      </c>
      <c r="M127" s="101"/>
      <c r="N127" s="96">
        <f>N125+N126</f>
        <v>0</v>
      </c>
    </row>
    <row r="128" spans="1:17" ht="20.25" customHeight="1" thickBot="1" x14ac:dyDescent="0.3">
      <c r="A128" s="307" t="s">
        <v>8</v>
      </c>
      <c r="B128" s="308"/>
      <c r="C128" s="308"/>
      <c r="D128" s="308"/>
      <c r="E128" s="308"/>
      <c r="F128" s="308"/>
      <c r="G128" s="308"/>
      <c r="H128" s="308"/>
      <c r="I128" s="308"/>
      <c r="J128" s="309"/>
      <c r="K128" s="20"/>
      <c r="L128" s="107">
        <f>L127+L123+L118+L114+L110+L105+L98+L83+L77+L63+L52+L38+L32+L18</f>
        <v>0</v>
      </c>
      <c r="M128" s="108"/>
      <c r="N128" s="109">
        <f>N127+N123+N118+N114+N110+N105+N98+N83+N77+N63+N52+N38+N32+N18</f>
        <v>0</v>
      </c>
    </row>
    <row r="129" spans="1:16" x14ac:dyDescent="0.25">
      <c r="P129" s="13"/>
    </row>
    <row r="130" spans="1:16" ht="15.75" customHeight="1" x14ac:dyDescent="0.3">
      <c r="A130" s="47"/>
      <c r="B130" s="166" t="s">
        <v>38</v>
      </c>
      <c r="C130" s="166"/>
      <c r="D130" s="166"/>
      <c r="E130" s="168">
        <f>L128</f>
        <v>0</v>
      </c>
      <c r="F130" s="169"/>
      <c r="G130" s="167" t="s">
        <v>86</v>
      </c>
      <c r="H130" s="167"/>
      <c r="I130" s="167"/>
      <c r="J130" s="167"/>
      <c r="K130" s="167"/>
      <c r="L130" s="167"/>
      <c r="M130" s="167"/>
      <c r="N130" s="167"/>
    </row>
    <row r="131" spans="1:16" ht="15.75" customHeight="1" x14ac:dyDescent="0.25">
      <c r="A131" s="47"/>
      <c r="B131" s="165"/>
      <c r="C131" s="165"/>
      <c r="D131" s="165"/>
      <c r="E131" s="134"/>
      <c r="F131" s="134"/>
      <c r="G131" s="48"/>
      <c r="H131" s="48"/>
      <c r="I131" s="48"/>
      <c r="J131" s="48"/>
      <c r="K131" s="48"/>
      <c r="L131" s="48"/>
      <c r="M131" s="48"/>
      <c r="N131" s="48"/>
    </row>
    <row r="132" spans="1:16" ht="18.75" x14ac:dyDescent="0.3">
      <c r="B132" s="166" t="s">
        <v>39</v>
      </c>
      <c r="C132" s="166"/>
      <c r="D132" s="166"/>
      <c r="E132" s="168">
        <f>N128</f>
        <v>0</v>
      </c>
      <c r="F132" s="169"/>
      <c r="G132" s="167" t="s">
        <v>86</v>
      </c>
      <c r="H132" s="167"/>
      <c r="I132" s="167"/>
      <c r="J132" s="167"/>
      <c r="K132" s="167"/>
      <c r="L132" s="167"/>
      <c r="M132" s="167"/>
      <c r="N132" s="167"/>
    </row>
    <row r="133" spans="1:16" x14ac:dyDescent="0.25">
      <c r="L133" s="165"/>
      <c r="M133" s="165"/>
      <c r="N133" s="165"/>
    </row>
    <row r="134" spans="1:16" x14ac:dyDescent="0.25">
      <c r="L134" s="165"/>
      <c r="M134" s="165"/>
      <c r="N134" s="165"/>
    </row>
    <row r="136" spans="1:16" x14ac:dyDescent="0.25">
      <c r="L136" s="136" t="s">
        <v>87</v>
      </c>
      <c r="M136" s="135"/>
      <c r="N136" s="135"/>
    </row>
    <row r="137" spans="1:16" x14ac:dyDescent="0.25">
      <c r="L137" s="135" t="s">
        <v>91</v>
      </c>
      <c r="M137" s="135"/>
      <c r="N137" s="135"/>
    </row>
  </sheetData>
  <mergeCells count="260">
    <mergeCell ref="P20:P22"/>
    <mergeCell ref="M57:M59"/>
    <mergeCell ref="P73:P76"/>
    <mergeCell ref="K26:K28"/>
    <mergeCell ref="K34:K35"/>
    <mergeCell ref="N26:N28"/>
    <mergeCell ref="K40:K45"/>
    <mergeCell ref="K46:K51"/>
    <mergeCell ref="K54:K56"/>
    <mergeCell ref="K29:K31"/>
    <mergeCell ref="N69:N72"/>
    <mergeCell ref="N73:N76"/>
    <mergeCell ref="N57:N59"/>
    <mergeCell ref="N29:N31"/>
    <mergeCell ref="M29:M31"/>
    <mergeCell ref="N54:N56"/>
    <mergeCell ref="P69:P72"/>
    <mergeCell ref="P36:P37"/>
    <mergeCell ref="P34:P35"/>
    <mergeCell ref="P40:P45"/>
    <mergeCell ref="P46:P51"/>
    <mergeCell ref="P54:P56"/>
    <mergeCell ref="P57:P59"/>
    <mergeCell ref="P60:P62"/>
    <mergeCell ref="P23:P25"/>
    <mergeCell ref="P26:P28"/>
    <mergeCell ref="P29:P31"/>
    <mergeCell ref="B102:G102"/>
    <mergeCell ref="A98:J98"/>
    <mergeCell ref="A99:N99"/>
    <mergeCell ref="J36:J37"/>
    <mergeCell ref="K36:K37"/>
    <mergeCell ref="A23:A25"/>
    <mergeCell ref="H23:H25"/>
    <mergeCell ref="I23:I25"/>
    <mergeCell ref="J23:J25"/>
    <mergeCell ref="L23:L25"/>
    <mergeCell ref="M23:M25"/>
    <mergeCell ref="N34:N35"/>
    <mergeCell ref="A26:A28"/>
    <mergeCell ref="A38:J38"/>
    <mergeCell ref="A32:J32"/>
    <mergeCell ref="A29:A31"/>
    <mergeCell ref="B29:G31"/>
    <mergeCell ref="A46:A51"/>
    <mergeCell ref="A57:A59"/>
    <mergeCell ref="B57:G59"/>
    <mergeCell ref="H57:H59"/>
    <mergeCell ref="B60:G62"/>
    <mergeCell ref="L57:L59"/>
    <mergeCell ref="A64:N64"/>
    <mergeCell ref="K60:K62"/>
    <mergeCell ref="J60:J62"/>
    <mergeCell ref="M60:M62"/>
    <mergeCell ref="N36:N37"/>
    <mergeCell ref="A36:A37"/>
    <mergeCell ref="B36:G37"/>
    <mergeCell ref="H36:H37"/>
    <mergeCell ref="I36:I37"/>
    <mergeCell ref="I57:I59"/>
    <mergeCell ref="J57:J59"/>
    <mergeCell ref="K57:K59"/>
    <mergeCell ref="A60:A62"/>
    <mergeCell ref="L60:L62"/>
    <mergeCell ref="H54:H56"/>
    <mergeCell ref="I54:I56"/>
    <mergeCell ref="J54:J56"/>
    <mergeCell ref="L54:L56"/>
    <mergeCell ref="J46:J51"/>
    <mergeCell ref="B90:G90"/>
    <mergeCell ref="B91:G91"/>
    <mergeCell ref="B92:G92"/>
    <mergeCell ref="A83:J83"/>
    <mergeCell ref="B88:G88"/>
    <mergeCell ref="B89:G89"/>
    <mergeCell ref="A111:N111"/>
    <mergeCell ref="B93:G93"/>
    <mergeCell ref="B116:G116"/>
    <mergeCell ref="B94:G94"/>
    <mergeCell ref="A105:J105"/>
    <mergeCell ref="B113:G113"/>
    <mergeCell ref="B104:G104"/>
    <mergeCell ref="B103:G103"/>
    <mergeCell ref="A114:J114"/>
    <mergeCell ref="A84:N84"/>
    <mergeCell ref="B112:G112"/>
    <mergeCell ref="A106:N106"/>
    <mergeCell ref="B85:G85"/>
    <mergeCell ref="B86:G86"/>
    <mergeCell ref="B87:G87"/>
    <mergeCell ref="A110:J110"/>
    <mergeCell ref="B101:G101"/>
    <mergeCell ref="B100:G100"/>
    <mergeCell ref="A7:A9"/>
    <mergeCell ref="A6:N6"/>
    <mergeCell ref="B7:G9"/>
    <mergeCell ref="H7:H9"/>
    <mergeCell ref="I7:I9"/>
    <mergeCell ref="K7:K9"/>
    <mergeCell ref="L36:L37"/>
    <mergeCell ref="B13:G15"/>
    <mergeCell ref="H13:H15"/>
    <mergeCell ref="I13:I15"/>
    <mergeCell ref="J13:J15"/>
    <mergeCell ref="L13:L15"/>
    <mergeCell ref="M13:M15"/>
    <mergeCell ref="M36:M37"/>
    <mergeCell ref="A33:N33"/>
    <mergeCell ref="A34:A35"/>
    <mergeCell ref="K13:K15"/>
    <mergeCell ref="H20:H22"/>
    <mergeCell ref="I20:I22"/>
    <mergeCell ref="J20:J22"/>
    <mergeCell ref="L20:L22"/>
    <mergeCell ref="N20:N22"/>
    <mergeCell ref="B17:G17"/>
    <mergeCell ref="M20:M22"/>
    <mergeCell ref="B2:N2"/>
    <mergeCell ref="B3:G3"/>
    <mergeCell ref="B4:G4"/>
    <mergeCell ref="B5:G5"/>
    <mergeCell ref="J7:J9"/>
    <mergeCell ref="L7:L9"/>
    <mergeCell ref="M7:M9"/>
    <mergeCell ref="N7:N9"/>
    <mergeCell ref="K10:K12"/>
    <mergeCell ref="N10:N12"/>
    <mergeCell ref="M10:M12"/>
    <mergeCell ref="A128:J128"/>
    <mergeCell ref="A115:N115"/>
    <mergeCell ref="B117:G117"/>
    <mergeCell ref="A118:J118"/>
    <mergeCell ref="A119:N119"/>
    <mergeCell ref="B122:G122"/>
    <mergeCell ref="H120:H121"/>
    <mergeCell ref="I120:I121"/>
    <mergeCell ref="J120:J121"/>
    <mergeCell ref="L120:L121"/>
    <mergeCell ref="M120:M121"/>
    <mergeCell ref="N120:N121"/>
    <mergeCell ref="B120:G121"/>
    <mergeCell ref="A120:A121"/>
    <mergeCell ref="K120:K121"/>
    <mergeCell ref="B125:G125"/>
    <mergeCell ref="B126:G126"/>
    <mergeCell ref="A127:J127"/>
    <mergeCell ref="A124:N124"/>
    <mergeCell ref="A123:J123"/>
    <mergeCell ref="A13:A15"/>
    <mergeCell ref="A20:A22"/>
    <mergeCell ref="K20:K22"/>
    <mergeCell ref="B16:G16"/>
    <mergeCell ref="N13:N15"/>
    <mergeCell ref="K23:K25"/>
    <mergeCell ref="B46:G51"/>
    <mergeCell ref="H46:H51"/>
    <mergeCell ref="I46:I51"/>
    <mergeCell ref="A39:N39"/>
    <mergeCell ref="L46:L51"/>
    <mergeCell ref="M46:M51"/>
    <mergeCell ref="N46:N51"/>
    <mergeCell ref="B23:G25"/>
    <mergeCell ref="B26:G28"/>
    <mergeCell ref="H26:H28"/>
    <mergeCell ref="I26:I28"/>
    <mergeCell ref="J26:J28"/>
    <mergeCell ref="L26:L28"/>
    <mergeCell ref="M26:M28"/>
    <mergeCell ref="B20:G22"/>
    <mergeCell ref="A18:J18"/>
    <mergeCell ref="A19:N19"/>
    <mergeCell ref="N23:N25"/>
    <mergeCell ref="A10:A12"/>
    <mergeCell ref="B10:G12"/>
    <mergeCell ref="H10:H12"/>
    <mergeCell ref="I10:I12"/>
    <mergeCell ref="J10:J12"/>
    <mergeCell ref="L10:L12"/>
    <mergeCell ref="N40:N45"/>
    <mergeCell ref="B34:G35"/>
    <mergeCell ref="H34:H35"/>
    <mergeCell ref="I34:I35"/>
    <mergeCell ref="J34:J35"/>
    <mergeCell ref="M34:M35"/>
    <mergeCell ref="L34:L35"/>
    <mergeCell ref="A40:A45"/>
    <mergeCell ref="B40:G45"/>
    <mergeCell ref="H40:H45"/>
    <mergeCell ref="I40:I45"/>
    <mergeCell ref="J40:J45"/>
    <mergeCell ref="L40:L45"/>
    <mergeCell ref="M40:M45"/>
    <mergeCell ref="H29:H31"/>
    <mergeCell ref="I29:I31"/>
    <mergeCell ref="J29:J31"/>
    <mergeCell ref="L29:L31"/>
    <mergeCell ref="A65:A68"/>
    <mergeCell ref="A69:A72"/>
    <mergeCell ref="H79:H82"/>
    <mergeCell ref="I79:I82"/>
    <mergeCell ref="K69:K72"/>
    <mergeCell ref="H65:H68"/>
    <mergeCell ref="I65:I68"/>
    <mergeCell ref="B73:G76"/>
    <mergeCell ref="K79:K82"/>
    <mergeCell ref="A78:N78"/>
    <mergeCell ref="A79:A82"/>
    <mergeCell ref="B79:G82"/>
    <mergeCell ref="M73:M76"/>
    <mergeCell ref="J73:J76"/>
    <mergeCell ref="K73:K76"/>
    <mergeCell ref="J79:J82"/>
    <mergeCell ref="L134:N134"/>
    <mergeCell ref="L133:N133"/>
    <mergeCell ref="C1:L1"/>
    <mergeCell ref="B130:D130"/>
    <mergeCell ref="E130:F130"/>
    <mergeCell ref="G130:N130"/>
    <mergeCell ref="N79:N82"/>
    <mergeCell ref="L79:L82"/>
    <mergeCell ref="M79:M82"/>
    <mergeCell ref="N65:N68"/>
    <mergeCell ref="L65:L68"/>
    <mergeCell ref="M65:M68"/>
    <mergeCell ref="L69:L72"/>
    <mergeCell ref="M69:M72"/>
    <mergeCell ref="K65:K68"/>
    <mergeCell ref="B69:G72"/>
    <mergeCell ref="H69:H72"/>
    <mergeCell ref="I69:I72"/>
    <mergeCell ref="J69:J72"/>
    <mergeCell ref="M54:M56"/>
    <mergeCell ref="A52:J52"/>
    <mergeCell ref="A54:A56"/>
    <mergeCell ref="B54:G56"/>
    <mergeCell ref="A53:N53"/>
    <mergeCell ref="E131:F131"/>
    <mergeCell ref="L137:N137"/>
    <mergeCell ref="L136:N136"/>
    <mergeCell ref="N60:N62"/>
    <mergeCell ref="L73:L76"/>
    <mergeCell ref="A63:J63"/>
    <mergeCell ref="J65:J68"/>
    <mergeCell ref="A73:A76"/>
    <mergeCell ref="H73:H76"/>
    <mergeCell ref="I73:I76"/>
    <mergeCell ref="B95:G95"/>
    <mergeCell ref="B107:G107"/>
    <mergeCell ref="B108:G108"/>
    <mergeCell ref="B109:G109"/>
    <mergeCell ref="B131:D131"/>
    <mergeCell ref="B132:D132"/>
    <mergeCell ref="B96:G96"/>
    <mergeCell ref="G132:N132"/>
    <mergeCell ref="E132:F132"/>
    <mergeCell ref="H60:H62"/>
    <mergeCell ref="I60:I62"/>
    <mergeCell ref="B97:G97"/>
    <mergeCell ref="A77:J77"/>
    <mergeCell ref="B65:G68"/>
  </mergeCells>
  <pageMargins left="0.7" right="0.7" top="0.75" bottom="0.75" header="0.3" footer="0.3"/>
  <pageSetup paperSize="9" scale="50" orientation="portrait" horizontalDpi="4294967294" verticalDpi="4294967294" r:id="rId1"/>
  <rowBreaks count="1" manualBreakCount="1"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Dworakowska Wilczyńska Joanna</cp:lastModifiedBy>
  <cp:lastPrinted>2020-09-28T10:44:59Z</cp:lastPrinted>
  <dcterms:created xsi:type="dcterms:W3CDTF">2016-02-15T18:03:01Z</dcterms:created>
  <dcterms:modified xsi:type="dcterms:W3CDTF">2020-09-29T12:15:58Z</dcterms:modified>
</cp:coreProperties>
</file>