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Arkusz1!#REF!</definedName>
  </definedNames>
  <calcPr calcId="152511"/>
</workbook>
</file>

<file path=xl/calcChain.xml><?xml version="1.0" encoding="utf-8"?>
<calcChain xmlns="http://schemas.openxmlformats.org/spreadsheetml/2006/main">
  <c r="E30" i="1" l="1"/>
  <c r="E21" i="1"/>
  <c r="E17" i="1"/>
  <c r="G33" i="1" l="1"/>
  <c r="G7" i="1"/>
  <c r="G8" i="1"/>
  <c r="G9" i="1"/>
  <c r="G10" i="1"/>
  <c r="G11" i="1"/>
  <c r="G12" i="1"/>
  <c r="G13" i="1"/>
  <c r="G14" i="1"/>
  <c r="G15" i="1"/>
  <c r="G16" i="1"/>
  <c r="G17" i="1"/>
  <c r="G19" i="1"/>
  <c r="G24" i="1"/>
  <c r="G26" i="1"/>
  <c r="G28" i="1"/>
  <c r="G29" i="1"/>
  <c r="G30" i="1"/>
  <c r="G34" i="1"/>
  <c r="G6" i="1"/>
  <c r="E32" i="1"/>
  <c r="G32" i="1" s="1"/>
  <c r="E31" i="1"/>
  <c r="G31" i="1" s="1"/>
  <c r="E23" i="1"/>
  <c r="G23" i="1" s="1"/>
  <c r="G5" i="1" l="1"/>
  <c r="E27" i="1"/>
  <c r="G27" i="1" s="1"/>
  <c r="E25" i="1"/>
  <c r="G25" i="1" s="1"/>
  <c r="E18" i="1" l="1"/>
  <c r="G18" i="1" s="1"/>
  <c r="E20" i="1" l="1"/>
  <c r="G20" i="1" s="1"/>
  <c r="G21" i="1" l="1"/>
  <c r="E22" i="1" l="1"/>
  <c r="G22" i="1" s="1"/>
  <c r="G35" i="1" s="1"/>
  <c r="G36" i="1" s="1"/>
  <c r="G37" i="1" s="1"/>
</calcChain>
</file>

<file path=xl/sharedStrings.xml><?xml version="1.0" encoding="utf-8"?>
<sst xmlns="http://schemas.openxmlformats.org/spreadsheetml/2006/main" count="114" uniqueCount="81">
  <si>
    <t>1 BRANŻA ARCH-KONSTR.</t>
  </si>
  <si>
    <t>kalk. Własna</t>
  </si>
  <si>
    <t>kpl.</t>
  </si>
  <si>
    <t>KNR-W 2-02
0405-02
analogia</t>
  </si>
  <si>
    <t>m2</t>
  </si>
  <si>
    <t>Deskowanie połaci dachowych z tarcicy nasyconej
poz.2</t>
  </si>
  <si>
    <t>KNR-W 2-02
0410-01</t>
  </si>
  <si>
    <t>KNR-W 2-02
0501-01</t>
  </si>
  <si>
    <t>KNR-W 2-02
0410-04</t>
  </si>
  <si>
    <t>NNRNKB
202 0535-04</t>
  </si>
  <si>
    <t>NNRNKB
202 0541-02</t>
  </si>
  <si>
    <t>KNR-W 2-02
0519-04</t>
  </si>
  <si>
    <t>Rynny dachowe półokrągłe o śr. 15 cm - z blachy stalowej powlekanej 
17.8</t>
  </si>
  <si>
    <t>KNR-W 2-02
0526-03</t>
  </si>
  <si>
    <t>9
d.1.3</t>
  </si>
  <si>
    <t>Rury spustowe okrągłe o śr. 12 cm - z blachy stalowej ocynkowane
3.5*2</t>
  </si>
  <si>
    <t>11
d.1.4</t>
  </si>
  <si>
    <t>analiza indywidualna</t>
  </si>
  <si>
    <t>12
d.1.4</t>
  </si>
  <si>
    <t>KNR 2-02
1505-07</t>
  </si>
  <si>
    <t>1.1 roboty przygotowawcze</t>
  </si>
  <si>
    <t>1
d.1.1</t>
  </si>
  <si>
    <t>kalulacja własna</t>
  </si>
  <si>
    <t>2
d.1.1</t>
  </si>
  <si>
    <t>3
d.1.1</t>
  </si>
  <si>
    <t>Demontaż instalacji elektrycznej ( oświetlenie, gniazdaka, włączniki)</t>
  </si>
  <si>
    <t>4
d.1.1</t>
  </si>
  <si>
    <t>Zabezpieczenie podług i sufitów, oraz wykonanie ścianki rozdzielającej część remontowaną od użytkowej)</t>
  </si>
  <si>
    <t>13
d.1.4</t>
  </si>
  <si>
    <t>Demontaż sufitów drewnianych, wraz z usunięicem tynków</t>
  </si>
  <si>
    <t>Demontaż instalacji elektrycznej od wentylacji nawiewnej</t>
  </si>
  <si>
    <t xml:space="preserve">kpl. </t>
  </si>
  <si>
    <t>Wykonanie nowego wieńca wraz ze zbrojeniem</t>
  </si>
  <si>
    <t>Demontaż instneijacej konstrukcji dachu, (zmurszała konstukcja)</t>
  </si>
  <si>
    <t>Rozbiórka elewacji na wieńcu przeznaczonych do przemurowania</t>
  </si>
  <si>
    <t>1.2 roboty rozbiórkowe</t>
  </si>
  <si>
    <t>5
d.1.1</t>
  </si>
  <si>
    <t>5
d.1.2</t>
  </si>
  <si>
    <t>6
d.1.2</t>
  </si>
  <si>
    <t>7
d.1.2</t>
  </si>
  <si>
    <t>8
d.1.2</t>
  </si>
  <si>
    <t>1.3 Konstrukcja dachu</t>
  </si>
  <si>
    <t>10
d.1.3</t>
  </si>
  <si>
    <t>1.4 Pokrycie dachu</t>
  </si>
  <si>
    <t>Pokrycie dachów papą na podłożu drewnianym jednowarstwowo 
poz.10</t>
  </si>
  <si>
    <t>14
d.1.4</t>
  </si>
  <si>
    <t>16
d.1.4</t>
  </si>
  <si>
    <t>15
d.1.4</t>
  </si>
  <si>
    <t>(z.VI) Obróbki blacharskie z blachy powlekanej o szer.w rozwinięciu ponad 25 cm
(17.8+17.8+12+12)*0.7</t>
  </si>
  <si>
    <t>17
d.1.5</t>
  </si>
  <si>
    <t>KNNR 7
0702-02</t>
  </si>
  <si>
    <t>Montaż folii paroizolacyjnej na tasmę dwustronna do profili stalowych sufitu
podwieszanego wraz z wełną mineralną gr. 30cm
poz.17</t>
  </si>
  <si>
    <t>18
d.1.5</t>
  </si>
  <si>
    <t>19
d.1.5</t>
  </si>
  <si>
    <t>20
d.1.5</t>
  </si>
  <si>
    <t>21
d.1.5</t>
  </si>
  <si>
    <t>Sufity podwieszane z płytami z włókien mineralnych z rastrami o wymiarach 600x600 mm - typ
ARMSTRONG BIOGUARD ACOUSTIC
17.8*5.51</t>
  </si>
  <si>
    <t>szt.</t>
  </si>
  <si>
    <t>Uzupełnienie ubytków z płyty syropianowej, wraz z gruntowanie, wklejeniem siatki oraz malowaniem farbami silikonowymi, na wysokość ok 50 cm.</t>
  </si>
  <si>
    <t>Demontaż zabezpieczeń, oraz zagospodarowanie odpadów we własnym zakresie</t>
  </si>
  <si>
    <t>kompl.</t>
  </si>
  <si>
    <t>Rozbiórka zmurszałego wieńca obwodowego, oraz wykonanie nowego na częsci remontowanej</t>
  </si>
  <si>
    <t>Przemurowanie luźnych kominów wentylacyjnych i spalinowych znajdujących się ponad dachem, wraz wykonaniem ich remontu</t>
  </si>
  <si>
    <t>22
d.1.5</t>
  </si>
  <si>
    <t>Kalkulacja własna</t>
  </si>
  <si>
    <t xml:space="preserve">Montaż wpuszczanych lamp LED o wymiarach 600x600 mm - typ
ARMSTRONG  - wraz z podłączeniem </t>
  </si>
  <si>
    <t>Dachy z wiązarów drewnianych z tarcicy nasyconej o rozpiętości 10 m ( ilość
drewna 13,50 m3)
17.9*8.0</t>
  </si>
  <si>
    <t>Ołacenie połaci dachowych łatami 38x50 mm o rozstawie ponad 24 cm z tarcicy
nasyconej
17,90*12,00</t>
  </si>
  <si>
    <t>(z.VI) Pokrycie dachów o pow.ponad 100 m2 o nachyleniu połaci do 85 % blachą powlekaną dachówkową na łatach
poz.12</t>
  </si>
  <si>
    <t xml:space="preserve">Dwukrotne malowanie farbami emulsyjnymi powierzchni wewnętrznych - suchych
tynków z gruntowaniem (sala duża, korytarz kotłownia)
</t>
  </si>
  <si>
    <t>Dwukrotne malowanie farbami emulsyjnymi powierzchni wewnętrznych - suchych tynków z gruntowaniem
442.935+poz.10</t>
  </si>
  <si>
    <t xml:space="preserve">Wymiana isniejących wentylatorów dachowych eletrycznych na nowe. </t>
  </si>
  <si>
    <t>Wartośc netto</t>
  </si>
  <si>
    <t>23% VAT</t>
  </si>
  <si>
    <t>Wartość brutto</t>
  </si>
  <si>
    <t>Kosztorys Ofertowy -Przebudowa dachu w świetlicy wiejskiej w miejscowości Jakubowo Kisielickie</t>
  </si>
  <si>
    <t>J.M.</t>
  </si>
  <si>
    <t>Ilość</t>
  </si>
  <si>
    <t>Cena jednostkowa</t>
  </si>
  <si>
    <t>Warość (2*3)</t>
  </si>
  <si>
    <t>1.5 Malowanie okładzina sufitu, prace wykończeniowe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</si>
</sst>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0" fillId="0" borderId="0" xfId="0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5" fillId="0" borderId="0" xfId="0" applyFont="1"/>
    <xf numFmtId="43" fontId="0" fillId="0" borderId="0" xfId="1" applyFont="1"/>
    <xf numFmtId="43" fontId="3" fillId="0" borderId="1" xfId="1" applyFont="1" applyBorder="1"/>
    <xf numFmtId="43" fontId="3" fillId="0" borderId="1" xfId="1" applyFont="1" applyFill="1" applyBorder="1"/>
    <xf numFmtId="43" fontId="3" fillId="0" borderId="0" xfId="0" applyNumberFormat="1" applyFont="1"/>
    <xf numFmtId="43" fontId="3" fillId="0" borderId="0" xfId="1" applyFont="1"/>
    <xf numFmtId="43" fontId="2" fillId="0" borderId="0" xfId="1" applyFont="1"/>
    <xf numFmtId="43" fontId="3" fillId="0" borderId="0" xfId="1" applyFont="1" applyFill="1"/>
    <xf numFmtId="43" fontId="5" fillId="0" borderId="0" xfId="1" applyFont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1" xfId="0" applyFont="1" applyBorder="1"/>
    <xf numFmtId="43" fontId="4" fillId="0" borderId="1" xfId="1" applyFont="1" applyBorder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A28" zoomScale="115" zoomScaleNormal="115" workbookViewId="0">
      <selection activeCell="A26" sqref="A26:C26"/>
    </sheetView>
  </sheetViews>
  <sheetFormatPr defaultRowHeight="15" x14ac:dyDescent="0.25"/>
  <cols>
    <col min="2" max="2" width="13.42578125" style="5" customWidth="1"/>
    <col min="3" max="3" width="68.28515625" customWidth="1"/>
    <col min="6" max="6" width="15.85546875" style="10" bestFit="1" customWidth="1"/>
    <col min="7" max="7" width="14.140625" style="10" bestFit="1" customWidth="1"/>
    <col min="8" max="8" width="14.140625" bestFit="1" customWidth="1"/>
    <col min="9" max="9" width="13" style="10" bestFit="1" customWidth="1"/>
    <col min="10" max="10" width="14.140625" style="10" bestFit="1" customWidth="1"/>
    <col min="11" max="12" width="12.28515625" bestFit="1" customWidth="1"/>
  </cols>
  <sheetData>
    <row r="1" spans="1:12" ht="15" customHeight="1" x14ac:dyDescent="0.25">
      <c r="A1" s="31" t="s">
        <v>75</v>
      </c>
      <c r="B1" s="32"/>
      <c r="C1" s="32"/>
      <c r="D1" s="32"/>
      <c r="E1" s="32"/>
      <c r="F1" s="32"/>
      <c r="G1" s="32"/>
      <c r="H1" s="4"/>
    </row>
    <row r="2" spans="1:12" x14ac:dyDescent="0.25">
      <c r="A2" s="4"/>
      <c r="B2" s="24"/>
      <c r="C2" s="4"/>
      <c r="D2" s="4"/>
      <c r="E2" s="4"/>
      <c r="F2" s="14"/>
      <c r="G2" s="14"/>
      <c r="H2" s="4"/>
    </row>
    <row r="3" spans="1:12" x14ac:dyDescent="0.25">
      <c r="A3" s="21" t="s">
        <v>0</v>
      </c>
      <c r="B3" s="22"/>
      <c r="C3" s="23"/>
      <c r="D3" s="33" t="s">
        <v>76</v>
      </c>
      <c r="E3" s="33" t="s">
        <v>77</v>
      </c>
      <c r="F3" s="34" t="s">
        <v>78</v>
      </c>
      <c r="G3" s="34" t="s">
        <v>79</v>
      </c>
      <c r="H3" s="4"/>
    </row>
    <row r="4" spans="1:12" x14ac:dyDescent="0.25">
      <c r="A4" s="21" t="s">
        <v>20</v>
      </c>
      <c r="B4" s="22"/>
      <c r="C4" s="23"/>
      <c r="D4" s="33">
        <v>1</v>
      </c>
      <c r="E4" s="33">
        <v>2</v>
      </c>
      <c r="F4" s="33">
        <v>3</v>
      </c>
      <c r="G4" s="33">
        <v>4</v>
      </c>
      <c r="H4" s="4"/>
    </row>
    <row r="5" spans="1:12" s="4" customFormat="1" ht="30" x14ac:dyDescent="0.25">
      <c r="A5" s="2" t="s">
        <v>21</v>
      </c>
      <c r="B5" s="2" t="s">
        <v>22</v>
      </c>
      <c r="C5" s="2" t="s">
        <v>29</v>
      </c>
      <c r="D5" s="3" t="s">
        <v>2</v>
      </c>
      <c r="E5" s="3">
        <v>1</v>
      </c>
      <c r="F5" s="11"/>
      <c r="G5" s="11">
        <f>E5*F5</f>
        <v>0</v>
      </c>
      <c r="H5" s="13"/>
      <c r="I5" s="14"/>
      <c r="J5" s="14"/>
    </row>
    <row r="6" spans="1:12" s="4" customFormat="1" ht="30" x14ac:dyDescent="0.25">
      <c r="A6" s="2" t="s">
        <v>23</v>
      </c>
      <c r="B6" s="2" t="s">
        <v>22</v>
      </c>
      <c r="C6" s="2" t="s">
        <v>27</v>
      </c>
      <c r="D6" s="3" t="s">
        <v>2</v>
      </c>
      <c r="E6" s="3">
        <v>1</v>
      </c>
      <c r="F6" s="11"/>
      <c r="G6" s="11">
        <f>E6*F6</f>
        <v>0</v>
      </c>
      <c r="H6" s="13"/>
      <c r="I6" s="14"/>
      <c r="J6" s="14"/>
    </row>
    <row r="7" spans="1:12" s="4" customFormat="1" ht="30" x14ac:dyDescent="0.25">
      <c r="A7" s="2" t="s">
        <v>24</v>
      </c>
      <c r="B7" s="2" t="s">
        <v>22</v>
      </c>
      <c r="C7" s="2" t="s">
        <v>25</v>
      </c>
      <c r="D7" s="3" t="s">
        <v>2</v>
      </c>
      <c r="E7" s="3">
        <v>1</v>
      </c>
      <c r="F7" s="11"/>
      <c r="G7" s="11">
        <f t="shared" ref="G7:G34" si="0">E7*F7</f>
        <v>0</v>
      </c>
      <c r="H7" s="13"/>
      <c r="I7" s="14"/>
      <c r="J7" s="14"/>
    </row>
    <row r="8" spans="1:12" s="4" customFormat="1" ht="30" x14ac:dyDescent="0.25">
      <c r="A8" s="2" t="s">
        <v>26</v>
      </c>
      <c r="B8" s="2" t="s">
        <v>22</v>
      </c>
      <c r="C8" s="2" t="s">
        <v>30</v>
      </c>
      <c r="D8" s="3" t="s">
        <v>31</v>
      </c>
      <c r="E8" s="3">
        <v>1</v>
      </c>
      <c r="F8" s="11"/>
      <c r="G8" s="11">
        <f t="shared" si="0"/>
        <v>0</v>
      </c>
      <c r="H8" s="13"/>
      <c r="I8" s="14"/>
      <c r="J8" s="14"/>
    </row>
    <row r="9" spans="1:12" s="4" customFormat="1" ht="30" x14ac:dyDescent="0.25">
      <c r="A9" s="2" t="s">
        <v>36</v>
      </c>
      <c r="B9" s="2" t="s">
        <v>22</v>
      </c>
      <c r="C9" s="3" t="s">
        <v>34</v>
      </c>
      <c r="D9" s="3" t="s">
        <v>2</v>
      </c>
      <c r="E9" s="3">
        <v>1</v>
      </c>
      <c r="F9" s="11"/>
      <c r="G9" s="11">
        <f t="shared" si="0"/>
        <v>0</v>
      </c>
      <c r="I9" s="14"/>
      <c r="J9" s="14"/>
    </row>
    <row r="10" spans="1:12" s="1" customFormat="1" x14ac:dyDescent="0.25">
      <c r="A10" s="21" t="s">
        <v>35</v>
      </c>
      <c r="B10" s="22"/>
      <c r="C10" s="23"/>
      <c r="D10" s="3"/>
      <c r="E10" s="3"/>
      <c r="F10" s="11"/>
      <c r="G10" s="11">
        <f t="shared" si="0"/>
        <v>0</v>
      </c>
      <c r="H10" s="4"/>
      <c r="I10" s="15"/>
      <c r="J10" s="15"/>
    </row>
    <row r="11" spans="1:12" s="4" customFormat="1" ht="30" x14ac:dyDescent="0.25">
      <c r="A11" s="2" t="s">
        <v>37</v>
      </c>
      <c r="B11" s="2" t="s">
        <v>1</v>
      </c>
      <c r="C11" s="2" t="s">
        <v>33</v>
      </c>
      <c r="D11" s="3" t="s">
        <v>2</v>
      </c>
      <c r="E11" s="3">
        <v>1</v>
      </c>
      <c r="F11" s="11"/>
      <c r="G11" s="11">
        <f t="shared" si="0"/>
        <v>0</v>
      </c>
      <c r="I11" s="14"/>
      <c r="J11" s="14"/>
    </row>
    <row r="12" spans="1:12" s="4" customFormat="1" ht="30" x14ac:dyDescent="0.25">
      <c r="A12" s="2" t="s">
        <v>38</v>
      </c>
      <c r="B12" s="2" t="s">
        <v>1</v>
      </c>
      <c r="C12" s="2" t="s">
        <v>62</v>
      </c>
      <c r="D12" s="3" t="s">
        <v>2</v>
      </c>
      <c r="E12" s="3">
        <v>1</v>
      </c>
      <c r="F12" s="11"/>
      <c r="G12" s="11">
        <f t="shared" si="0"/>
        <v>0</v>
      </c>
      <c r="I12" s="14"/>
      <c r="J12" s="14"/>
    </row>
    <row r="13" spans="1:12" s="4" customFormat="1" ht="30" x14ac:dyDescent="0.25">
      <c r="A13" s="2" t="s">
        <v>39</v>
      </c>
      <c r="B13" s="2" t="s">
        <v>1</v>
      </c>
      <c r="C13" s="2" t="s">
        <v>61</v>
      </c>
      <c r="D13" s="3" t="s">
        <v>2</v>
      </c>
      <c r="E13" s="3">
        <v>1</v>
      </c>
      <c r="F13" s="11"/>
      <c r="G13" s="11">
        <f t="shared" si="0"/>
        <v>0</v>
      </c>
      <c r="I13" s="14"/>
      <c r="J13" s="14"/>
      <c r="K13" s="13"/>
      <c r="L13" s="13"/>
    </row>
    <row r="14" spans="1:12" s="8" customFormat="1" ht="30" x14ac:dyDescent="0.25">
      <c r="A14" s="2" t="s">
        <v>40</v>
      </c>
      <c r="B14" s="7" t="s">
        <v>1</v>
      </c>
      <c r="C14" s="7" t="s">
        <v>32</v>
      </c>
      <c r="D14" s="6" t="s">
        <v>2</v>
      </c>
      <c r="E14" s="6">
        <v>1</v>
      </c>
      <c r="F14" s="12"/>
      <c r="G14" s="11">
        <f t="shared" si="0"/>
        <v>0</v>
      </c>
      <c r="I14" s="16"/>
      <c r="J14" s="16"/>
    </row>
    <row r="15" spans="1:12" s="1" customFormat="1" x14ac:dyDescent="0.25">
      <c r="A15" s="25"/>
      <c r="B15" s="26"/>
      <c r="C15" s="27"/>
      <c r="D15" s="3"/>
      <c r="E15" s="3"/>
      <c r="F15" s="11"/>
      <c r="G15" s="11">
        <f t="shared" si="0"/>
        <v>0</v>
      </c>
      <c r="H15" s="4"/>
      <c r="I15" s="15"/>
      <c r="J15" s="15"/>
    </row>
    <row r="16" spans="1:12" s="9" customFormat="1" x14ac:dyDescent="0.25">
      <c r="A16" s="21" t="s">
        <v>41</v>
      </c>
      <c r="B16" s="22"/>
      <c r="C16" s="23"/>
      <c r="D16" s="28"/>
      <c r="E16" s="28"/>
      <c r="F16" s="29"/>
      <c r="G16" s="11">
        <f t="shared" si="0"/>
        <v>0</v>
      </c>
      <c r="H16" s="30"/>
      <c r="I16" s="17"/>
      <c r="J16" s="17"/>
    </row>
    <row r="17" spans="1:10" s="4" customFormat="1" ht="45" x14ac:dyDescent="0.25">
      <c r="A17" s="2" t="s">
        <v>14</v>
      </c>
      <c r="B17" s="2" t="s">
        <v>3</v>
      </c>
      <c r="C17" s="2" t="s">
        <v>66</v>
      </c>
      <c r="D17" s="3" t="s">
        <v>4</v>
      </c>
      <c r="E17" s="3">
        <f>17.9*8</f>
        <v>143.19999999999999</v>
      </c>
      <c r="F17" s="11"/>
      <c r="G17" s="11">
        <f t="shared" si="0"/>
        <v>0</v>
      </c>
      <c r="I17" s="14"/>
      <c r="J17" s="14"/>
    </row>
    <row r="18" spans="1:10" s="4" customFormat="1" ht="30" x14ac:dyDescent="0.25">
      <c r="A18" s="2" t="s">
        <v>42</v>
      </c>
      <c r="B18" s="2" t="s">
        <v>6</v>
      </c>
      <c r="C18" s="2" t="s">
        <v>5</v>
      </c>
      <c r="D18" s="2" t="s">
        <v>4</v>
      </c>
      <c r="E18" s="3">
        <f>E17</f>
        <v>143.19999999999999</v>
      </c>
      <c r="F18" s="11"/>
      <c r="G18" s="11">
        <f t="shared" si="0"/>
        <v>0</v>
      </c>
      <c r="I18" s="14"/>
      <c r="J18" s="14"/>
    </row>
    <row r="19" spans="1:10" s="1" customFormat="1" x14ac:dyDescent="0.25">
      <c r="A19" s="21" t="s">
        <v>43</v>
      </c>
      <c r="B19" s="22"/>
      <c r="C19" s="23"/>
      <c r="D19" s="3"/>
      <c r="E19" s="3"/>
      <c r="F19" s="11"/>
      <c r="G19" s="11">
        <f t="shared" si="0"/>
        <v>0</v>
      </c>
      <c r="H19" s="4"/>
      <c r="I19" s="15"/>
      <c r="J19" s="15"/>
    </row>
    <row r="20" spans="1:10" s="4" customFormat="1" ht="30" x14ac:dyDescent="0.25">
      <c r="A20" s="2" t="s">
        <v>16</v>
      </c>
      <c r="B20" s="2" t="s">
        <v>7</v>
      </c>
      <c r="C20" s="2" t="s">
        <v>44</v>
      </c>
      <c r="D20" s="2" t="s">
        <v>4</v>
      </c>
      <c r="E20" s="3">
        <f>E18</f>
        <v>143.19999999999999</v>
      </c>
      <c r="F20" s="11"/>
      <c r="G20" s="11">
        <f t="shared" si="0"/>
        <v>0</v>
      </c>
      <c r="I20" s="14"/>
      <c r="J20" s="14"/>
    </row>
    <row r="21" spans="1:10" s="4" customFormat="1" ht="60" x14ac:dyDescent="0.25">
      <c r="A21" s="2" t="s">
        <v>18</v>
      </c>
      <c r="B21" s="2" t="s">
        <v>8</v>
      </c>
      <c r="C21" s="2" t="s">
        <v>67</v>
      </c>
      <c r="D21" s="2" t="s">
        <v>4</v>
      </c>
      <c r="E21" s="3">
        <f>17.9*12</f>
        <v>214.79999999999998</v>
      </c>
      <c r="F21" s="11"/>
      <c r="G21" s="11">
        <f t="shared" si="0"/>
        <v>0</v>
      </c>
      <c r="I21" s="14"/>
      <c r="J21" s="14"/>
    </row>
    <row r="22" spans="1:10" s="4" customFormat="1" ht="45" x14ac:dyDescent="0.25">
      <c r="A22" s="2" t="s">
        <v>28</v>
      </c>
      <c r="B22" s="2" t="s">
        <v>9</v>
      </c>
      <c r="C22" s="2" t="s">
        <v>68</v>
      </c>
      <c r="D22" s="2" t="s">
        <v>4</v>
      </c>
      <c r="E22" s="3">
        <f>E21</f>
        <v>214.79999999999998</v>
      </c>
      <c r="F22" s="11"/>
      <c r="G22" s="11">
        <f t="shared" si="0"/>
        <v>0</v>
      </c>
      <c r="I22" s="14"/>
      <c r="J22" s="14"/>
    </row>
    <row r="23" spans="1:10" s="4" customFormat="1" ht="60" x14ac:dyDescent="0.25">
      <c r="A23" s="2" t="s">
        <v>45</v>
      </c>
      <c r="B23" s="2" t="s">
        <v>10</v>
      </c>
      <c r="C23" s="2" t="s">
        <v>48</v>
      </c>
      <c r="D23" s="2" t="s">
        <v>4</v>
      </c>
      <c r="E23" s="3">
        <f>(17.8+17.8+12+12)*0.7</f>
        <v>41.72</v>
      </c>
      <c r="F23" s="11"/>
      <c r="G23" s="11">
        <f t="shared" si="0"/>
        <v>0</v>
      </c>
      <c r="I23" s="14"/>
      <c r="J23" s="14"/>
    </row>
    <row r="24" spans="1:10" s="1" customFormat="1" ht="30" x14ac:dyDescent="0.25">
      <c r="A24" s="2" t="s">
        <v>47</v>
      </c>
      <c r="B24" s="2" t="s">
        <v>11</v>
      </c>
      <c r="C24" s="2" t="s">
        <v>12</v>
      </c>
      <c r="D24" s="2" t="s">
        <v>4</v>
      </c>
      <c r="E24" s="3">
        <v>17.8</v>
      </c>
      <c r="F24" s="11"/>
      <c r="G24" s="11">
        <f t="shared" si="0"/>
        <v>0</v>
      </c>
      <c r="H24" s="4"/>
      <c r="I24" s="15"/>
      <c r="J24" s="15"/>
    </row>
    <row r="25" spans="1:10" s="4" customFormat="1" ht="30" x14ac:dyDescent="0.25">
      <c r="A25" s="2" t="s">
        <v>46</v>
      </c>
      <c r="B25" s="2" t="s">
        <v>13</v>
      </c>
      <c r="C25" s="2" t="s">
        <v>15</v>
      </c>
      <c r="D25" s="2" t="s">
        <v>4</v>
      </c>
      <c r="E25" s="3">
        <f>3.5*2</f>
        <v>7</v>
      </c>
      <c r="F25" s="11"/>
      <c r="G25" s="11">
        <f t="shared" si="0"/>
        <v>0</v>
      </c>
      <c r="I25" s="14"/>
      <c r="J25" s="14"/>
    </row>
    <row r="26" spans="1:10" s="1" customFormat="1" x14ac:dyDescent="0.25">
      <c r="A26" s="18" t="s">
        <v>80</v>
      </c>
      <c r="B26" s="19"/>
      <c r="C26" s="20"/>
      <c r="D26" s="3"/>
      <c r="E26" s="3"/>
      <c r="F26" s="11"/>
      <c r="G26" s="11">
        <f t="shared" si="0"/>
        <v>0</v>
      </c>
      <c r="H26" s="4"/>
      <c r="I26" s="15"/>
      <c r="J26" s="15"/>
    </row>
    <row r="27" spans="1:10" s="4" customFormat="1" ht="75" x14ac:dyDescent="0.25">
      <c r="A27" s="2" t="s">
        <v>49</v>
      </c>
      <c r="B27" s="2" t="s">
        <v>50</v>
      </c>
      <c r="C27" s="2" t="s">
        <v>56</v>
      </c>
      <c r="D27" s="2" t="s">
        <v>4</v>
      </c>
      <c r="E27" s="3">
        <f>17.8*5.51</f>
        <v>98.078000000000003</v>
      </c>
      <c r="F27" s="11"/>
      <c r="G27" s="11">
        <f t="shared" si="0"/>
        <v>0</v>
      </c>
      <c r="I27" s="14"/>
      <c r="J27" s="14"/>
    </row>
    <row r="28" spans="1:10" s="4" customFormat="1" ht="30" x14ac:dyDescent="0.25">
      <c r="A28" s="2" t="s">
        <v>52</v>
      </c>
      <c r="B28" s="2" t="s">
        <v>64</v>
      </c>
      <c r="C28" s="2" t="s">
        <v>65</v>
      </c>
      <c r="D28" s="2" t="s">
        <v>57</v>
      </c>
      <c r="E28" s="3">
        <v>10</v>
      </c>
      <c r="F28" s="11"/>
      <c r="G28" s="11">
        <f t="shared" si="0"/>
        <v>0</v>
      </c>
      <c r="I28" s="14"/>
      <c r="J28" s="14"/>
    </row>
    <row r="29" spans="1:10" s="4" customFormat="1" ht="75" x14ac:dyDescent="0.25">
      <c r="A29" s="2" t="s">
        <v>53</v>
      </c>
      <c r="B29" s="2" t="s">
        <v>17</v>
      </c>
      <c r="C29" s="2" t="s">
        <v>51</v>
      </c>
      <c r="D29" s="2" t="s">
        <v>4</v>
      </c>
      <c r="E29" s="3">
        <v>98.078000000000003</v>
      </c>
      <c r="F29" s="11"/>
      <c r="G29" s="11">
        <f t="shared" si="0"/>
        <v>0</v>
      </c>
      <c r="I29" s="14"/>
      <c r="J29" s="14"/>
    </row>
    <row r="30" spans="1:10" s="4" customFormat="1" ht="45" x14ac:dyDescent="0.25">
      <c r="A30" s="2" t="s">
        <v>53</v>
      </c>
      <c r="B30" s="2" t="s">
        <v>19</v>
      </c>
      <c r="C30" s="2" t="s">
        <v>70</v>
      </c>
      <c r="D30" s="2" t="s">
        <v>4</v>
      </c>
      <c r="E30" s="3">
        <f>442.935+E29</f>
        <v>541.01300000000003</v>
      </c>
      <c r="F30" s="11"/>
      <c r="G30" s="11">
        <f t="shared" si="0"/>
        <v>0</v>
      </c>
      <c r="I30" s="14"/>
      <c r="J30" s="14"/>
    </row>
    <row r="31" spans="1:10" s="4" customFormat="1" ht="60" x14ac:dyDescent="0.25">
      <c r="A31" s="2" t="s">
        <v>54</v>
      </c>
      <c r="B31" s="2" t="s">
        <v>19</v>
      </c>
      <c r="C31" s="2" t="s">
        <v>69</v>
      </c>
      <c r="D31" s="2" t="s">
        <v>4</v>
      </c>
      <c r="E31" s="3">
        <f>73+9+16.5+40+10.5-7+3+55+6+12+7</f>
        <v>225</v>
      </c>
      <c r="F31" s="11"/>
      <c r="G31" s="11">
        <f t="shared" si="0"/>
        <v>0</v>
      </c>
      <c r="I31" s="14"/>
      <c r="J31" s="14"/>
    </row>
    <row r="32" spans="1:10" s="4" customFormat="1" ht="45" x14ac:dyDescent="0.25">
      <c r="A32" s="2" t="s">
        <v>54</v>
      </c>
      <c r="B32" s="2" t="s">
        <v>22</v>
      </c>
      <c r="C32" s="2" t="s">
        <v>58</v>
      </c>
      <c r="D32" s="2" t="s">
        <v>4</v>
      </c>
      <c r="E32" s="3">
        <f>(19+13+13)</f>
        <v>45</v>
      </c>
      <c r="F32" s="11"/>
      <c r="G32" s="11">
        <f t="shared" si="0"/>
        <v>0</v>
      </c>
      <c r="I32" s="14"/>
      <c r="J32" s="14"/>
    </row>
    <row r="33" spans="1:10" s="4" customFormat="1" ht="30" x14ac:dyDescent="0.25">
      <c r="A33" s="2" t="s">
        <v>55</v>
      </c>
      <c r="B33" s="2" t="s">
        <v>22</v>
      </c>
      <c r="C33" s="2" t="s">
        <v>59</v>
      </c>
      <c r="D33" s="2" t="s">
        <v>60</v>
      </c>
      <c r="E33" s="3">
        <v>1</v>
      </c>
      <c r="F33" s="11"/>
      <c r="G33" s="11">
        <f t="shared" ref="G33" si="1">E33*F33</f>
        <v>0</v>
      </c>
      <c r="I33" s="14"/>
      <c r="J33" s="14"/>
    </row>
    <row r="34" spans="1:10" s="1" customFormat="1" ht="30" x14ac:dyDescent="0.25">
      <c r="A34" s="2" t="s">
        <v>63</v>
      </c>
      <c r="B34" s="2" t="s">
        <v>22</v>
      </c>
      <c r="C34" s="2" t="s">
        <v>71</v>
      </c>
      <c r="D34" s="2" t="s">
        <v>60</v>
      </c>
      <c r="E34" s="3">
        <v>1</v>
      </c>
      <c r="F34" s="11"/>
      <c r="G34" s="11">
        <f t="shared" si="0"/>
        <v>0</v>
      </c>
      <c r="H34" s="4"/>
      <c r="I34" s="15"/>
      <c r="J34" s="15"/>
    </row>
    <row r="35" spans="1:10" x14ac:dyDescent="0.25">
      <c r="A35" s="4"/>
      <c r="B35" s="24"/>
      <c r="C35" s="4"/>
      <c r="D35" s="4"/>
      <c r="E35" s="4"/>
      <c r="F35" s="29" t="s">
        <v>72</v>
      </c>
      <c r="G35" s="29">
        <f>SUM(G5:G34)</f>
        <v>0</v>
      </c>
      <c r="H35" s="14"/>
    </row>
    <row r="36" spans="1:10" x14ac:dyDescent="0.25">
      <c r="A36" s="4"/>
      <c r="B36" s="24"/>
      <c r="C36" s="4"/>
      <c r="D36" s="4"/>
      <c r="E36" s="4"/>
      <c r="F36" s="29" t="s">
        <v>73</v>
      </c>
      <c r="G36" s="29">
        <f>G35*0.23</f>
        <v>0</v>
      </c>
      <c r="H36" s="14"/>
    </row>
    <row r="37" spans="1:10" x14ac:dyDescent="0.25">
      <c r="A37" s="4"/>
      <c r="B37" s="24"/>
      <c r="C37" s="4"/>
      <c r="D37" s="4"/>
      <c r="E37" s="4"/>
      <c r="F37" s="29" t="s">
        <v>74</v>
      </c>
      <c r="G37" s="29">
        <f>G35+G36</f>
        <v>0</v>
      </c>
      <c r="H37" s="14"/>
    </row>
    <row r="38" spans="1:10" x14ac:dyDescent="0.25">
      <c r="A38" s="4"/>
      <c r="B38" s="24"/>
      <c r="C38" s="4"/>
      <c r="D38" s="4"/>
      <c r="E38" s="4"/>
      <c r="F38" s="14"/>
      <c r="G38" s="14"/>
      <c r="H38" s="4"/>
    </row>
    <row r="39" spans="1:10" x14ac:dyDescent="0.25">
      <c r="A39" s="4"/>
      <c r="B39" s="24"/>
      <c r="C39" s="4"/>
      <c r="D39" s="4"/>
      <c r="E39" s="4"/>
      <c r="F39" s="14"/>
      <c r="G39" s="14"/>
      <c r="H39" s="4"/>
    </row>
    <row r="40" spans="1:10" x14ac:dyDescent="0.25">
      <c r="A40" s="4"/>
      <c r="B40" s="24"/>
      <c r="C40" s="4"/>
      <c r="D40" s="4"/>
      <c r="E40" s="4"/>
      <c r="F40" s="14"/>
      <c r="G40" s="14"/>
      <c r="H40" s="4"/>
    </row>
    <row r="41" spans="1:10" x14ac:dyDescent="0.25">
      <c r="A41" s="4"/>
      <c r="B41" s="24"/>
      <c r="C41" s="4"/>
      <c r="D41" s="4"/>
      <c r="E41" s="4"/>
      <c r="F41" s="14"/>
      <c r="G41" s="14"/>
      <c r="H41" s="4"/>
    </row>
    <row r="42" spans="1:10" x14ac:dyDescent="0.25">
      <c r="A42" s="4"/>
      <c r="B42" s="24"/>
      <c r="C42" s="4"/>
      <c r="D42" s="4"/>
      <c r="E42" s="4"/>
      <c r="F42" s="14"/>
      <c r="G42" s="14"/>
      <c r="H42" s="4"/>
    </row>
    <row r="43" spans="1:10" x14ac:dyDescent="0.25">
      <c r="A43" s="4"/>
      <c r="B43" s="24"/>
      <c r="C43" s="4"/>
      <c r="D43" s="4"/>
      <c r="E43" s="4"/>
      <c r="F43" s="14"/>
      <c r="G43" s="14"/>
      <c r="H43" s="4"/>
    </row>
    <row r="44" spans="1:10" x14ac:dyDescent="0.25">
      <c r="A44" s="4"/>
      <c r="B44" s="24"/>
      <c r="C44" s="4"/>
      <c r="D44" s="4"/>
      <c r="E44" s="4"/>
      <c r="F44" s="14"/>
      <c r="G44" s="14"/>
      <c r="H44" s="4"/>
    </row>
    <row r="45" spans="1:10" x14ac:dyDescent="0.25">
      <c r="A45" s="4"/>
      <c r="B45" s="24"/>
      <c r="C45" s="4"/>
      <c r="D45" s="4"/>
      <c r="E45" s="4"/>
      <c r="F45" s="14"/>
      <c r="G45" s="14"/>
      <c r="H45" s="4"/>
    </row>
  </sheetData>
  <mergeCells count="7">
    <mergeCell ref="A1:G1"/>
    <mergeCell ref="A3:C3"/>
    <mergeCell ref="A26:C26"/>
    <mergeCell ref="A19:C19"/>
    <mergeCell ref="A16:C16"/>
    <mergeCell ref="A10:C10"/>
    <mergeCell ref="A4:C4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2022-12-20T13:57:23Z</dcterms:modified>
</cp:coreProperties>
</file>