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F1D9A897-5022-4737-A49C-1772E1EF6F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Arkusz1!$A$2:$AL$24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D32" i="1"/>
  <c r="H29" i="1"/>
  <c r="H30" i="1"/>
  <c r="H31" i="1"/>
  <c r="H28" i="1"/>
  <c r="E31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4" i="1"/>
  <c r="AK18" i="1"/>
  <c r="AK19" i="1"/>
  <c r="AK20" i="1"/>
  <c r="AK21" i="1"/>
  <c r="AK22" i="1"/>
  <c r="AK23" i="1"/>
  <c r="AK24" i="1"/>
  <c r="AL25" i="1" l="1"/>
  <c r="T25" i="1"/>
  <c r="G32" i="1"/>
  <c r="C32" i="1"/>
  <c r="H32" i="1" l="1"/>
</calcChain>
</file>

<file path=xl/sharedStrings.xml><?xml version="1.0" encoding="utf-8"?>
<sst xmlns="http://schemas.openxmlformats.org/spreadsheetml/2006/main" count="488" uniqueCount="141">
  <si>
    <t>Poznań</t>
  </si>
  <si>
    <t>PSG Sp. z .o.</t>
  </si>
  <si>
    <t>LP</t>
  </si>
  <si>
    <t>Nazwa obiektu</t>
  </si>
  <si>
    <t>Adres Obiektu</t>
  </si>
  <si>
    <t>Dane OSD</t>
  </si>
  <si>
    <t>Nazwa Obecnego Sprzedawcy</t>
  </si>
  <si>
    <t>Zmiana Sprzedawcy</t>
  </si>
  <si>
    <t>Okres obowiązywania obecnej umowy sprzedażowej/okres wypowiedzenia</t>
  </si>
  <si>
    <t>Taryfa PSG</t>
  </si>
  <si>
    <t>Płatnik podatku akcyzowego</t>
  </si>
  <si>
    <t>Moc umowna</t>
  </si>
  <si>
    <t>Nr gazomierza</t>
  </si>
  <si>
    <t>Nr PPG</t>
  </si>
  <si>
    <t>marzec</t>
  </si>
  <si>
    <t>kwiecień</t>
  </si>
  <si>
    <t>maj</t>
  </si>
  <si>
    <t>czerwiec</t>
  </si>
  <si>
    <t>lipiec</t>
  </si>
  <si>
    <t>sierpień</t>
  </si>
  <si>
    <t>Adres</t>
  </si>
  <si>
    <t>Kod</t>
  </si>
  <si>
    <t>NIP/REGON</t>
  </si>
  <si>
    <t>Miejscowość/Ulica/Nr</t>
  </si>
  <si>
    <t>Poczta</t>
  </si>
  <si>
    <t>Nazwa</t>
  </si>
  <si>
    <t>Oddział</t>
  </si>
  <si>
    <t>ilość miesięcy</t>
  </si>
  <si>
    <t>paliwo gazowe (kWh)</t>
  </si>
  <si>
    <t>Kobylin, Rynek Marszałka J. Piłsudskiego 1</t>
  </si>
  <si>
    <t>63-740</t>
  </si>
  <si>
    <t>Kobylin</t>
  </si>
  <si>
    <t>6211693397</t>
  </si>
  <si>
    <t>Szkoła i Przedszkole</t>
  </si>
  <si>
    <t>Kobylin, ul. 3 Maja 9</t>
  </si>
  <si>
    <t>W - 5.1</t>
  </si>
  <si>
    <t>ZW</t>
  </si>
  <si>
    <t>Hala</t>
  </si>
  <si>
    <t>W - 4</t>
  </si>
  <si>
    <t>W - 3.6</t>
  </si>
  <si>
    <t>Sala Gimnastyczna</t>
  </si>
  <si>
    <t xml:space="preserve">Szkoła  </t>
  </si>
  <si>
    <t>Zalesie Małe 15</t>
  </si>
  <si>
    <t>Przedszkole</t>
  </si>
  <si>
    <t>Kobylin, ul. Grunwaldzka 2A</t>
  </si>
  <si>
    <t>Zalesie Małe</t>
  </si>
  <si>
    <t>Zalesie Wielkie</t>
  </si>
  <si>
    <t>Gmina Kobylin</t>
  </si>
  <si>
    <t>Smolice 73A</t>
  </si>
  <si>
    <t>Remiza OSP</t>
  </si>
  <si>
    <t>Dom Seniora</t>
  </si>
  <si>
    <t>W - 1.1</t>
  </si>
  <si>
    <t>kolejna</t>
  </si>
  <si>
    <t>Dane Nabywcy</t>
  </si>
  <si>
    <t>Dane odbiorcy faktury</t>
  </si>
  <si>
    <t>Czas trwania zamówienia</t>
  </si>
  <si>
    <t>Płatnik</t>
  </si>
  <si>
    <t>ul. Krotoszyńska 6, Kobylin</t>
  </si>
  <si>
    <t>ul. Krotoszyńska 12, Kobylin</t>
  </si>
  <si>
    <t>5408759</t>
  </si>
  <si>
    <t xml:space="preserve"> Rynek Marszałka J. Piłsudskiego 16, Kobylin</t>
  </si>
  <si>
    <t>Gmina Kobylin, Rynek Marszałka J. Piłsudskiego 1, 63-740 Kobylin</t>
  </si>
  <si>
    <t>Rynek Marszałka J. Piłsudskiego 1, Kobylin</t>
  </si>
  <si>
    <t>Aleja Powstańców Wielkopolskich 47, Kobylin</t>
  </si>
  <si>
    <t>ul. Krobska 19, Kobylin</t>
  </si>
  <si>
    <t>15a m. 1, Zalesie Małe</t>
  </si>
  <si>
    <t>067401</t>
  </si>
  <si>
    <t>Zespół Szkoła Podstawowa im. Juliana Tuwima i Przedszkole w Kobylinie, ul. 3 Maja 9, 63-740 Kobylin</t>
  </si>
  <si>
    <t>138</t>
  </si>
  <si>
    <t>17</t>
  </si>
  <si>
    <t>Smolice 27, Smolnice</t>
  </si>
  <si>
    <t>Szkoła Podstawowa w Zalesiu Małym, Zalesie Małe 15, 63-740 Kobylin</t>
  </si>
  <si>
    <t>28, Zalesie Wielkie</t>
  </si>
  <si>
    <t xml:space="preserve"> ul. Krotoszyńska 6, Kobylin</t>
  </si>
  <si>
    <t>Uwagi</t>
  </si>
  <si>
    <t xml:space="preserve">Gmina Kobylin </t>
  </si>
  <si>
    <t>Szkoła Podstawowa w Smolicach, Smolice 27, 63-740 Kobylin</t>
  </si>
  <si>
    <t>Smolice 2</t>
  </si>
  <si>
    <t>Górka 21</t>
  </si>
  <si>
    <t>8018590365500019145094</t>
  </si>
  <si>
    <t>8018590365500019148910</t>
  </si>
  <si>
    <t>8018590365500019145117</t>
  </si>
  <si>
    <t>8018590365500019145100</t>
  </si>
  <si>
    <t>Kobylin, ul. Strzelecka 10</t>
  </si>
  <si>
    <t>Gminny Ośrodek Kultury w Kobylinie</t>
  </si>
  <si>
    <t>Kobylin, Strzelecka 10</t>
  </si>
  <si>
    <t>6211833987</t>
  </si>
  <si>
    <t>Gminny Ośrodek Kultury w Kobylinie, ul. Strzelecka 10, 63-740 Kobylin</t>
  </si>
  <si>
    <t>Rynek Marszałka Józefa Piłsudskiego 1</t>
  </si>
  <si>
    <t>8018590365500044879667</t>
  </si>
  <si>
    <t>XM1701570476</t>
  </si>
  <si>
    <t>XM1701570477</t>
  </si>
  <si>
    <t>8018590365500044907063</t>
  </si>
  <si>
    <t>XM2002844820</t>
  </si>
  <si>
    <t>8018590365500044907445</t>
  </si>
  <si>
    <t>XM1100086467</t>
  </si>
  <si>
    <t>XM1100017920</t>
  </si>
  <si>
    <t>XM1100017899</t>
  </si>
  <si>
    <t>8018590365500043449199</t>
  </si>
  <si>
    <t>8018590365500043445313</t>
  </si>
  <si>
    <t>XK1330900998</t>
  </si>
  <si>
    <t>2287855</t>
  </si>
  <si>
    <t>XM0000000555</t>
  </si>
  <si>
    <t>8018590365500043448000</t>
  </si>
  <si>
    <t>XM1300035362</t>
  </si>
  <si>
    <t>8018590365500044879254</t>
  </si>
  <si>
    <t>8018590365500044878936</t>
  </si>
  <si>
    <t>8018590365500044669121</t>
  </si>
  <si>
    <t>XI0700000697</t>
  </si>
  <si>
    <t>8018590365500030689928</t>
  </si>
  <si>
    <t>XM1300029519</t>
  </si>
  <si>
    <t>8018590365500044878820</t>
  </si>
  <si>
    <t>XA1928067920</t>
  </si>
  <si>
    <t>8018590365500044908688</t>
  </si>
  <si>
    <t>8018590365500044720754</t>
  </si>
  <si>
    <t>XM1902362754</t>
  </si>
  <si>
    <t>Gmina Kobylin, Rynek Marszałka Józefa. Piłsudskiego 1, 63-740 Kobylin</t>
  </si>
  <si>
    <t>Smolice</t>
  </si>
  <si>
    <t>Zalesie Wielkie nr dz. 19/3</t>
  </si>
  <si>
    <t>Zalesie Małe nr dz. 171/2</t>
  </si>
  <si>
    <t>0006828</t>
  </si>
  <si>
    <t>00029517</t>
  </si>
  <si>
    <t>Rynek Marszałka J. Piłsudskiego 1</t>
  </si>
  <si>
    <t>Smolice 27</t>
  </si>
  <si>
    <t>PL0033153244</t>
  </si>
  <si>
    <t>Po Prostu Energia S.A.</t>
  </si>
  <si>
    <t>Grupa taryfowa</t>
  </si>
  <si>
    <t>Ilość ppe</t>
  </si>
  <si>
    <t>Ilość godz. X moc umowna</t>
  </si>
  <si>
    <t>Podatek akcyzowy</t>
  </si>
  <si>
    <t>W-5.1</t>
  </si>
  <si>
    <t>W-3.6</t>
  </si>
  <si>
    <t>Suma</t>
  </si>
  <si>
    <t>W-1.1</t>
  </si>
  <si>
    <t>W-4</t>
  </si>
  <si>
    <t>01.03.2022 do 31.08.2022</t>
  </si>
  <si>
    <t>Szacunkowe  zużycie paliwa gazowego</t>
  </si>
  <si>
    <t>28.02.2022 / umowa terminowa, nie wymaga wypowiedzenia</t>
  </si>
  <si>
    <t>Ilość kWh na 6 miesięcy - zamówienie planowane</t>
  </si>
  <si>
    <t>Zmiana ilości paliwa gazowego w trakcie trwania zamówienia +/- 15% od wartości zamówienia planowanego (kWh)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</si>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</sst>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3" fontId="2" fillId="0" borderId="1" xfId="0" applyNumberFormat="1" applyFont="1" applyFill="1" applyBorder="1" applyAlignment="1" applyProtection="1">
      <alignment horizontal="center" vertical="center"/>
      <protection locked="0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Border="1" applyAlignment="1" applyProtection="1">
      <alignment horizontal="center" vertical="center"/>
      <protection locked="0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3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/>
      <protection locked="0"/>
    </xf>
    <xf numFmtId="164" fontId="2" fillId="0" borderId="7" xfId="0" applyNumberFormat="1" applyFont="1" applyFill="1" applyBorder="1" applyAlignment="1" applyProtection="1">
      <alignment horizontal="center" vertical="center"/>
      <protection locked="0"/>
    </xf>
    <xf numFmtId="49" fontId="2" fillId="0" borderId="2" xfId="0" quotePrefix="1" applyNumberFormat="1" applyFont="1" applyFill="1" applyBorder="1" applyAlignment="1" applyProtection="1">
      <alignment horizontal="center" vertical="center"/>
      <protection locked="0"/>
    </xf>
    <xf numFmtId="3" fontId="2" fillId="0" borderId="2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9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locked="0"/>
    </xf>
    <xf numFmtId="3" fontId="3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BAE9"/>
      <color rgb="FFBEED47"/>
      <color rgb="FFFFCCFF"/>
      <color rgb="FFFF99FF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nmedia\Documents\ENMEDIA\KOBYLIN\PRZETARG%20NA%20GAZ%202017%20ROK\Kopia%20Kobylin%20Ga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obliczenia"/>
      <sheetName val="Analiza"/>
      <sheetName val="Podsumowanie"/>
      <sheetName val="Załącznik"/>
      <sheetName val="Podział na taryfy"/>
      <sheetName val="Arkusz robocz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3"/>
  <sheetViews>
    <sheetView tabSelected="1" zoomScale="85" zoomScaleNormal="85" workbookViewId="0">
      <pane xSplit="1" ySplit="3" topLeftCell="B25" activePane="bottomRight" state="frozen"/>
      <selection activeCell="A7" sqref="A7"/>
      <selection pane="topRight" activeCell="B7" sqref="B7"/>
      <selection pane="bottomLeft" activeCell="A12" sqref="A12"/>
      <selection pane="bottomRight" activeCell="G23" sqref="G23"/>
    </sheetView>
  </sheetViews>
  <sheetFormatPr defaultColWidth="35.88671875" defaultRowHeight="10.199999999999999" x14ac:dyDescent="0.3"/>
  <cols>
    <col min="1" max="1" width="5.5546875" style="1" customWidth="1"/>
    <col min="2" max="2" width="29.88671875" style="13" customWidth="1"/>
    <col min="3" max="3" width="30.88671875" style="13" customWidth="1"/>
    <col min="4" max="4" width="9.88671875" style="2" customWidth="1"/>
    <col min="5" max="5" width="12" style="2" customWidth="1"/>
    <col min="6" max="6" width="11.109375" style="2" customWidth="1"/>
    <col min="7" max="7" width="70.6640625" style="13" customWidth="1"/>
    <col min="8" max="8" width="18.109375" style="2" customWidth="1"/>
    <col min="9" max="9" width="22.88671875" style="2" bestFit="1" customWidth="1"/>
    <col min="10" max="10" width="9.5546875" style="2" bestFit="1" customWidth="1"/>
    <col min="11" max="11" width="7.5546875" style="2" customWidth="1"/>
    <col min="12" max="12" width="9" style="2" customWidth="1"/>
    <col min="13" max="13" width="11.5546875" style="1" customWidth="1"/>
    <col min="14" max="14" width="9" style="1" customWidth="1"/>
    <col min="15" max="15" width="25.88671875" style="2" customWidth="1"/>
    <col min="16" max="16" width="9.6640625" style="2" customWidth="1"/>
    <col min="17" max="17" width="40.88671875" style="2" customWidth="1"/>
    <col min="18" max="18" width="10.33203125" style="2" customWidth="1"/>
    <col min="19" max="19" width="10.88671875" style="2" customWidth="1"/>
    <col min="20" max="20" width="9" style="2" customWidth="1"/>
    <col min="21" max="21" width="13.6640625" style="2" customWidth="1"/>
    <col min="22" max="22" width="19.6640625" style="2" customWidth="1"/>
    <col min="23" max="23" width="29.109375" style="2" customWidth="1"/>
    <col min="24" max="24" width="20.5546875" style="2" customWidth="1"/>
    <col min="25" max="25" width="9" style="10" customWidth="1"/>
    <col min="26" max="26" width="7.6640625" style="10" customWidth="1"/>
    <col min="27" max="27" width="8.6640625" style="10" customWidth="1"/>
    <col min="28" max="28" width="8" style="10" customWidth="1"/>
    <col min="29" max="29" width="7.6640625" style="10" customWidth="1"/>
    <col min="30" max="30" width="8.88671875" style="10" customWidth="1"/>
    <col min="31" max="31" width="8.109375" style="10" customWidth="1"/>
    <col min="32" max="32" width="9.33203125" style="10" customWidth="1"/>
    <col min="33" max="33" width="7.6640625" style="10" customWidth="1"/>
    <col min="34" max="34" width="9.33203125" style="10" customWidth="1"/>
    <col min="35" max="35" width="8" style="10" customWidth="1"/>
    <col min="36" max="36" width="9.33203125" style="10" customWidth="1"/>
    <col min="37" max="37" width="8.6640625" style="14" customWidth="1"/>
    <col min="38" max="38" width="10.88671875" style="14" customWidth="1"/>
    <col min="39" max="52" width="8.6640625" style="1" customWidth="1"/>
    <col min="53" max="16384" width="35.88671875" style="1"/>
  </cols>
  <sheetData>
    <row r="1" spans="1:40" x14ac:dyDescent="0.3">
      <c r="B1" s="24"/>
      <c r="C1" s="24"/>
      <c r="D1" s="1"/>
      <c r="E1" s="1"/>
      <c r="F1" s="1"/>
      <c r="G1" s="24"/>
      <c r="H1" s="1"/>
      <c r="I1" s="1"/>
      <c r="J1" s="1"/>
      <c r="K1" s="1"/>
      <c r="L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40" s="15" customFormat="1" ht="33" customHeight="1" x14ac:dyDescent="0.3">
      <c r="A2" s="59" t="s">
        <v>2</v>
      </c>
      <c r="B2" s="61" t="s">
        <v>53</v>
      </c>
      <c r="C2" s="62"/>
      <c r="D2" s="62"/>
      <c r="E2" s="62"/>
      <c r="F2" s="63"/>
      <c r="G2" s="64" t="s">
        <v>54</v>
      </c>
      <c r="H2" s="59" t="s">
        <v>3</v>
      </c>
      <c r="I2" s="61" t="s">
        <v>4</v>
      </c>
      <c r="J2" s="62"/>
      <c r="K2" s="62"/>
      <c r="L2" s="63"/>
      <c r="M2" s="61" t="s">
        <v>5</v>
      </c>
      <c r="N2" s="63"/>
      <c r="O2" s="59" t="s">
        <v>6</v>
      </c>
      <c r="P2" s="59" t="s">
        <v>7</v>
      </c>
      <c r="Q2" s="59" t="s">
        <v>8</v>
      </c>
      <c r="R2" s="59" t="s">
        <v>9</v>
      </c>
      <c r="S2" s="59" t="s">
        <v>10</v>
      </c>
      <c r="T2" s="59" t="s">
        <v>11</v>
      </c>
      <c r="U2" s="59" t="s">
        <v>12</v>
      </c>
      <c r="V2" s="59" t="s">
        <v>13</v>
      </c>
      <c r="W2" s="59" t="s">
        <v>74</v>
      </c>
      <c r="X2" s="59" t="s">
        <v>55</v>
      </c>
      <c r="Y2" s="61" t="s">
        <v>14</v>
      </c>
      <c r="Z2" s="62"/>
      <c r="AA2" s="61" t="s">
        <v>15</v>
      </c>
      <c r="AB2" s="62"/>
      <c r="AC2" s="61" t="s">
        <v>16</v>
      </c>
      <c r="AD2" s="62"/>
      <c r="AE2" s="61" t="s">
        <v>17</v>
      </c>
      <c r="AF2" s="62"/>
      <c r="AG2" s="61" t="s">
        <v>18</v>
      </c>
      <c r="AH2" s="62"/>
      <c r="AI2" s="61" t="s">
        <v>19</v>
      </c>
      <c r="AJ2" s="62"/>
      <c r="AK2" s="66" t="s">
        <v>136</v>
      </c>
      <c r="AL2" s="66"/>
    </row>
    <row r="3" spans="1:40" s="15" customFormat="1" ht="36" customHeight="1" x14ac:dyDescent="0.3">
      <c r="A3" s="60"/>
      <c r="B3" s="3" t="s">
        <v>56</v>
      </c>
      <c r="C3" s="3" t="s">
        <v>20</v>
      </c>
      <c r="D3" s="3" t="s">
        <v>21</v>
      </c>
      <c r="E3" s="3" t="s">
        <v>24</v>
      </c>
      <c r="F3" s="3" t="s">
        <v>22</v>
      </c>
      <c r="G3" s="65"/>
      <c r="H3" s="60"/>
      <c r="I3" s="61" t="s">
        <v>23</v>
      </c>
      <c r="J3" s="62"/>
      <c r="K3" s="3" t="s">
        <v>21</v>
      </c>
      <c r="L3" s="3" t="s">
        <v>24</v>
      </c>
      <c r="M3" s="3" t="s">
        <v>25</v>
      </c>
      <c r="N3" s="3" t="s">
        <v>26</v>
      </c>
      <c r="O3" s="60"/>
      <c r="P3" s="60"/>
      <c r="Q3" s="60"/>
      <c r="R3" s="60"/>
      <c r="S3" s="60"/>
      <c r="T3" s="60"/>
      <c r="U3" s="60"/>
      <c r="V3" s="60"/>
      <c r="W3" s="60"/>
      <c r="X3" s="60"/>
      <c r="Y3" s="3" t="s">
        <v>27</v>
      </c>
      <c r="Z3" s="3" t="s">
        <v>28</v>
      </c>
      <c r="AA3" s="3" t="s">
        <v>27</v>
      </c>
      <c r="AB3" s="3" t="s">
        <v>28</v>
      </c>
      <c r="AC3" s="3" t="s">
        <v>27</v>
      </c>
      <c r="AD3" s="3" t="s">
        <v>28</v>
      </c>
      <c r="AE3" s="3" t="s">
        <v>27</v>
      </c>
      <c r="AF3" s="3" t="s">
        <v>28</v>
      </c>
      <c r="AG3" s="3" t="s">
        <v>27</v>
      </c>
      <c r="AH3" s="3" t="s">
        <v>28</v>
      </c>
      <c r="AI3" s="3" t="s">
        <v>27</v>
      </c>
      <c r="AJ3" s="3" t="s">
        <v>28</v>
      </c>
      <c r="AK3" s="3" t="s">
        <v>27</v>
      </c>
      <c r="AL3" s="3" t="s">
        <v>28</v>
      </c>
    </row>
    <row r="4" spans="1:40" ht="15.9" customHeight="1" x14ac:dyDescent="0.3">
      <c r="A4" s="4">
        <v>1</v>
      </c>
      <c r="B4" s="25" t="s">
        <v>47</v>
      </c>
      <c r="C4" s="25" t="s">
        <v>88</v>
      </c>
      <c r="D4" s="16" t="s">
        <v>30</v>
      </c>
      <c r="E4" s="16" t="s">
        <v>31</v>
      </c>
      <c r="F4" s="16" t="s">
        <v>32</v>
      </c>
      <c r="G4" s="25" t="s">
        <v>67</v>
      </c>
      <c r="H4" s="16" t="s">
        <v>33</v>
      </c>
      <c r="I4" s="16" t="s">
        <v>34</v>
      </c>
      <c r="J4" s="16" t="s">
        <v>31</v>
      </c>
      <c r="K4" s="16" t="s">
        <v>30</v>
      </c>
      <c r="L4" s="16" t="s">
        <v>31</v>
      </c>
      <c r="M4" s="5" t="s">
        <v>1</v>
      </c>
      <c r="N4" s="5" t="s">
        <v>0</v>
      </c>
      <c r="O4" s="42" t="s">
        <v>125</v>
      </c>
      <c r="P4" s="6" t="s">
        <v>52</v>
      </c>
      <c r="Q4" s="6" t="s">
        <v>137</v>
      </c>
      <c r="R4" s="26" t="s">
        <v>35</v>
      </c>
      <c r="S4" s="16" t="s">
        <v>36</v>
      </c>
      <c r="T4" s="6">
        <v>329</v>
      </c>
      <c r="U4" s="16" t="s">
        <v>69</v>
      </c>
      <c r="V4" s="16" t="s">
        <v>79</v>
      </c>
      <c r="W4" s="17"/>
      <c r="X4" s="18" t="s">
        <v>135</v>
      </c>
      <c r="Y4" s="7">
        <v>1</v>
      </c>
      <c r="Z4" s="7">
        <v>61332</v>
      </c>
      <c r="AA4" s="7">
        <v>1</v>
      </c>
      <c r="AB4" s="7">
        <v>41466</v>
      </c>
      <c r="AC4" s="7">
        <v>1</v>
      </c>
      <c r="AD4" s="7">
        <v>21202</v>
      </c>
      <c r="AE4" s="7">
        <v>1</v>
      </c>
      <c r="AF4" s="7">
        <v>10291</v>
      </c>
      <c r="AG4" s="7">
        <v>1</v>
      </c>
      <c r="AH4" s="7">
        <v>7709</v>
      </c>
      <c r="AI4" s="7">
        <v>1</v>
      </c>
      <c r="AJ4" s="7">
        <v>7653</v>
      </c>
      <c r="AK4" s="8">
        <f>AI4+AG4+AE4+AC4+AA4+Y4</f>
        <v>6</v>
      </c>
      <c r="AL4" s="8">
        <f>AJ4+AH4+AF4+AD4+AB4+Z4</f>
        <v>149653</v>
      </c>
    </row>
    <row r="5" spans="1:40" ht="15.9" customHeight="1" x14ac:dyDescent="0.3">
      <c r="A5" s="4">
        <v>2</v>
      </c>
      <c r="B5" s="25" t="s">
        <v>47</v>
      </c>
      <c r="C5" s="25" t="s">
        <v>88</v>
      </c>
      <c r="D5" s="16" t="s">
        <v>30</v>
      </c>
      <c r="E5" s="16" t="s">
        <v>31</v>
      </c>
      <c r="F5" s="16" t="s">
        <v>32</v>
      </c>
      <c r="G5" s="25" t="s">
        <v>67</v>
      </c>
      <c r="H5" s="16" t="s">
        <v>37</v>
      </c>
      <c r="I5" s="16" t="s">
        <v>34</v>
      </c>
      <c r="J5" s="16" t="s">
        <v>31</v>
      </c>
      <c r="K5" s="16" t="s">
        <v>30</v>
      </c>
      <c r="L5" s="16" t="s">
        <v>31</v>
      </c>
      <c r="M5" s="5" t="s">
        <v>1</v>
      </c>
      <c r="N5" s="5" t="s">
        <v>0</v>
      </c>
      <c r="O5" s="42" t="s">
        <v>125</v>
      </c>
      <c r="P5" s="6" t="s">
        <v>52</v>
      </c>
      <c r="Q5" s="42" t="s">
        <v>137</v>
      </c>
      <c r="R5" s="26" t="s">
        <v>35</v>
      </c>
      <c r="S5" s="16" t="s">
        <v>36</v>
      </c>
      <c r="T5" s="6">
        <v>219</v>
      </c>
      <c r="U5" s="16" t="s">
        <v>68</v>
      </c>
      <c r="V5" s="16" t="s">
        <v>80</v>
      </c>
      <c r="W5" s="17"/>
      <c r="X5" s="18" t="s">
        <v>135</v>
      </c>
      <c r="Y5" s="7">
        <v>1</v>
      </c>
      <c r="Z5" s="7">
        <v>16103</v>
      </c>
      <c r="AA5" s="7">
        <v>1</v>
      </c>
      <c r="AB5" s="7">
        <v>10104</v>
      </c>
      <c r="AC5" s="7">
        <v>1</v>
      </c>
      <c r="AD5" s="7">
        <v>3946</v>
      </c>
      <c r="AE5" s="7">
        <v>1</v>
      </c>
      <c r="AF5" s="7">
        <v>1409</v>
      </c>
      <c r="AG5" s="7">
        <v>1</v>
      </c>
      <c r="AH5" s="7">
        <v>1401</v>
      </c>
      <c r="AI5" s="7">
        <v>1</v>
      </c>
      <c r="AJ5" s="7">
        <v>1457</v>
      </c>
      <c r="AK5" s="8">
        <f t="shared" ref="AK5:AK17" si="0">AI5+AG5+AE5+AC5+AA5+Y5</f>
        <v>6</v>
      </c>
      <c r="AL5" s="8">
        <f t="shared" ref="AL5:AL24" si="1">AJ5+AH5+AF5+AD5+AB5+Z5</f>
        <v>34420</v>
      </c>
    </row>
    <row r="6" spans="1:40" ht="15.9" customHeight="1" x14ac:dyDescent="0.3">
      <c r="A6" s="4">
        <v>3</v>
      </c>
      <c r="B6" s="25" t="s">
        <v>47</v>
      </c>
      <c r="C6" s="25" t="s">
        <v>88</v>
      </c>
      <c r="D6" s="16" t="s">
        <v>30</v>
      </c>
      <c r="E6" s="16" t="s">
        <v>31</v>
      </c>
      <c r="F6" s="16" t="s">
        <v>32</v>
      </c>
      <c r="G6" s="25" t="s">
        <v>116</v>
      </c>
      <c r="H6" s="19"/>
      <c r="I6" s="19" t="s">
        <v>83</v>
      </c>
      <c r="J6" s="19" t="s">
        <v>31</v>
      </c>
      <c r="K6" s="19" t="s">
        <v>30</v>
      </c>
      <c r="L6" s="19" t="s">
        <v>31</v>
      </c>
      <c r="M6" s="5" t="s">
        <v>1</v>
      </c>
      <c r="N6" s="5" t="s">
        <v>0</v>
      </c>
      <c r="O6" s="42" t="s">
        <v>125</v>
      </c>
      <c r="P6" s="6" t="s">
        <v>52</v>
      </c>
      <c r="Q6" s="42" t="s">
        <v>137</v>
      </c>
      <c r="R6" s="27" t="s">
        <v>35</v>
      </c>
      <c r="S6" s="16" t="s">
        <v>36</v>
      </c>
      <c r="T6" s="6">
        <v>197</v>
      </c>
      <c r="U6" s="19" t="s">
        <v>59</v>
      </c>
      <c r="V6" s="19" t="s">
        <v>81</v>
      </c>
      <c r="W6" s="17"/>
      <c r="X6" s="18" t="s">
        <v>135</v>
      </c>
      <c r="Y6" s="7">
        <v>1</v>
      </c>
      <c r="Z6" s="7">
        <v>36385</v>
      </c>
      <c r="AA6" s="7">
        <v>1</v>
      </c>
      <c r="AB6" s="7">
        <v>32831</v>
      </c>
      <c r="AC6" s="7">
        <v>1</v>
      </c>
      <c r="AD6" s="7">
        <v>15124</v>
      </c>
      <c r="AE6" s="7">
        <v>1</v>
      </c>
      <c r="AF6" s="7">
        <v>330</v>
      </c>
      <c r="AG6" s="7">
        <v>1</v>
      </c>
      <c r="AH6" s="7">
        <v>0</v>
      </c>
      <c r="AI6" s="7">
        <v>1</v>
      </c>
      <c r="AJ6" s="7">
        <v>686</v>
      </c>
      <c r="AK6" s="8">
        <f t="shared" si="0"/>
        <v>6</v>
      </c>
      <c r="AL6" s="8">
        <f t="shared" si="1"/>
        <v>85356</v>
      </c>
    </row>
    <row r="7" spans="1:40" ht="15.9" customHeight="1" x14ac:dyDescent="0.3">
      <c r="A7" s="4">
        <v>4</v>
      </c>
      <c r="B7" s="25" t="s">
        <v>47</v>
      </c>
      <c r="C7" s="25" t="s">
        <v>88</v>
      </c>
      <c r="D7" s="16" t="s">
        <v>30</v>
      </c>
      <c r="E7" s="16" t="s">
        <v>31</v>
      </c>
      <c r="F7" s="16" t="s">
        <v>32</v>
      </c>
      <c r="G7" s="25" t="s">
        <v>116</v>
      </c>
      <c r="H7" s="19"/>
      <c r="I7" s="19" t="s">
        <v>44</v>
      </c>
      <c r="J7" s="19" t="s">
        <v>31</v>
      </c>
      <c r="K7" s="19" t="s">
        <v>30</v>
      </c>
      <c r="L7" s="19" t="s">
        <v>31</v>
      </c>
      <c r="M7" s="5" t="s">
        <v>1</v>
      </c>
      <c r="N7" s="5" t="s">
        <v>0</v>
      </c>
      <c r="O7" s="42" t="s">
        <v>125</v>
      </c>
      <c r="P7" s="6" t="s">
        <v>52</v>
      </c>
      <c r="Q7" s="42" t="s">
        <v>137</v>
      </c>
      <c r="R7" s="27" t="s">
        <v>35</v>
      </c>
      <c r="S7" s="16" t="s">
        <v>36</v>
      </c>
      <c r="T7" s="6">
        <v>176</v>
      </c>
      <c r="U7" s="43" t="s">
        <v>101</v>
      </c>
      <c r="V7" s="19" t="s">
        <v>82</v>
      </c>
      <c r="W7" s="17"/>
      <c r="X7" s="18" t="s">
        <v>135</v>
      </c>
      <c r="Y7" s="7">
        <v>1</v>
      </c>
      <c r="Z7" s="7">
        <v>19159</v>
      </c>
      <c r="AA7" s="7">
        <v>1</v>
      </c>
      <c r="AB7" s="7">
        <v>14775</v>
      </c>
      <c r="AC7" s="7">
        <v>1</v>
      </c>
      <c r="AD7" s="7">
        <v>6902</v>
      </c>
      <c r="AE7" s="7">
        <v>1</v>
      </c>
      <c r="AF7" s="7">
        <v>2355</v>
      </c>
      <c r="AG7" s="7">
        <v>1</v>
      </c>
      <c r="AH7" s="7">
        <v>2106</v>
      </c>
      <c r="AI7" s="7">
        <v>1</v>
      </c>
      <c r="AJ7" s="7">
        <v>2890</v>
      </c>
      <c r="AK7" s="8">
        <f t="shared" si="0"/>
        <v>6</v>
      </c>
      <c r="AL7" s="8">
        <f t="shared" si="1"/>
        <v>48187</v>
      </c>
      <c r="AN7" s="9"/>
    </row>
    <row r="8" spans="1:40" ht="15.9" customHeight="1" x14ac:dyDescent="0.3">
      <c r="A8" s="4">
        <v>5</v>
      </c>
      <c r="B8" s="25" t="s">
        <v>75</v>
      </c>
      <c r="C8" s="25" t="s">
        <v>88</v>
      </c>
      <c r="D8" s="16" t="s">
        <v>30</v>
      </c>
      <c r="E8" s="16" t="s">
        <v>31</v>
      </c>
      <c r="F8" s="16" t="s">
        <v>32</v>
      </c>
      <c r="G8" s="25" t="s">
        <v>67</v>
      </c>
      <c r="H8" s="16"/>
      <c r="I8" s="16" t="s">
        <v>57</v>
      </c>
      <c r="J8" s="16" t="s">
        <v>31</v>
      </c>
      <c r="K8" s="16" t="s">
        <v>30</v>
      </c>
      <c r="L8" s="16" t="s">
        <v>31</v>
      </c>
      <c r="M8" s="5" t="s">
        <v>1</v>
      </c>
      <c r="N8" s="5" t="s">
        <v>0</v>
      </c>
      <c r="O8" s="42" t="s">
        <v>125</v>
      </c>
      <c r="P8" s="6" t="s">
        <v>52</v>
      </c>
      <c r="Q8" s="42" t="s">
        <v>137</v>
      </c>
      <c r="R8" s="28" t="s">
        <v>38</v>
      </c>
      <c r="S8" s="16" t="s">
        <v>36</v>
      </c>
      <c r="T8" s="6"/>
      <c r="U8" s="44" t="s">
        <v>90</v>
      </c>
      <c r="V8" s="45" t="s">
        <v>89</v>
      </c>
      <c r="W8" s="17"/>
      <c r="X8" s="18" t="s">
        <v>135</v>
      </c>
      <c r="Y8" s="7">
        <v>1</v>
      </c>
      <c r="Z8" s="7">
        <v>19312</v>
      </c>
      <c r="AA8" s="7">
        <v>1</v>
      </c>
      <c r="AB8" s="7">
        <v>27092</v>
      </c>
      <c r="AC8" s="7">
        <v>1</v>
      </c>
      <c r="AD8" s="7">
        <v>8161</v>
      </c>
      <c r="AE8" s="7">
        <v>1</v>
      </c>
      <c r="AF8" s="7">
        <v>396</v>
      </c>
      <c r="AG8" s="7">
        <v>1</v>
      </c>
      <c r="AH8" s="7">
        <v>346</v>
      </c>
      <c r="AI8" s="7">
        <v>1</v>
      </c>
      <c r="AJ8" s="7">
        <v>898</v>
      </c>
      <c r="AK8" s="8">
        <f t="shared" si="0"/>
        <v>6</v>
      </c>
      <c r="AL8" s="8">
        <f t="shared" si="1"/>
        <v>56205</v>
      </c>
    </row>
    <row r="9" spans="1:40" ht="15.9" customHeight="1" x14ac:dyDescent="0.3">
      <c r="A9" s="4">
        <v>6</v>
      </c>
      <c r="B9" s="25" t="s">
        <v>75</v>
      </c>
      <c r="C9" s="25" t="s">
        <v>122</v>
      </c>
      <c r="D9" s="16" t="s">
        <v>30</v>
      </c>
      <c r="E9" s="16" t="s">
        <v>31</v>
      </c>
      <c r="F9" s="16" t="s">
        <v>32</v>
      </c>
      <c r="G9" s="25" t="s">
        <v>67</v>
      </c>
      <c r="H9" s="19" t="s">
        <v>40</v>
      </c>
      <c r="I9" s="16" t="s">
        <v>73</v>
      </c>
      <c r="J9" s="19" t="s">
        <v>31</v>
      </c>
      <c r="K9" s="19" t="s">
        <v>30</v>
      </c>
      <c r="L9" s="19" t="s">
        <v>31</v>
      </c>
      <c r="M9" s="5" t="s">
        <v>1</v>
      </c>
      <c r="N9" s="5" t="s">
        <v>0</v>
      </c>
      <c r="O9" s="42" t="s">
        <v>125</v>
      </c>
      <c r="P9" s="6" t="s">
        <v>52</v>
      </c>
      <c r="Q9" s="42" t="s">
        <v>137</v>
      </c>
      <c r="R9" s="20" t="s">
        <v>39</v>
      </c>
      <c r="S9" s="16" t="s">
        <v>36</v>
      </c>
      <c r="T9" s="6"/>
      <c r="U9" s="43" t="s">
        <v>121</v>
      </c>
      <c r="V9" s="4">
        <v>1304191011</v>
      </c>
      <c r="W9" s="17"/>
      <c r="X9" s="18" t="s">
        <v>135</v>
      </c>
      <c r="Y9" s="7">
        <v>1</v>
      </c>
      <c r="Z9" s="7">
        <v>1866</v>
      </c>
      <c r="AA9" s="7">
        <v>1</v>
      </c>
      <c r="AB9" s="7">
        <v>152</v>
      </c>
      <c r="AC9" s="7">
        <v>1</v>
      </c>
      <c r="AD9" s="7">
        <v>890</v>
      </c>
      <c r="AE9" s="7">
        <v>1</v>
      </c>
      <c r="AF9" s="7">
        <v>921</v>
      </c>
      <c r="AG9" s="7">
        <v>1</v>
      </c>
      <c r="AH9" s="7">
        <v>1036</v>
      </c>
      <c r="AI9" s="7">
        <v>1</v>
      </c>
      <c r="AJ9" s="7">
        <v>760</v>
      </c>
      <c r="AK9" s="8">
        <f t="shared" si="0"/>
        <v>6</v>
      </c>
      <c r="AL9" s="8">
        <f t="shared" si="1"/>
        <v>5625</v>
      </c>
    </row>
    <row r="10" spans="1:40" ht="15.9" customHeight="1" x14ac:dyDescent="0.3">
      <c r="A10" s="4">
        <v>7</v>
      </c>
      <c r="B10" s="25" t="s">
        <v>47</v>
      </c>
      <c r="C10" s="25" t="s">
        <v>88</v>
      </c>
      <c r="D10" s="16" t="s">
        <v>30</v>
      </c>
      <c r="E10" s="16" t="s">
        <v>31</v>
      </c>
      <c r="F10" s="16" t="s">
        <v>32</v>
      </c>
      <c r="G10" s="25" t="s">
        <v>76</v>
      </c>
      <c r="H10" s="19"/>
      <c r="I10" s="19" t="s">
        <v>70</v>
      </c>
      <c r="J10" s="19" t="s">
        <v>31</v>
      </c>
      <c r="K10" s="19" t="s">
        <v>30</v>
      </c>
      <c r="L10" s="19" t="s">
        <v>31</v>
      </c>
      <c r="M10" s="5" t="s">
        <v>1</v>
      </c>
      <c r="N10" s="5" t="s">
        <v>0</v>
      </c>
      <c r="O10" s="42" t="s">
        <v>125</v>
      </c>
      <c r="P10" s="6" t="s">
        <v>52</v>
      </c>
      <c r="Q10" s="42" t="s">
        <v>137</v>
      </c>
      <c r="R10" s="19" t="s">
        <v>38</v>
      </c>
      <c r="S10" s="16" t="s">
        <v>36</v>
      </c>
      <c r="T10" s="6"/>
      <c r="U10" s="43" t="s">
        <v>91</v>
      </c>
      <c r="V10" s="45" t="s">
        <v>92</v>
      </c>
      <c r="W10" s="17"/>
      <c r="X10" s="18" t="s">
        <v>135</v>
      </c>
      <c r="Y10" s="7">
        <v>1</v>
      </c>
      <c r="Z10" s="7">
        <v>20603</v>
      </c>
      <c r="AA10" s="7">
        <v>1</v>
      </c>
      <c r="AB10" s="7">
        <v>12810</v>
      </c>
      <c r="AC10" s="7">
        <v>1</v>
      </c>
      <c r="AD10" s="7">
        <v>11860</v>
      </c>
      <c r="AE10" s="7">
        <v>1</v>
      </c>
      <c r="AF10" s="7">
        <v>198</v>
      </c>
      <c r="AG10" s="7">
        <v>1</v>
      </c>
      <c r="AH10" s="7">
        <v>0</v>
      </c>
      <c r="AI10" s="7">
        <v>1</v>
      </c>
      <c r="AJ10" s="7">
        <v>22</v>
      </c>
      <c r="AK10" s="8">
        <f t="shared" si="0"/>
        <v>6</v>
      </c>
      <c r="AL10" s="8">
        <f t="shared" si="1"/>
        <v>45493</v>
      </c>
    </row>
    <row r="11" spans="1:40" ht="15.9" customHeight="1" x14ac:dyDescent="0.3">
      <c r="A11" s="4">
        <v>8</v>
      </c>
      <c r="B11" s="25" t="s">
        <v>47</v>
      </c>
      <c r="C11" s="25" t="s">
        <v>88</v>
      </c>
      <c r="D11" s="16" t="s">
        <v>30</v>
      </c>
      <c r="E11" s="16" t="s">
        <v>31</v>
      </c>
      <c r="F11" s="16" t="s">
        <v>32</v>
      </c>
      <c r="G11" s="25" t="s">
        <v>76</v>
      </c>
      <c r="H11" s="19" t="s">
        <v>40</v>
      </c>
      <c r="I11" s="19" t="s">
        <v>77</v>
      </c>
      <c r="J11" s="19" t="s">
        <v>31</v>
      </c>
      <c r="K11" s="19" t="s">
        <v>30</v>
      </c>
      <c r="L11" s="19" t="s">
        <v>31</v>
      </c>
      <c r="M11" s="5" t="s">
        <v>1</v>
      </c>
      <c r="N11" s="5" t="s">
        <v>0</v>
      </c>
      <c r="O11" s="42" t="s">
        <v>125</v>
      </c>
      <c r="P11" s="6" t="s">
        <v>52</v>
      </c>
      <c r="Q11" s="42" t="s">
        <v>137</v>
      </c>
      <c r="R11" s="20" t="s">
        <v>39</v>
      </c>
      <c r="S11" s="16" t="s">
        <v>36</v>
      </c>
      <c r="T11" s="6"/>
      <c r="U11" s="43" t="s">
        <v>93</v>
      </c>
      <c r="V11" s="45" t="s">
        <v>94</v>
      </c>
      <c r="W11" s="17"/>
      <c r="X11" s="18" t="s">
        <v>135</v>
      </c>
      <c r="Y11" s="7">
        <v>1</v>
      </c>
      <c r="Z11" s="7">
        <v>6568</v>
      </c>
      <c r="AA11" s="7">
        <v>0</v>
      </c>
      <c r="AB11" s="7">
        <v>0</v>
      </c>
      <c r="AC11" s="7">
        <v>2</v>
      </c>
      <c r="AD11" s="7">
        <v>11864</v>
      </c>
      <c r="AE11" s="7">
        <v>0</v>
      </c>
      <c r="AF11" s="7">
        <v>0</v>
      </c>
      <c r="AG11" s="7">
        <v>2</v>
      </c>
      <c r="AH11" s="7">
        <v>231</v>
      </c>
      <c r="AI11" s="7">
        <v>1</v>
      </c>
      <c r="AJ11" s="7">
        <v>0</v>
      </c>
      <c r="AK11" s="8">
        <f t="shared" si="0"/>
        <v>6</v>
      </c>
      <c r="AL11" s="8">
        <f t="shared" si="1"/>
        <v>18663</v>
      </c>
    </row>
    <row r="12" spans="1:40" ht="15.9" customHeight="1" x14ac:dyDescent="0.3">
      <c r="A12" s="4">
        <v>9</v>
      </c>
      <c r="B12" s="25" t="s">
        <v>47</v>
      </c>
      <c r="C12" s="25" t="s">
        <v>88</v>
      </c>
      <c r="D12" s="16" t="s">
        <v>30</v>
      </c>
      <c r="E12" s="16" t="s">
        <v>31</v>
      </c>
      <c r="F12" s="16" t="s">
        <v>32</v>
      </c>
      <c r="G12" s="25" t="s">
        <v>71</v>
      </c>
      <c r="H12" s="19" t="s">
        <v>41</v>
      </c>
      <c r="I12" s="19" t="s">
        <v>42</v>
      </c>
      <c r="J12" s="19" t="s">
        <v>31</v>
      </c>
      <c r="K12" s="19" t="s">
        <v>30</v>
      </c>
      <c r="L12" s="19" t="s">
        <v>31</v>
      </c>
      <c r="M12" s="5" t="s">
        <v>1</v>
      </c>
      <c r="N12" s="5" t="s">
        <v>0</v>
      </c>
      <c r="O12" s="42" t="s">
        <v>125</v>
      </c>
      <c r="P12" s="6" t="s">
        <v>52</v>
      </c>
      <c r="Q12" s="42" t="s">
        <v>137</v>
      </c>
      <c r="R12" s="20" t="s">
        <v>38</v>
      </c>
      <c r="S12" s="16" t="s">
        <v>36</v>
      </c>
      <c r="T12" s="6"/>
      <c r="U12" s="43" t="s">
        <v>100</v>
      </c>
      <c r="V12" s="45" t="s">
        <v>99</v>
      </c>
      <c r="W12" s="17"/>
      <c r="X12" s="18" t="s">
        <v>135</v>
      </c>
      <c r="Y12" s="7">
        <v>1</v>
      </c>
      <c r="Z12" s="7">
        <v>27643</v>
      </c>
      <c r="AA12" s="7">
        <v>1</v>
      </c>
      <c r="AB12" s="7">
        <v>12304</v>
      </c>
      <c r="AC12" s="7">
        <v>1</v>
      </c>
      <c r="AD12" s="7">
        <v>7498</v>
      </c>
      <c r="AE12" s="7">
        <v>1</v>
      </c>
      <c r="AF12" s="7">
        <v>0</v>
      </c>
      <c r="AG12" s="7">
        <v>1</v>
      </c>
      <c r="AH12" s="7">
        <v>121</v>
      </c>
      <c r="AI12" s="7">
        <v>1</v>
      </c>
      <c r="AJ12" s="7">
        <v>123</v>
      </c>
      <c r="AK12" s="8">
        <f t="shared" si="0"/>
        <v>6</v>
      </c>
      <c r="AL12" s="8">
        <f t="shared" si="1"/>
        <v>47689</v>
      </c>
    </row>
    <row r="13" spans="1:40" ht="15.9" customHeight="1" x14ac:dyDescent="0.3">
      <c r="A13" s="4">
        <v>10</v>
      </c>
      <c r="B13" s="25" t="s">
        <v>47</v>
      </c>
      <c r="C13" s="25" t="s">
        <v>88</v>
      </c>
      <c r="D13" s="16" t="s">
        <v>30</v>
      </c>
      <c r="E13" s="16" t="s">
        <v>31</v>
      </c>
      <c r="F13" s="16" t="s">
        <v>32</v>
      </c>
      <c r="G13" s="25" t="s">
        <v>71</v>
      </c>
      <c r="H13" s="19" t="s">
        <v>43</v>
      </c>
      <c r="I13" s="19" t="s">
        <v>72</v>
      </c>
      <c r="J13" s="19" t="s">
        <v>31</v>
      </c>
      <c r="K13" s="19" t="s">
        <v>30</v>
      </c>
      <c r="L13" s="19" t="s">
        <v>31</v>
      </c>
      <c r="M13" s="5" t="s">
        <v>1</v>
      </c>
      <c r="N13" s="5" t="s">
        <v>0</v>
      </c>
      <c r="O13" s="42" t="s">
        <v>125</v>
      </c>
      <c r="P13" s="6" t="s">
        <v>52</v>
      </c>
      <c r="Q13" s="42" t="s">
        <v>137</v>
      </c>
      <c r="R13" s="19" t="s">
        <v>39</v>
      </c>
      <c r="S13" s="16" t="s">
        <v>36</v>
      </c>
      <c r="T13" s="6"/>
      <c r="U13" s="43" t="s">
        <v>95</v>
      </c>
      <c r="V13" s="45" t="s">
        <v>98</v>
      </c>
      <c r="W13" s="17"/>
      <c r="X13" s="18" t="s">
        <v>135</v>
      </c>
      <c r="Y13" s="7">
        <v>1</v>
      </c>
      <c r="Z13" s="7">
        <v>10408</v>
      </c>
      <c r="AA13" s="7">
        <v>0</v>
      </c>
      <c r="AB13" s="7">
        <v>0</v>
      </c>
      <c r="AC13" s="7">
        <v>2</v>
      </c>
      <c r="AD13" s="7">
        <v>13390</v>
      </c>
      <c r="AE13" s="7">
        <v>0</v>
      </c>
      <c r="AF13" s="7">
        <v>0</v>
      </c>
      <c r="AG13" s="7">
        <v>2</v>
      </c>
      <c r="AH13" s="7">
        <v>2838</v>
      </c>
      <c r="AI13" s="7">
        <v>1</v>
      </c>
      <c r="AJ13" s="7">
        <v>1838</v>
      </c>
      <c r="AK13" s="8">
        <f t="shared" si="0"/>
        <v>6</v>
      </c>
      <c r="AL13" s="8">
        <f t="shared" si="1"/>
        <v>28474</v>
      </c>
    </row>
    <row r="14" spans="1:40" ht="15.9" customHeight="1" x14ac:dyDescent="0.3">
      <c r="A14" s="4">
        <v>11</v>
      </c>
      <c r="B14" s="25" t="s">
        <v>47</v>
      </c>
      <c r="C14" s="25" t="s">
        <v>88</v>
      </c>
      <c r="D14" s="16" t="s">
        <v>30</v>
      </c>
      <c r="E14" s="16" t="s">
        <v>31</v>
      </c>
      <c r="F14" s="16" t="s">
        <v>32</v>
      </c>
      <c r="G14" s="25" t="s">
        <v>116</v>
      </c>
      <c r="H14" s="19"/>
      <c r="I14" s="19" t="s">
        <v>119</v>
      </c>
      <c r="J14" s="19" t="s">
        <v>45</v>
      </c>
      <c r="K14" s="19" t="s">
        <v>30</v>
      </c>
      <c r="L14" s="19" t="s">
        <v>31</v>
      </c>
      <c r="M14" s="5" t="s">
        <v>1</v>
      </c>
      <c r="N14" s="5" t="s">
        <v>0</v>
      </c>
      <c r="O14" s="42" t="s">
        <v>125</v>
      </c>
      <c r="P14" s="6" t="s">
        <v>52</v>
      </c>
      <c r="Q14" s="42" t="s">
        <v>137</v>
      </c>
      <c r="R14" s="20" t="s">
        <v>39</v>
      </c>
      <c r="S14" s="16" t="s">
        <v>36</v>
      </c>
      <c r="T14" s="6"/>
      <c r="U14" s="43" t="s">
        <v>102</v>
      </c>
      <c r="V14" s="45" t="s">
        <v>103</v>
      </c>
      <c r="W14" s="17"/>
      <c r="X14" s="18" t="s">
        <v>135</v>
      </c>
      <c r="Y14" s="7">
        <v>1</v>
      </c>
      <c r="Z14" s="7">
        <v>963</v>
      </c>
      <c r="AA14" s="7">
        <v>1</v>
      </c>
      <c r="AB14" s="7">
        <v>932</v>
      </c>
      <c r="AC14" s="7">
        <v>1</v>
      </c>
      <c r="AD14" s="7">
        <v>155</v>
      </c>
      <c r="AE14" s="7">
        <v>1</v>
      </c>
      <c r="AF14" s="7">
        <v>77</v>
      </c>
      <c r="AG14" s="7">
        <v>1</v>
      </c>
      <c r="AH14" s="7">
        <v>294</v>
      </c>
      <c r="AI14" s="7">
        <v>1</v>
      </c>
      <c r="AJ14" s="7">
        <v>657</v>
      </c>
      <c r="AK14" s="8">
        <f t="shared" si="0"/>
        <v>6</v>
      </c>
      <c r="AL14" s="8">
        <f t="shared" si="1"/>
        <v>3078</v>
      </c>
    </row>
    <row r="15" spans="1:40" ht="15.9" customHeight="1" x14ac:dyDescent="0.3">
      <c r="A15" s="4">
        <v>12</v>
      </c>
      <c r="B15" s="25" t="s">
        <v>47</v>
      </c>
      <c r="C15" s="25" t="s">
        <v>88</v>
      </c>
      <c r="D15" s="16" t="s">
        <v>30</v>
      </c>
      <c r="E15" s="16" t="s">
        <v>31</v>
      </c>
      <c r="F15" s="16" t="s">
        <v>32</v>
      </c>
      <c r="G15" s="25" t="s">
        <v>116</v>
      </c>
      <c r="H15" s="19"/>
      <c r="I15" s="19" t="s">
        <v>118</v>
      </c>
      <c r="J15" s="19" t="s">
        <v>46</v>
      </c>
      <c r="K15" s="19" t="s">
        <v>30</v>
      </c>
      <c r="L15" s="19" t="s">
        <v>31</v>
      </c>
      <c r="M15" s="5" t="s">
        <v>1</v>
      </c>
      <c r="N15" s="5" t="s">
        <v>0</v>
      </c>
      <c r="O15" s="42" t="s">
        <v>125</v>
      </c>
      <c r="P15" s="6" t="s">
        <v>52</v>
      </c>
      <c r="Q15" s="42" t="s">
        <v>137</v>
      </c>
      <c r="R15" s="20" t="s">
        <v>39</v>
      </c>
      <c r="S15" s="16" t="s">
        <v>36</v>
      </c>
      <c r="T15" s="6"/>
      <c r="U15" s="43" t="s">
        <v>108</v>
      </c>
      <c r="V15" s="45" t="s">
        <v>109</v>
      </c>
      <c r="W15" s="17"/>
      <c r="X15" s="18" t="s">
        <v>135</v>
      </c>
      <c r="Y15" s="7">
        <v>1</v>
      </c>
      <c r="Z15" s="7">
        <v>2888</v>
      </c>
      <c r="AA15" s="7">
        <v>1</v>
      </c>
      <c r="AB15" s="7">
        <v>2795</v>
      </c>
      <c r="AC15" s="7">
        <v>1</v>
      </c>
      <c r="AD15" s="7">
        <v>466</v>
      </c>
      <c r="AE15" s="7">
        <v>1</v>
      </c>
      <c r="AF15" s="7">
        <v>1022</v>
      </c>
      <c r="AG15" s="7">
        <v>1</v>
      </c>
      <c r="AH15" s="7">
        <v>670</v>
      </c>
      <c r="AI15" s="7">
        <v>1</v>
      </c>
      <c r="AJ15" s="7">
        <v>796</v>
      </c>
      <c r="AK15" s="8">
        <f t="shared" si="0"/>
        <v>6</v>
      </c>
      <c r="AL15" s="8">
        <f t="shared" si="1"/>
        <v>8637</v>
      </c>
    </row>
    <row r="16" spans="1:40" ht="15.9" customHeight="1" x14ac:dyDescent="0.3">
      <c r="A16" s="4">
        <v>13</v>
      </c>
      <c r="B16" s="25" t="s">
        <v>47</v>
      </c>
      <c r="C16" s="25" t="s">
        <v>88</v>
      </c>
      <c r="D16" s="16" t="s">
        <v>30</v>
      </c>
      <c r="E16" s="16" t="s">
        <v>31</v>
      </c>
      <c r="F16" s="16" t="s">
        <v>32</v>
      </c>
      <c r="G16" s="25" t="s">
        <v>116</v>
      </c>
      <c r="H16" s="16" t="s">
        <v>47</v>
      </c>
      <c r="I16" s="16" t="s">
        <v>62</v>
      </c>
      <c r="J16" s="19" t="s">
        <v>31</v>
      </c>
      <c r="K16" s="19" t="s">
        <v>30</v>
      </c>
      <c r="L16" s="19" t="s">
        <v>31</v>
      </c>
      <c r="M16" s="5" t="s">
        <v>1</v>
      </c>
      <c r="N16" s="5" t="s">
        <v>0</v>
      </c>
      <c r="O16" s="42" t="s">
        <v>125</v>
      </c>
      <c r="P16" s="6" t="s">
        <v>52</v>
      </c>
      <c r="Q16" s="42" t="s">
        <v>137</v>
      </c>
      <c r="R16" s="20" t="s">
        <v>38</v>
      </c>
      <c r="S16" s="16" t="s">
        <v>36</v>
      </c>
      <c r="T16" s="6"/>
      <c r="U16" s="43" t="s">
        <v>96</v>
      </c>
      <c r="V16" s="45" t="s">
        <v>107</v>
      </c>
      <c r="W16" s="22"/>
      <c r="X16" s="18" t="s">
        <v>135</v>
      </c>
      <c r="Y16" s="7">
        <v>1</v>
      </c>
      <c r="Z16" s="7">
        <v>15584</v>
      </c>
      <c r="AA16" s="7">
        <v>1</v>
      </c>
      <c r="AB16" s="7">
        <v>10855</v>
      </c>
      <c r="AC16" s="7">
        <v>1</v>
      </c>
      <c r="AD16" s="7">
        <v>7708</v>
      </c>
      <c r="AE16" s="7">
        <v>1</v>
      </c>
      <c r="AF16" s="7">
        <v>473</v>
      </c>
      <c r="AG16" s="7">
        <v>1</v>
      </c>
      <c r="AH16" s="7">
        <v>0</v>
      </c>
      <c r="AI16" s="7">
        <v>1</v>
      </c>
      <c r="AJ16" s="7">
        <v>2681</v>
      </c>
      <c r="AK16" s="8">
        <f t="shared" si="0"/>
        <v>6</v>
      </c>
      <c r="AL16" s="8">
        <f t="shared" si="1"/>
        <v>37301</v>
      </c>
    </row>
    <row r="17" spans="1:40" ht="15.9" customHeight="1" x14ac:dyDescent="0.3">
      <c r="A17" s="4">
        <v>14</v>
      </c>
      <c r="B17" s="25" t="s">
        <v>47</v>
      </c>
      <c r="C17" s="25" t="s">
        <v>88</v>
      </c>
      <c r="D17" s="16" t="s">
        <v>30</v>
      </c>
      <c r="E17" s="16" t="s">
        <v>31</v>
      </c>
      <c r="F17" s="16" t="s">
        <v>32</v>
      </c>
      <c r="G17" s="25" t="s">
        <v>116</v>
      </c>
      <c r="H17" s="19"/>
      <c r="I17" s="19" t="s">
        <v>48</v>
      </c>
      <c r="J17" s="19" t="s">
        <v>117</v>
      </c>
      <c r="K17" s="19" t="s">
        <v>30</v>
      </c>
      <c r="L17" s="19" t="s">
        <v>31</v>
      </c>
      <c r="M17" s="5" t="s">
        <v>1</v>
      </c>
      <c r="N17" s="5" t="s">
        <v>0</v>
      </c>
      <c r="O17" s="42" t="s">
        <v>125</v>
      </c>
      <c r="P17" s="6" t="s">
        <v>52</v>
      </c>
      <c r="Q17" s="42" t="s">
        <v>137</v>
      </c>
      <c r="R17" s="20" t="s">
        <v>39</v>
      </c>
      <c r="S17" s="16" t="s">
        <v>36</v>
      </c>
      <c r="T17" s="6"/>
      <c r="U17" s="43" t="s">
        <v>112</v>
      </c>
      <c r="V17" s="45" t="s">
        <v>113</v>
      </c>
      <c r="W17" s="22"/>
      <c r="X17" s="18" t="s">
        <v>135</v>
      </c>
      <c r="Y17" s="7">
        <v>1</v>
      </c>
      <c r="Z17" s="7">
        <v>1886</v>
      </c>
      <c r="AA17" s="7">
        <v>0</v>
      </c>
      <c r="AB17" s="7">
        <v>0</v>
      </c>
      <c r="AC17" s="7">
        <v>2</v>
      </c>
      <c r="AD17" s="7">
        <v>5951</v>
      </c>
      <c r="AE17" s="7">
        <v>0</v>
      </c>
      <c r="AF17" s="7">
        <v>0</v>
      </c>
      <c r="AG17" s="7">
        <v>2</v>
      </c>
      <c r="AH17" s="7">
        <v>1617</v>
      </c>
      <c r="AI17" s="7">
        <v>1</v>
      </c>
      <c r="AJ17" s="7">
        <v>606</v>
      </c>
      <c r="AK17" s="8">
        <f t="shared" si="0"/>
        <v>6</v>
      </c>
      <c r="AL17" s="8">
        <f t="shared" si="1"/>
        <v>10060</v>
      </c>
    </row>
    <row r="18" spans="1:40" ht="15.9" customHeight="1" x14ac:dyDescent="0.3">
      <c r="A18" s="4">
        <v>15</v>
      </c>
      <c r="B18" s="25" t="s">
        <v>47</v>
      </c>
      <c r="C18" s="25" t="s">
        <v>88</v>
      </c>
      <c r="D18" s="16" t="s">
        <v>30</v>
      </c>
      <c r="E18" s="16" t="s">
        <v>31</v>
      </c>
      <c r="F18" s="16" t="s">
        <v>32</v>
      </c>
      <c r="G18" s="25" t="s">
        <v>116</v>
      </c>
      <c r="H18" s="19" t="s">
        <v>49</v>
      </c>
      <c r="I18" s="19" t="s">
        <v>64</v>
      </c>
      <c r="J18" s="19" t="s">
        <v>31</v>
      </c>
      <c r="K18" s="19" t="s">
        <v>30</v>
      </c>
      <c r="L18" s="19" t="s">
        <v>31</v>
      </c>
      <c r="M18" s="5" t="s">
        <v>1</v>
      </c>
      <c r="N18" s="5" t="s">
        <v>0</v>
      </c>
      <c r="O18" s="42" t="s">
        <v>125</v>
      </c>
      <c r="P18" s="6" t="s">
        <v>52</v>
      </c>
      <c r="Q18" s="42" t="s">
        <v>137</v>
      </c>
      <c r="R18" s="20" t="s">
        <v>39</v>
      </c>
      <c r="S18" s="16" t="s">
        <v>36</v>
      </c>
      <c r="T18" s="6"/>
      <c r="U18" s="43" t="s">
        <v>110</v>
      </c>
      <c r="V18" s="45" t="s">
        <v>111</v>
      </c>
      <c r="W18" s="22"/>
      <c r="X18" s="18" t="s">
        <v>135</v>
      </c>
      <c r="Y18" s="7">
        <v>1</v>
      </c>
      <c r="Z18" s="7">
        <v>2683</v>
      </c>
      <c r="AA18" s="7">
        <v>0</v>
      </c>
      <c r="AB18" s="7">
        <v>0</v>
      </c>
      <c r="AC18" s="7">
        <v>2</v>
      </c>
      <c r="AD18" s="7">
        <v>11129</v>
      </c>
      <c r="AE18" s="7">
        <v>0</v>
      </c>
      <c r="AF18" s="7">
        <v>0</v>
      </c>
      <c r="AG18" s="7">
        <v>2</v>
      </c>
      <c r="AH18" s="7">
        <v>242</v>
      </c>
      <c r="AI18" s="7">
        <v>1</v>
      </c>
      <c r="AJ18" s="7">
        <v>112</v>
      </c>
      <c r="AK18" s="8">
        <f t="shared" ref="AK18:AK24" si="2">AI18+AG18+AE18+AC18+AA18+Y18</f>
        <v>6</v>
      </c>
      <c r="AL18" s="8">
        <f t="shared" si="1"/>
        <v>14166</v>
      </c>
    </row>
    <row r="19" spans="1:40" ht="15.9" customHeight="1" x14ac:dyDescent="0.3">
      <c r="A19" s="4">
        <v>16</v>
      </c>
      <c r="B19" s="25" t="s">
        <v>47</v>
      </c>
      <c r="C19" s="25" t="s">
        <v>88</v>
      </c>
      <c r="D19" s="16" t="s">
        <v>30</v>
      </c>
      <c r="E19" s="16" t="s">
        <v>31</v>
      </c>
      <c r="F19" s="16" t="s">
        <v>32</v>
      </c>
      <c r="G19" s="25" t="s">
        <v>116</v>
      </c>
      <c r="H19" s="19" t="s">
        <v>50</v>
      </c>
      <c r="I19" s="16" t="s">
        <v>60</v>
      </c>
      <c r="J19" s="19" t="s">
        <v>31</v>
      </c>
      <c r="K19" s="19" t="s">
        <v>30</v>
      </c>
      <c r="L19" s="19" t="s">
        <v>31</v>
      </c>
      <c r="M19" s="5" t="s">
        <v>1</v>
      </c>
      <c r="N19" s="5" t="s">
        <v>0</v>
      </c>
      <c r="O19" s="42" t="s">
        <v>125</v>
      </c>
      <c r="P19" s="6" t="s">
        <v>52</v>
      </c>
      <c r="Q19" s="42" t="s">
        <v>137</v>
      </c>
      <c r="R19" s="20" t="s">
        <v>38</v>
      </c>
      <c r="S19" s="16" t="s">
        <v>36</v>
      </c>
      <c r="T19" s="6"/>
      <c r="U19" s="43" t="s">
        <v>97</v>
      </c>
      <c r="V19" s="45" t="s">
        <v>106</v>
      </c>
      <c r="W19" s="22"/>
      <c r="X19" s="18" t="s">
        <v>135</v>
      </c>
      <c r="Y19" s="7">
        <v>1</v>
      </c>
      <c r="Z19" s="7">
        <v>18111</v>
      </c>
      <c r="AA19" s="7">
        <v>1</v>
      </c>
      <c r="AB19" s="7">
        <v>12417</v>
      </c>
      <c r="AC19" s="7">
        <v>1</v>
      </c>
      <c r="AD19" s="7">
        <v>10248</v>
      </c>
      <c r="AE19" s="7">
        <v>1</v>
      </c>
      <c r="AF19" s="7">
        <v>626</v>
      </c>
      <c r="AG19" s="7">
        <v>1</v>
      </c>
      <c r="AH19" s="7">
        <v>0</v>
      </c>
      <c r="AI19" s="7">
        <v>1</v>
      </c>
      <c r="AJ19" s="7">
        <v>0</v>
      </c>
      <c r="AK19" s="8">
        <f t="shared" si="2"/>
        <v>6</v>
      </c>
      <c r="AL19" s="8">
        <f t="shared" si="1"/>
        <v>41402</v>
      </c>
    </row>
    <row r="20" spans="1:40" ht="15.9" customHeight="1" x14ac:dyDescent="0.3">
      <c r="A20" s="4">
        <v>17</v>
      </c>
      <c r="B20" s="25" t="s">
        <v>47</v>
      </c>
      <c r="C20" s="25" t="s">
        <v>88</v>
      </c>
      <c r="D20" s="16" t="s">
        <v>30</v>
      </c>
      <c r="E20" s="16" t="s">
        <v>31</v>
      </c>
      <c r="F20" s="16" t="s">
        <v>32</v>
      </c>
      <c r="G20" s="25" t="s">
        <v>116</v>
      </c>
      <c r="H20" s="19"/>
      <c r="I20" s="16" t="s">
        <v>63</v>
      </c>
      <c r="J20" s="19" t="s">
        <v>31</v>
      </c>
      <c r="K20" s="19" t="s">
        <v>30</v>
      </c>
      <c r="L20" s="19" t="s">
        <v>31</v>
      </c>
      <c r="M20" s="5" t="s">
        <v>1</v>
      </c>
      <c r="N20" s="5" t="s">
        <v>0</v>
      </c>
      <c r="O20" s="42" t="s">
        <v>125</v>
      </c>
      <c r="P20" s="6" t="s">
        <v>52</v>
      </c>
      <c r="Q20" s="42" t="s">
        <v>137</v>
      </c>
      <c r="R20" s="20" t="s">
        <v>38</v>
      </c>
      <c r="S20" s="16" t="s">
        <v>36</v>
      </c>
      <c r="T20" s="6"/>
      <c r="U20" s="43" t="s">
        <v>104</v>
      </c>
      <c r="V20" s="45" t="s">
        <v>105</v>
      </c>
      <c r="W20" s="22"/>
      <c r="X20" s="18" t="s">
        <v>135</v>
      </c>
      <c r="Y20" s="7">
        <v>1</v>
      </c>
      <c r="Z20" s="7">
        <v>11363</v>
      </c>
      <c r="AA20" s="7">
        <v>1</v>
      </c>
      <c r="AB20" s="7">
        <v>7888</v>
      </c>
      <c r="AC20" s="7">
        <v>1</v>
      </c>
      <c r="AD20" s="7">
        <v>6306</v>
      </c>
      <c r="AE20" s="7">
        <v>1</v>
      </c>
      <c r="AF20" s="7">
        <v>2066</v>
      </c>
      <c r="AG20" s="7">
        <v>1</v>
      </c>
      <c r="AH20" s="7">
        <v>1024</v>
      </c>
      <c r="AI20" s="7">
        <v>1</v>
      </c>
      <c r="AJ20" s="7">
        <v>1165</v>
      </c>
      <c r="AK20" s="8">
        <f t="shared" si="2"/>
        <v>6</v>
      </c>
      <c r="AL20" s="8">
        <f t="shared" si="1"/>
        <v>29812</v>
      </c>
    </row>
    <row r="21" spans="1:40" ht="15.9" customHeight="1" x14ac:dyDescent="0.3">
      <c r="A21" s="4">
        <v>18</v>
      </c>
      <c r="B21" s="29" t="s">
        <v>47</v>
      </c>
      <c r="C21" s="29" t="s">
        <v>29</v>
      </c>
      <c r="D21" s="30" t="s">
        <v>30</v>
      </c>
      <c r="E21" s="30" t="s">
        <v>31</v>
      </c>
      <c r="F21" s="30" t="s">
        <v>32</v>
      </c>
      <c r="G21" s="29" t="s">
        <v>61</v>
      </c>
      <c r="H21" s="31"/>
      <c r="I21" s="31" t="s">
        <v>78</v>
      </c>
      <c r="J21" s="31" t="s">
        <v>31</v>
      </c>
      <c r="K21" s="31" t="s">
        <v>30</v>
      </c>
      <c r="L21" s="31" t="s">
        <v>31</v>
      </c>
      <c r="M21" s="32" t="s">
        <v>1</v>
      </c>
      <c r="N21" s="32" t="s">
        <v>0</v>
      </c>
      <c r="O21" s="42" t="s">
        <v>125</v>
      </c>
      <c r="P21" s="33" t="s">
        <v>52</v>
      </c>
      <c r="Q21" s="42" t="s">
        <v>137</v>
      </c>
      <c r="R21" s="34" t="s">
        <v>51</v>
      </c>
      <c r="S21" s="16" t="s">
        <v>36</v>
      </c>
      <c r="T21" s="33"/>
      <c r="U21" s="35" t="s">
        <v>120</v>
      </c>
      <c r="V21" s="4">
        <v>1303691090</v>
      </c>
      <c r="W21" s="17"/>
      <c r="X21" s="18" t="s">
        <v>135</v>
      </c>
      <c r="Y21" s="7"/>
      <c r="Z21" s="7"/>
      <c r="AA21" s="36"/>
      <c r="AB21" s="7"/>
      <c r="AC21" s="36"/>
      <c r="AD21" s="7"/>
      <c r="AE21" s="36"/>
      <c r="AF21" s="7"/>
      <c r="AG21" s="36"/>
      <c r="AH21" s="7"/>
      <c r="AI21" s="36">
        <v>6</v>
      </c>
      <c r="AJ21" s="7">
        <v>4745</v>
      </c>
      <c r="AK21" s="8">
        <f t="shared" si="2"/>
        <v>6</v>
      </c>
      <c r="AL21" s="8">
        <f t="shared" si="1"/>
        <v>4745</v>
      </c>
    </row>
    <row r="22" spans="1:40" ht="15.9" customHeight="1" x14ac:dyDescent="0.3">
      <c r="A22" s="4">
        <v>19</v>
      </c>
      <c r="B22" s="25" t="s">
        <v>47</v>
      </c>
      <c r="C22" s="25" t="s">
        <v>29</v>
      </c>
      <c r="D22" s="16" t="s">
        <v>30</v>
      </c>
      <c r="E22" s="16" t="s">
        <v>31</v>
      </c>
      <c r="F22" s="16" t="s">
        <v>32</v>
      </c>
      <c r="G22" s="25" t="s">
        <v>61</v>
      </c>
      <c r="H22" s="19"/>
      <c r="I22" s="19" t="s">
        <v>65</v>
      </c>
      <c r="J22" s="19"/>
      <c r="K22" s="19" t="s">
        <v>30</v>
      </c>
      <c r="L22" s="19" t="s">
        <v>31</v>
      </c>
      <c r="M22" s="5" t="s">
        <v>1</v>
      </c>
      <c r="N22" s="5" t="s">
        <v>0</v>
      </c>
      <c r="O22" s="42" t="s">
        <v>125</v>
      </c>
      <c r="P22" s="6" t="s">
        <v>52</v>
      </c>
      <c r="Q22" s="42" t="s">
        <v>137</v>
      </c>
      <c r="R22" s="37" t="s">
        <v>51</v>
      </c>
      <c r="S22" s="16" t="s">
        <v>36</v>
      </c>
      <c r="T22" s="6"/>
      <c r="U22" s="21" t="s">
        <v>66</v>
      </c>
      <c r="V22" s="4">
        <v>1303698003</v>
      </c>
      <c r="W22" s="22"/>
      <c r="X22" s="18" t="s">
        <v>135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>
        <v>6</v>
      </c>
      <c r="AJ22" s="7">
        <v>2014</v>
      </c>
      <c r="AK22" s="8">
        <f t="shared" si="2"/>
        <v>6</v>
      </c>
      <c r="AL22" s="8">
        <f t="shared" si="1"/>
        <v>2014</v>
      </c>
    </row>
    <row r="23" spans="1:40" ht="15.9" customHeight="1" x14ac:dyDescent="0.3">
      <c r="A23" s="4">
        <v>20</v>
      </c>
      <c r="B23" s="25" t="s">
        <v>84</v>
      </c>
      <c r="C23" s="25" t="s">
        <v>85</v>
      </c>
      <c r="D23" s="16" t="s">
        <v>30</v>
      </c>
      <c r="E23" s="16" t="s">
        <v>31</v>
      </c>
      <c r="F23" s="38" t="s">
        <v>86</v>
      </c>
      <c r="G23" s="25" t="s">
        <v>87</v>
      </c>
      <c r="H23" s="19"/>
      <c r="I23" s="19" t="s">
        <v>58</v>
      </c>
      <c r="J23" s="19" t="s">
        <v>31</v>
      </c>
      <c r="K23" s="19" t="s">
        <v>30</v>
      </c>
      <c r="L23" s="19" t="s">
        <v>31</v>
      </c>
      <c r="M23" s="5" t="s">
        <v>1</v>
      </c>
      <c r="N23" s="5" t="s">
        <v>0</v>
      </c>
      <c r="O23" s="42" t="s">
        <v>125</v>
      </c>
      <c r="P23" s="6" t="s">
        <v>52</v>
      </c>
      <c r="Q23" s="42" t="s">
        <v>137</v>
      </c>
      <c r="R23" s="20" t="s">
        <v>39</v>
      </c>
      <c r="S23" s="16" t="s">
        <v>36</v>
      </c>
      <c r="T23" s="6"/>
      <c r="U23" s="43" t="s">
        <v>115</v>
      </c>
      <c r="V23" s="45" t="s">
        <v>114</v>
      </c>
      <c r="W23" s="22"/>
      <c r="X23" s="18" t="s">
        <v>135</v>
      </c>
      <c r="Y23" s="7">
        <v>1</v>
      </c>
      <c r="Z23" s="7">
        <v>3840</v>
      </c>
      <c r="AA23" s="7">
        <v>0</v>
      </c>
      <c r="AB23" s="7">
        <v>0</v>
      </c>
      <c r="AC23" s="7">
        <v>2</v>
      </c>
      <c r="AD23" s="7">
        <v>9134</v>
      </c>
      <c r="AE23" s="7">
        <v>0</v>
      </c>
      <c r="AF23" s="7">
        <v>0</v>
      </c>
      <c r="AG23" s="7">
        <v>2</v>
      </c>
      <c r="AH23" s="7">
        <v>517</v>
      </c>
      <c r="AI23" s="7">
        <v>1</v>
      </c>
      <c r="AJ23" s="7">
        <v>0</v>
      </c>
      <c r="AK23" s="8">
        <f t="shared" si="2"/>
        <v>6</v>
      </c>
      <c r="AL23" s="8">
        <f t="shared" si="1"/>
        <v>13491</v>
      </c>
    </row>
    <row r="24" spans="1:40" s="40" customFormat="1" ht="27" customHeight="1" x14ac:dyDescent="0.3">
      <c r="A24" s="4">
        <v>21</v>
      </c>
      <c r="B24" s="25" t="s">
        <v>47</v>
      </c>
      <c r="C24" s="25" t="s">
        <v>29</v>
      </c>
      <c r="D24" s="16" t="s">
        <v>30</v>
      </c>
      <c r="E24" s="16" t="s">
        <v>31</v>
      </c>
      <c r="F24" s="16" t="s">
        <v>32</v>
      </c>
      <c r="G24" s="25" t="s">
        <v>76</v>
      </c>
      <c r="H24" s="19"/>
      <c r="I24" s="19" t="s">
        <v>123</v>
      </c>
      <c r="J24" s="19" t="s">
        <v>117</v>
      </c>
      <c r="K24" s="19" t="s">
        <v>30</v>
      </c>
      <c r="L24" s="19" t="s">
        <v>31</v>
      </c>
      <c r="M24" s="5" t="s">
        <v>1</v>
      </c>
      <c r="N24" s="5" t="s">
        <v>0</v>
      </c>
      <c r="O24" s="42" t="s">
        <v>125</v>
      </c>
      <c r="P24" s="42" t="s">
        <v>52</v>
      </c>
      <c r="Q24" s="42" t="s">
        <v>137</v>
      </c>
      <c r="R24" s="27" t="s">
        <v>35</v>
      </c>
      <c r="S24" s="16" t="s">
        <v>36</v>
      </c>
      <c r="T24" s="42">
        <v>170</v>
      </c>
      <c r="U24" s="43"/>
      <c r="V24" s="45" t="s">
        <v>124</v>
      </c>
      <c r="W24" s="53"/>
      <c r="X24" s="18" t="s">
        <v>135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>
        <v>6</v>
      </c>
      <c r="AJ24" s="7">
        <v>142636</v>
      </c>
      <c r="AK24" s="8">
        <f t="shared" si="2"/>
        <v>6</v>
      </c>
      <c r="AL24" s="8">
        <f t="shared" si="1"/>
        <v>142636</v>
      </c>
    </row>
    <row r="25" spans="1:40" ht="16.5" customHeight="1" x14ac:dyDescent="0.3">
      <c r="T25" s="2">
        <f>SUM(T4:T24)</f>
        <v>1091</v>
      </c>
      <c r="W25" s="23"/>
      <c r="Z25" s="11"/>
      <c r="AA25" s="12"/>
      <c r="AB25" s="11"/>
      <c r="AC25" s="12"/>
      <c r="AD25" s="11"/>
      <c r="AE25" s="12"/>
      <c r="AF25" s="11"/>
      <c r="AG25" s="12"/>
      <c r="AH25" s="11"/>
      <c r="AI25" s="12"/>
      <c r="AJ25" s="11"/>
      <c r="AK25" s="57"/>
      <c r="AL25" s="58">
        <f>SUBTOTAL(9,AL4:AL24)</f>
        <v>827107</v>
      </c>
    </row>
    <row r="26" spans="1:40" x14ac:dyDescent="0.3">
      <c r="AN26" s="9"/>
    </row>
    <row r="27" spans="1:40" ht="74.400000000000006" customHeight="1" x14ac:dyDescent="0.3">
      <c r="B27" s="39" t="s">
        <v>126</v>
      </c>
      <c r="C27" s="39" t="s">
        <v>127</v>
      </c>
      <c r="D27" s="39" t="s">
        <v>11</v>
      </c>
      <c r="E27" s="39" t="s">
        <v>128</v>
      </c>
      <c r="F27" s="39" t="s">
        <v>129</v>
      </c>
      <c r="G27" s="46" t="s">
        <v>138</v>
      </c>
      <c r="H27" s="46" t="s">
        <v>139</v>
      </c>
      <c r="I27" s="54"/>
    </row>
    <row r="28" spans="1:40" ht="15" customHeight="1" x14ac:dyDescent="0.3">
      <c r="B28" s="47" t="s">
        <v>133</v>
      </c>
      <c r="C28" s="47">
        <v>2</v>
      </c>
      <c r="D28" s="48"/>
      <c r="E28" s="48"/>
      <c r="F28" s="47" t="s">
        <v>36</v>
      </c>
      <c r="G28" s="49">
        <v>6759</v>
      </c>
      <c r="H28" s="49">
        <f>ROUND(G28*0.15,0)</f>
        <v>1014</v>
      </c>
      <c r="I28" s="11"/>
    </row>
    <row r="29" spans="1:40" s="40" customFormat="1" ht="15" customHeight="1" x14ac:dyDescent="0.3">
      <c r="B29" s="47" t="s">
        <v>131</v>
      </c>
      <c r="C29" s="47">
        <v>8</v>
      </c>
      <c r="D29" s="48"/>
      <c r="E29" s="48"/>
      <c r="F29" s="47" t="s">
        <v>36</v>
      </c>
      <c r="G29" s="49">
        <v>102194</v>
      </c>
      <c r="H29" s="49">
        <f t="shared" ref="H29:H31" si="3">ROUND(G29*0.15,0)</f>
        <v>15329</v>
      </c>
      <c r="I29" s="11"/>
      <c r="J29" s="41"/>
      <c r="K29" s="41"/>
      <c r="L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4"/>
      <c r="AL29" s="14"/>
    </row>
    <row r="30" spans="1:40" s="40" customFormat="1" ht="15" customHeight="1" x14ac:dyDescent="0.3">
      <c r="B30" s="47" t="s">
        <v>134</v>
      </c>
      <c r="C30" s="47">
        <v>6</v>
      </c>
      <c r="D30" s="48"/>
      <c r="E30" s="48"/>
      <c r="F30" s="47" t="s">
        <v>36</v>
      </c>
      <c r="G30" s="49">
        <v>257902</v>
      </c>
      <c r="H30" s="49">
        <f t="shared" si="3"/>
        <v>38685</v>
      </c>
      <c r="I30" s="11"/>
      <c r="J30" s="41"/>
      <c r="K30" s="41"/>
      <c r="L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4"/>
      <c r="AL30" s="14"/>
    </row>
    <row r="31" spans="1:40" ht="15" customHeight="1" x14ac:dyDescent="0.3">
      <c r="B31" s="47" t="s">
        <v>130</v>
      </c>
      <c r="C31" s="47">
        <v>5</v>
      </c>
      <c r="D31" s="48">
        <v>1091</v>
      </c>
      <c r="E31" s="48">
        <f>24*184*D31</f>
        <v>4817856</v>
      </c>
      <c r="F31" s="47" t="s">
        <v>36</v>
      </c>
      <c r="G31" s="50">
        <v>460252</v>
      </c>
      <c r="H31" s="49">
        <f t="shared" si="3"/>
        <v>69038</v>
      </c>
      <c r="I31" s="11"/>
    </row>
    <row r="32" spans="1:40" ht="15" customHeight="1" x14ac:dyDescent="0.3">
      <c r="B32" s="51" t="s">
        <v>132</v>
      </c>
      <c r="C32" s="51">
        <f>SUM(C28:C31)</f>
        <v>21</v>
      </c>
      <c r="D32" s="52">
        <f>SUM(D31)</f>
        <v>1091</v>
      </c>
      <c r="E32" s="52">
        <f>SUM(E31)</f>
        <v>4817856</v>
      </c>
      <c r="F32" s="52" t="s">
        <v>140</v>
      </c>
      <c r="G32" s="52">
        <f>SUM(G28:G31)</f>
        <v>827107</v>
      </c>
      <c r="H32" s="52">
        <f>SUM(H28:H31)</f>
        <v>124066</v>
      </c>
      <c r="I32" s="55"/>
    </row>
    <row r="33" spans="9:9" x14ac:dyDescent="0.3">
      <c r="I33" s="56"/>
    </row>
  </sheetData>
  <autoFilter ref="A2:AL24" xr:uid="{00000000-0009-0000-0000-000000000000}">
    <filterColumn colId="1" showButton="0"/>
    <filterColumn colId="2" showButton="0"/>
    <filterColumn colId="3" showButton="0"/>
    <filterColumn colId="4" showButton="0"/>
    <filterColumn colId="8" showButton="0"/>
    <filterColumn colId="9" showButton="0"/>
    <filterColumn colId="10" showButton="0"/>
    <filterColumn colId="1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6" showButton="0"/>
  </autoFilter>
  <mergeCells count="24">
    <mergeCell ref="AK2:AL2"/>
    <mergeCell ref="AC2:AD2"/>
    <mergeCell ref="AE2:AF2"/>
    <mergeCell ref="AG2:AH2"/>
    <mergeCell ref="AI2:AJ2"/>
    <mergeCell ref="V2:V3"/>
    <mergeCell ref="Y2:Z2"/>
    <mergeCell ref="AA2:AB2"/>
    <mergeCell ref="X2:X3"/>
    <mergeCell ref="P2:P3"/>
    <mergeCell ref="Q2:Q3"/>
    <mergeCell ref="R2:R3"/>
    <mergeCell ref="W2:W3"/>
    <mergeCell ref="S2:S3"/>
    <mergeCell ref="T2:T3"/>
    <mergeCell ref="U2:U3"/>
    <mergeCell ref="O2:O3"/>
    <mergeCell ref="A2:A3"/>
    <mergeCell ref="B2:F2"/>
    <mergeCell ref="H2:H3"/>
    <mergeCell ref="I2:L2"/>
    <mergeCell ref="M2:N2"/>
    <mergeCell ref="G2:G3"/>
    <mergeCell ref="I3:J3"/>
  </mergeCells>
  <phoneticPr fontId="1" type="noConversion"/>
  <conditionalFormatting sqref="U7:U20">
    <cfRule type="duplicateValues" dxfId="3" priority="4"/>
  </conditionalFormatting>
  <conditionalFormatting sqref="U7:U20">
    <cfRule type="duplicateValues" dxfId="2" priority="3"/>
  </conditionalFormatting>
  <conditionalFormatting sqref="U23">
    <cfRule type="duplicateValues" dxfId="1" priority="2"/>
  </conditionalFormatting>
  <conditionalFormatting sqref="U23">
    <cfRule type="duplicateValues" dxfId="0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'C:\Users\Enmedia\Documents\ENMEDIA\KOBYLIN\PRZETARG NA GAZ 2017 ROK\[Kopia Kobylin Gaz.xlsx]obliczenia'!#REF!</xm:f>
          </x14:formula1>
          <xm:sqref>R4:R24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2021-11-29T07:28:45Z</dcterms:modified>
</cp:coreProperties>
</file>