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sawlik\Desktop\ENERGIA_\"/>
    </mc:Choice>
  </mc:AlternateContent>
  <xr:revisionPtr revIDLastSave="0" documentId="13_ncr:1_{75CAA40F-3A41-43DE-990A-EAE48F811F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E_obiekty" sheetId="3" r:id="rId1"/>
  </sheets>
  <definedNames>
    <definedName name="_xlnm._FilterDatabase" localSheetId="0" hidden="1">PPE_obiekty!$A$2:$CP$32</definedName>
  </definedNames>
  <calcPr calcId="191029"/>
</workbook>
</file>

<file path=xl/calcChain.xml><?xml version="1.0" encoding="utf-8"?>
<calcChain xmlns="http://schemas.openxmlformats.org/spreadsheetml/2006/main">
  <c r="AC33" i="3" l="1"/>
  <c r="Y40" i="3"/>
  <c r="V39" i="3"/>
  <c r="V38" i="3"/>
  <c r="V37" i="3"/>
  <c r="V36" i="3"/>
  <c r="AF35" i="3"/>
  <c r="AE35" i="3"/>
  <c r="AD35" i="3"/>
  <c r="A12" i="3"/>
  <c r="A8" i="3"/>
  <c r="AF8" i="3"/>
  <c r="AD4" i="3"/>
  <c r="W38" i="3"/>
  <c r="W37" i="3"/>
  <c r="W40" i="3" s="1"/>
  <c r="AE37" i="3"/>
  <c r="AD32" i="3"/>
  <c r="AF32" i="3" s="1"/>
  <c r="AF31" i="3"/>
  <c r="AF30" i="3"/>
  <c r="AF29" i="3"/>
  <c r="AF28" i="3"/>
  <c r="AD27" i="3"/>
  <c r="AF27" i="3" s="1"/>
  <c r="AD26" i="3"/>
  <c r="AF26" i="3" s="1"/>
  <c r="AF25" i="3"/>
  <c r="AF24" i="3"/>
  <c r="AF23" i="3"/>
  <c r="AF22" i="3"/>
  <c r="AF21" i="3"/>
  <c r="AF20" i="3"/>
  <c r="AF19" i="3"/>
  <c r="AF18" i="3"/>
  <c r="AF17" i="3"/>
  <c r="AF16" i="3"/>
  <c r="AF15" i="3"/>
  <c r="AF14" i="3"/>
  <c r="AD13" i="3"/>
  <c r="AF12" i="3"/>
  <c r="AF11" i="3"/>
  <c r="AF10" i="3"/>
  <c r="AF9" i="3"/>
  <c r="AF7" i="3"/>
  <c r="AF6" i="3"/>
  <c r="A4" i="3"/>
  <c r="X36" i="3" l="1"/>
  <c r="X40" i="3" s="1"/>
  <c r="X38" i="3"/>
  <c r="X37" i="3"/>
  <c r="X39" i="3"/>
  <c r="V40" i="3"/>
  <c r="AF4" i="3"/>
  <c r="AD37" i="3"/>
  <c r="AF13" i="3"/>
  <c r="AF37" i="3" l="1"/>
</calcChain>
</file>

<file path=xl/sharedStrings.xml><?xml version="1.0" encoding="utf-8"?>
<sst xmlns="http://schemas.openxmlformats.org/spreadsheetml/2006/main" count="1040" uniqueCount="191">
  <si>
    <t>LP.</t>
  </si>
  <si>
    <t>Dotychczasowa spółka sprzedażowa</t>
  </si>
  <si>
    <t>Zamawiający/ Nabywca</t>
  </si>
  <si>
    <t>Numer PPE</t>
  </si>
  <si>
    <t>Profil - planowane zużycie roczne</t>
  </si>
  <si>
    <t>Pełnomocnictwa</t>
  </si>
  <si>
    <t>Data deklarowana rozpoczęcia sprzedaży</t>
  </si>
  <si>
    <t>Nazwa</t>
  </si>
  <si>
    <t>Kod</t>
  </si>
  <si>
    <t>Miejscowość</t>
  </si>
  <si>
    <t>NIP</t>
  </si>
  <si>
    <t>Ulica</t>
  </si>
  <si>
    <t>Nr domu</t>
  </si>
  <si>
    <t>Czy ma umowę z OSD?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</si>
  <si>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</si>
  <si>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</si>
  <si>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</si>
  <si>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</si>
  <si>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</si>
  <si>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nie</t>
  </si>
  <si>
    <t>tak</t>
  </si>
  <si>
    <t>wniosek</t>
  </si>
  <si>
    <t xml:space="preserve">
Spółka dystrybucyjna:</t>
  </si>
  <si>
    <t xml:space="preserve">Która zmiana sprzedawcy
</t>
  </si>
  <si>
    <t>Nr licznika</t>
  </si>
  <si>
    <t xml:space="preserve">Kod pocztowy
</t>
  </si>
  <si>
    <t xml:space="preserve">Kod pocztowy
 </t>
  </si>
  <si>
    <t>PPE</t>
  </si>
  <si>
    <t>Nazwa ppe</t>
  </si>
  <si>
    <t>Odbiorca/Adresat faktury</t>
  </si>
  <si>
    <t>Umowa</t>
  </si>
  <si>
    <t>Sposób fakturowania</t>
  </si>
  <si>
    <t>Grupa fakturowania</t>
  </si>
  <si>
    <t>Tauron Dystrybucja S.A.</t>
  </si>
  <si>
    <t>kolejna</t>
  </si>
  <si>
    <t>rozdzielona</t>
  </si>
  <si>
    <t xml:space="preserve">zbiorczy </t>
  </si>
  <si>
    <t>REGON</t>
  </si>
  <si>
    <t>Gmina Chrząstowice</t>
  </si>
  <si>
    <t>9910460223</t>
  </si>
  <si>
    <t>46-053</t>
  </si>
  <si>
    <t>Chrząstowice</t>
  </si>
  <si>
    <t>Dworcowa</t>
  </si>
  <si>
    <t>38</t>
  </si>
  <si>
    <t>Dębie</t>
  </si>
  <si>
    <t>Wiejska</t>
  </si>
  <si>
    <t>C11</t>
  </si>
  <si>
    <t>Niwki</t>
  </si>
  <si>
    <t>C12b</t>
  </si>
  <si>
    <t>Remiza Strażacka</t>
  </si>
  <si>
    <t>46-056</t>
  </si>
  <si>
    <t>Kolonia</t>
  </si>
  <si>
    <t>590322413200656857</t>
  </si>
  <si>
    <t>Suchy Bór</t>
  </si>
  <si>
    <t>Lędziny</t>
  </si>
  <si>
    <t>Dąbrowice</t>
  </si>
  <si>
    <t>Daniec</t>
  </si>
  <si>
    <t>46-050</t>
  </si>
  <si>
    <t>Ozimska</t>
  </si>
  <si>
    <t>Falmirowice</t>
  </si>
  <si>
    <t>Dębska Kuźnia</t>
  </si>
  <si>
    <t>53</t>
  </si>
  <si>
    <t>Krasickiego</t>
  </si>
  <si>
    <t>590322413201123532</t>
  </si>
  <si>
    <t>322056228447</t>
  </si>
  <si>
    <t>Niwecka</t>
  </si>
  <si>
    <t>590322413200334113</t>
  </si>
  <si>
    <t>322056228453</t>
  </si>
  <si>
    <t>590322413200450899</t>
  </si>
  <si>
    <t>322056228448</t>
  </si>
  <si>
    <t>Publiczne Przedszkole w Chrząstowicach</t>
  </si>
  <si>
    <t>3a</t>
  </si>
  <si>
    <t>590322413200805422</t>
  </si>
  <si>
    <t>90792671</t>
  </si>
  <si>
    <t>Pawlety</t>
  </si>
  <si>
    <t>590322413201225373</t>
  </si>
  <si>
    <t>96291750</t>
  </si>
  <si>
    <t>Publiczna Szkoła Podstawowa z Punktem Przedszkolnym w Dańcu</t>
  </si>
  <si>
    <t>Utracka</t>
  </si>
  <si>
    <t>8</t>
  </si>
  <si>
    <t>590322413200787551</t>
  </si>
  <si>
    <t>91685252</t>
  </si>
  <si>
    <t xml:space="preserve">Szkolna </t>
  </si>
  <si>
    <t>Publiczna Szkoła Podstawowa im. St. Staszica w Chrząstowicach</t>
  </si>
  <si>
    <t>Szkolna</t>
  </si>
  <si>
    <t>1</t>
  </si>
  <si>
    <t>Hala Sportowa</t>
  </si>
  <si>
    <t>590322413200822788</t>
  </si>
  <si>
    <t>1316611</t>
  </si>
  <si>
    <t>Świetlica Wiejska</t>
  </si>
  <si>
    <t>590322413200620865</t>
  </si>
  <si>
    <t>90296852</t>
  </si>
  <si>
    <t>C12a</t>
  </si>
  <si>
    <t>Boisko Sportowe</t>
  </si>
  <si>
    <t>590322413201163835</t>
  </si>
  <si>
    <t>8401561</t>
  </si>
  <si>
    <t>590322413200754607</t>
  </si>
  <si>
    <t>94091645</t>
  </si>
  <si>
    <t>590322413200433748</t>
  </si>
  <si>
    <t>G11</t>
  </si>
  <si>
    <t>96098400</t>
  </si>
  <si>
    <t>590322413201123631</t>
  </si>
  <si>
    <t>23302964</t>
  </si>
  <si>
    <t>Kapliczka z Dzwonnicą</t>
  </si>
  <si>
    <t>457/208</t>
  </si>
  <si>
    <t>590322413200208124</t>
  </si>
  <si>
    <t>90296891</t>
  </si>
  <si>
    <t>FC Chronstau - Chrząstowice</t>
  </si>
  <si>
    <t>590322413201123037</t>
  </si>
  <si>
    <t>322056228487</t>
  </si>
  <si>
    <t>Tartaczna</t>
  </si>
  <si>
    <t>590322413201087988</t>
  </si>
  <si>
    <t>90733347</t>
  </si>
  <si>
    <t>Budynek Wielofunkcyjny</t>
  </si>
  <si>
    <t>590322413200449954</t>
  </si>
  <si>
    <t>91076355</t>
  </si>
  <si>
    <t>590322413200913516</t>
  </si>
  <si>
    <t>94139509</t>
  </si>
  <si>
    <t>Zielona</t>
  </si>
  <si>
    <t>590322413200240513</t>
  </si>
  <si>
    <t>13576037</t>
  </si>
  <si>
    <t>590322413201005456</t>
  </si>
  <si>
    <t>Dąbrowicka</t>
  </si>
  <si>
    <t>590322413200151680</t>
  </si>
  <si>
    <t>13473890</t>
  </si>
  <si>
    <t>590322413200487970</t>
  </si>
  <si>
    <t>12193051</t>
  </si>
  <si>
    <t>590322413200249622</t>
  </si>
  <si>
    <t>96266896</t>
  </si>
  <si>
    <t>590322413200601819</t>
  </si>
  <si>
    <t>96752167</t>
  </si>
  <si>
    <t>91073355</t>
  </si>
  <si>
    <t>590322413200989092</t>
  </si>
  <si>
    <t>83403842</t>
  </si>
  <si>
    <t>Działka nr 471/70</t>
  </si>
  <si>
    <t>590322413200338111</t>
  </si>
  <si>
    <t>8510415</t>
  </si>
  <si>
    <t>590322413201032940</t>
  </si>
  <si>
    <t>Dębskiej Kuźni</t>
  </si>
  <si>
    <t>1129/183</t>
  </si>
  <si>
    <t>590322413200508828</t>
  </si>
  <si>
    <t>90296763</t>
  </si>
  <si>
    <t>Mieszkanie komunalne</t>
  </si>
  <si>
    <t>97848554</t>
  </si>
  <si>
    <t>Garaż</t>
  </si>
  <si>
    <t xml:space="preserve">Dębska Kuźnia </t>
  </si>
  <si>
    <t>Taryfa</t>
  </si>
  <si>
    <t>Moc 
umowna
[kW]</t>
  </si>
  <si>
    <t>Instalacja
PV
moc
[kW]</t>
  </si>
  <si>
    <t>Przepompownia przydomowa</t>
  </si>
  <si>
    <t>Nr</t>
  </si>
  <si>
    <t>-</t>
  </si>
  <si>
    <t>II strefa
MWh</t>
  </si>
  <si>
    <t>Suma
MWh</t>
  </si>
  <si>
    <t>I strefa
MWh</t>
  </si>
  <si>
    <t>obiekty</t>
  </si>
  <si>
    <t>nd</t>
  </si>
  <si>
    <t>razem</t>
  </si>
  <si>
    <t>Pomieszczenie komunalne (mieszkanie)</t>
  </si>
  <si>
    <t>Plac rekreacyjno - sportowy</t>
  </si>
  <si>
    <t>Przedszkole</t>
  </si>
  <si>
    <t>Budynek Administracyjny - Urząd Gminy</t>
  </si>
  <si>
    <t>GCZK</t>
  </si>
  <si>
    <t>Szkoła / przedszkole</t>
  </si>
  <si>
    <t>data</t>
  </si>
  <si>
    <t>Tauron Sprzedaż</t>
  </si>
  <si>
    <t>koniec</t>
  </si>
  <si>
    <t>Ośrodek Rekreacyjno - Sportowy</t>
  </si>
  <si>
    <r>
      <t xml:space="preserve">Potrzeba dostosowania układu pomiarowego </t>
    </r>
    <r>
      <rPr>
        <b/>
        <sz val="10"/>
        <color indexed="8"/>
        <rFont val="Calibri Light"/>
        <family val="2"/>
        <charset val="238"/>
        <scheme val="major"/>
      </rPr>
      <t xml:space="preserve">(TAK/NIE)  </t>
    </r>
  </si>
  <si>
    <t>322056228504</t>
  </si>
  <si>
    <t>322056226500</t>
  </si>
  <si>
    <t>Boisko Orlik</t>
  </si>
  <si>
    <t>Szkoła podstawowa</t>
  </si>
  <si>
    <t>Axpo Polska Sp. z o.o.</t>
  </si>
  <si>
    <t>Szkoła DK</t>
  </si>
  <si>
    <t>nieruchomości</t>
  </si>
  <si>
    <t>oświata</t>
  </si>
  <si>
    <t>Przedszkole Ch-ce</t>
  </si>
  <si>
    <t>Szkoła Ch-ce</t>
  </si>
  <si>
    <t>Szkoła Daniec</t>
  </si>
  <si>
    <t>pojedyńczy PPE</t>
  </si>
  <si>
    <t>Urząd Gminy</t>
  </si>
  <si>
    <t>Zespół Szkolno - Przedszkolny nr 3 - Dębska Kuźnia</t>
  </si>
  <si>
    <t>Etykiety wierszy</t>
  </si>
  <si>
    <t>Suma końcowa</t>
  </si>
  <si>
    <t>I strefa</t>
  </si>
  <si>
    <t>II strefa</t>
  </si>
  <si>
    <t>suma</t>
  </si>
  <si>
    <t>z 2022 roku:</t>
  </si>
  <si>
    <t>590322413200645578</t>
  </si>
  <si>
    <t>590322413200858404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</si>
</sst>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5]0.00"/>
    <numFmt numFmtId="165" formatCode="[$-415]General"/>
    <numFmt numFmtId="166" formatCode="#,##0.00&quot; &quot;[$zł-415];[Red]&quot;-&quot;#,##0.00&quot; &quot;[$zł-415]"/>
    <numFmt numFmtId="167" formatCode="#,##0.0"/>
    <numFmt numFmtId="168" formatCode="0.0"/>
  </numFmts>
  <fonts count="17"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b/>
      <sz val="10"/>
      <color indexed="8"/>
      <name val="Calibri Light"/>
      <family val="2"/>
      <charset val="238"/>
      <scheme val="major"/>
    </font>
    <font>
      <sz val="11"/>
      <color theme="1"/>
      <name val="Arial"/>
      <family val="2"/>
      <charset val="238"/>
    </font>
    <font>
      <sz val="10"/>
      <color indexed="8"/>
      <name val="Calibri Light"/>
      <family val="2"/>
      <charset val="238"/>
      <scheme val="major"/>
    </font>
    <font>
      <i/>
      <sz val="10"/>
      <color indexed="8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b/>
      <i/>
      <sz val="10"/>
      <color indexed="8"/>
      <name val="Calibri Light"/>
      <family val="2"/>
      <charset val="238"/>
      <scheme val="major"/>
    </font>
    <font>
      <b/>
      <sz val="11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rgb="FFFFC000"/>
        <bgColor indexed="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13"/>
      </patternFill>
    </fill>
    <fill>
      <patternFill patternType="solid">
        <fgColor rgb="FF92D050"/>
        <bgColor indexed="44"/>
      </patternFill>
    </fill>
    <fill>
      <patternFill patternType="solid">
        <fgColor rgb="FF92D050"/>
        <bgColor indexed="13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1">
    <xf numFmtId="0" fontId="0" fillId="0" borderId="0"/>
    <xf numFmtId="165" fontId="3" fillId="0" borderId="0"/>
    <xf numFmtId="165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1" fillId="0" borderId="0"/>
    <xf numFmtId="0" fontId="2" fillId="0" borderId="0"/>
    <xf numFmtId="165" fontId="5" fillId="0" borderId="0"/>
    <xf numFmtId="0" fontId="6" fillId="0" borderId="0"/>
    <xf numFmtId="166" fontId="6" fillId="0" borderId="0"/>
    <xf numFmtId="9" fontId="8" fillId="0" borderId="0" applyFont="0" applyFill="0" applyBorder="0" applyAlignment="0" applyProtection="0"/>
  </cellStyleXfs>
  <cellXfs count="100">
    <xf numFmtId="0" fontId="0" fillId="0" borderId="0" xfId="0"/>
    <xf numFmtId="167" fontId="7" fillId="7" borderId="0" xfId="1" applyNumberFormat="1" applyFont="1" applyFill="1"/>
    <xf numFmtId="164" fontId="9" fillId="4" borderId="1" xfId="1" applyNumberFormat="1" applyFont="1" applyFill="1" applyBorder="1" applyAlignment="1">
      <alignment horizontal="center" vertical="center" wrapText="1"/>
    </xf>
    <xf numFmtId="164" fontId="9" fillId="1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5" fontId="7" fillId="11" borderId="1" xfId="1" applyFont="1" applyFill="1" applyBorder="1" applyAlignment="1">
      <alignment horizontal="left" vertical="center"/>
    </xf>
    <xf numFmtId="165" fontId="9" fillId="4" borderId="1" xfId="1" applyFont="1" applyFill="1" applyBorder="1" applyAlignment="1">
      <alignment horizontal="left" vertical="center"/>
    </xf>
    <xf numFmtId="165" fontId="9" fillId="4" borderId="1" xfId="1" applyFont="1" applyFill="1" applyBorder="1" applyAlignment="1">
      <alignment horizontal="center" vertical="center"/>
    </xf>
    <xf numFmtId="165" fontId="9" fillId="3" borderId="1" xfId="1" applyFont="1" applyFill="1" applyBorder="1" applyAlignment="1">
      <alignment horizontal="center" vertical="center" wrapText="1"/>
    </xf>
    <xf numFmtId="165" fontId="9" fillId="0" borderId="0" xfId="1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/>
    </xf>
    <xf numFmtId="164" fontId="9" fillId="3" borderId="1" xfId="1" applyNumberFormat="1" applyFont="1" applyFill="1" applyBorder="1" applyAlignment="1">
      <alignment horizontal="center" vertical="center" wrapText="1"/>
    </xf>
    <xf numFmtId="165" fontId="9" fillId="2" borderId="1" xfId="1" applyFont="1" applyFill="1" applyBorder="1" applyAlignment="1">
      <alignment horizontal="center" vertical="center" wrapText="1"/>
    </xf>
    <xf numFmtId="165" fontId="9" fillId="12" borderId="1" xfId="1" applyFont="1" applyFill="1" applyBorder="1" applyAlignment="1">
      <alignment horizontal="center" vertical="center" wrapText="1"/>
    </xf>
    <xf numFmtId="165" fontId="9" fillId="4" borderId="1" xfId="1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right" vertical="center"/>
    </xf>
    <xf numFmtId="167" fontId="14" fillId="0" borderId="1" xfId="0" applyNumberFormat="1" applyFont="1" applyBorder="1" applyAlignment="1">
      <alignment vertical="center"/>
    </xf>
    <xf numFmtId="165" fontId="9" fillId="0" borderId="0" xfId="1" applyFont="1"/>
    <xf numFmtId="167" fontId="14" fillId="14" borderId="1" xfId="0" applyNumberFormat="1" applyFont="1" applyFill="1" applyBorder="1" applyAlignment="1">
      <alignment horizontal="center" vertical="center"/>
    </xf>
    <xf numFmtId="165" fontId="12" fillId="0" borderId="0" xfId="1" applyFont="1"/>
    <xf numFmtId="0" fontId="11" fillId="0" borderId="0" xfId="0" applyFont="1" applyAlignment="1">
      <alignment horizontal="center"/>
    </xf>
    <xf numFmtId="0" fontId="9" fillId="0" borderId="0" xfId="0" applyFont="1"/>
    <xf numFmtId="0" fontId="12" fillId="0" borderId="0" xfId="0" applyFont="1"/>
    <xf numFmtId="0" fontId="11" fillId="0" borderId="0" xfId="0" applyFont="1"/>
    <xf numFmtId="49" fontId="11" fillId="0" borderId="0" xfId="0" applyNumberFormat="1" applyFont="1"/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9" fontId="13" fillId="0" borderId="0" xfId="0" applyNumberFormat="1" applyFont="1"/>
    <xf numFmtId="164" fontId="14" fillId="0" borderId="0" xfId="0" applyNumberFormat="1" applyFont="1" applyAlignment="1">
      <alignment horizontal="right" vertical="center"/>
    </xf>
    <xf numFmtId="167" fontId="14" fillId="0" borderId="0" xfId="0" applyNumberFormat="1" applyFont="1" applyAlignment="1">
      <alignment vertical="center"/>
    </xf>
    <xf numFmtId="167" fontId="9" fillId="0" borderId="0" xfId="1" applyNumberFormat="1" applyFont="1"/>
    <xf numFmtId="165" fontId="7" fillId="0" borderId="0" xfId="1" applyFont="1" applyAlignment="1">
      <alignment horizontal="center"/>
    </xf>
    <xf numFmtId="14" fontId="9" fillId="0" borderId="0" xfId="1" applyNumberFormat="1" applyFont="1" applyAlignment="1">
      <alignment horizontal="center"/>
    </xf>
    <xf numFmtId="165" fontId="9" fillId="0" borderId="0" xfId="1" applyFont="1" applyAlignment="1">
      <alignment horizontal="left"/>
    </xf>
    <xf numFmtId="165" fontId="9" fillId="0" borderId="0" xfId="1" applyFont="1" applyAlignment="1">
      <alignment horizontal="right"/>
    </xf>
    <xf numFmtId="165" fontId="7" fillId="0" borderId="0" xfId="1" applyFont="1"/>
    <xf numFmtId="164" fontId="9" fillId="0" borderId="0" xfId="1" applyNumberFormat="1" applyFont="1" applyAlignment="1">
      <alignment horizontal="right"/>
    </xf>
    <xf numFmtId="3" fontId="9" fillId="0" borderId="0" xfId="1" applyNumberFormat="1" applyFont="1"/>
    <xf numFmtId="165" fontId="10" fillId="0" borderId="0" xfId="1" applyFont="1" applyAlignment="1">
      <alignment horizontal="right"/>
    </xf>
    <xf numFmtId="0" fontId="9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65" fontId="9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49" fontId="11" fillId="8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vertical="center"/>
    </xf>
    <xf numFmtId="167" fontId="9" fillId="0" borderId="1" xfId="1" applyNumberFormat="1" applyFont="1" applyBorder="1" applyAlignment="1">
      <alignment vertical="center"/>
    </xf>
    <xf numFmtId="165" fontId="7" fillId="0" borderId="1" xfId="1" applyFont="1" applyBorder="1" applyAlignment="1">
      <alignment horizontal="center" vertical="center"/>
    </xf>
    <xf numFmtId="14" fontId="9" fillId="0" borderId="1" xfId="1" applyNumberFormat="1" applyFont="1" applyBorder="1" applyAlignment="1">
      <alignment horizontal="center" vertical="center"/>
    </xf>
    <xf numFmtId="0" fontId="11" fillId="9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vertical="center"/>
    </xf>
    <xf numFmtId="49" fontId="11" fillId="7" borderId="1" xfId="0" applyNumberFormat="1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horizontal="left" vertical="center"/>
    </xf>
    <xf numFmtId="164" fontId="14" fillId="15" borderId="1" xfId="0" applyNumberFormat="1" applyFont="1" applyFill="1" applyBorder="1" applyAlignment="1">
      <alignment horizontal="right" vertical="center"/>
    </xf>
    <xf numFmtId="3" fontId="10" fillId="0" borderId="0" xfId="1" applyNumberFormat="1" applyFont="1"/>
    <xf numFmtId="3" fontId="9" fillId="0" borderId="0" xfId="1" applyNumberFormat="1" applyFont="1" applyAlignment="1">
      <alignment horizontal="right"/>
    </xf>
    <xf numFmtId="3" fontId="7" fillId="0" borderId="0" xfId="1" applyNumberFormat="1" applyFont="1" applyAlignment="1">
      <alignment horizontal="right"/>
    </xf>
    <xf numFmtId="9" fontId="7" fillId="0" borderId="0" xfId="10" applyFont="1" applyFill="1"/>
    <xf numFmtId="9" fontId="9" fillId="0" borderId="0" xfId="10" applyFont="1" applyFill="1"/>
    <xf numFmtId="164" fontId="9" fillId="16" borderId="1" xfId="1" applyNumberFormat="1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/>
    </xf>
    <xf numFmtId="165" fontId="9" fillId="15" borderId="1" xfId="1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49" fontId="13" fillId="15" borderId="1" xfId="0" applyNumberFormat="1" applyFont="1" applyFill="1" applyBorder="1" applyAlignment="1">
      <alignment horizontal="center" vertical="center"/>
    </xf>
    <xf numFmtId="165" fontId="7" fillId="15" borderId="1" xfId="1" applyFont="1" applyFill="1" applyBorder="1" applyAlignment="1">
      <alignment horizontal="center" vertical="center"/>
    </xf>
    <xf numFmtId="165" fontId="10" fillId="0" borderId="0" xfId="1" pivotButton="1" applyFont="1" applyAlignment="1">
      <alignment horizontal="right"/>
    </xf>
    <xf numFmtId="3" fontId="15" fillId="0" borderId="0" xfId="1" pivotButton="1" applyNumberFormat="1" applyFont="1"/>
    <xf numFmtId="3" fontId="9" fillId="0" borderId="0" xfId="1" pivotButton="1" applyNumberFormat="1" applyFont="1"/>
    <xf numFmtId="165" fontId="9" fillId="0" borderId="0" xfId="1" pivotButton="1" applyFont="1"/>
    <xf numFmtId="4" fontId="14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4" fontId="9" fillId="0" borderId="0" xfId="1" applyNumberFormat="1" applyFont="1"/>
    <xf numFmtId="4" fontId="7" fillId="0" borderId="0" xfId="1" applyNumberFormat="1" applyFont="1" applyAlignment="1">
      <alignment horizontal="right"/>
    </xf>
    <xf numFmtId="4" fontId="9" fillId="0" borderId="0" xfId="1" applyNumberFormat="1" applyFont="1" applyAlignment="1">
      <alignment horizontal="right"/>
    </xf>
    <xf numFmtId="0" fontId="16" fillId="17" borderId="5" xfId="0" applyFont="1" applyFill="1" applyBorder="1"/>
    <xf numFmtId="0" fontId="16" fillId="17" borderId="6" xfId="0" applyFont="1" applyFill="1" applyBorder="1" applyAlignment="1">
      <alignment horizontal="left"/>
    </xf>
    <xf numFmtId="168" fontId="9" fillId="0" borderId="0" xfId="1" applyNumberFormat="1" applyFont="1" applyAlignment="1">
      <alignment horizontal="center"/>
    </xf>
    <xf numFmtId="168" fontId="9" fillId="0" borderId="0" xfId="1" applyNumberFormat="1" applyFont="1"/>
    <xf numFmtId="0" fontId="0" fillId="18" borderId="0" xfId="0" applyFill="1" applyAlignment="1">
      <alignment horizontal="left"/>
    </xf>
    <xf numFmtId="168" fontId="0" fillId="18" borderId="0" xfId="0" applyNumberFormat="1" applyFill="1"/>
    <xf numFmtId="165" fontId="0" fillId="18" borderId="0" xfId="0" applyNumberFormat="1" applyFill="1"/>
    <xf numFmtId="164" fontId="7" fillId="4" borderId="2" xfId="1" applyNumberFormat="1" applyFont="1" applyFill="1" applyBorder="1" applyAlignment="1">
      <alignment horizontal="center" vertical="center" wrapText="1"/>
    </xf>
    <xf numFmtId="164" fontId="7" fillId="4" borderId="3" xfId="1" applyNumberFormat="1" applyFont="1" applyFill="1" applyBorder="1" applyAlignment="1">
      <alignment horizontal="center" vertical="center" wrapText="1"/>
    </xf>
    <xf numFmtId="164" fontId="7" fillId="4" borderId="4" xfId="1" applyNumberFormat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164" fontId="7" fillId="2" borderId="3" xfId="1" applyNumberFormat="1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center" vertical="center" wrapText="1"/>
    </xf>
    <xf numFmtId="164" fontId="7" fillId="5" borderId="2" xfId="1" applyNumberFormat="1" applyFont="1" applyFill="1" applyBorder="1" applyAlignment="1">
      <alignment horizontal="center" vertical="center" wrapText="1"/>
    </xf>
    <xf numFmtId="164" fontId="7" fillId="5" borderId="3" xfId="1" applyNumberFormat="1" applyFont="1" applyFill="1" applyBorder="1" applyAlignment="1">
      <alignment horizontal="center" vertical="center" wrapText="1"/>
    </xf>
    <xf numFmtId="164" fontId="7" fillId="5" borderId="4" xfId="1" applyNumberFormat="1" applyFont="1" applyFill="1" applyBorder="1" applyAlignment="1">
      <alignment horizontal="center" vertical="center" wrapText="1"/>
    </xf>
    <xf numFmtId="165" fontId="7" fillId="3" borderId="2" xfId="1" applyFont="1" applyFill="1" applyBorder="1" applyAlignment="1">
      <alignment horizontal="center" vertical="center" wrapText="1"/>
    </xf>
    <xf numFmtId="165" fontId="7" fillId="3" borderId="3" xfId="1" applyFont="1" applyFill="1" applyBorder="1" applyAlignment="1">
      <alignment horizontal="center" vertical="center" wrapText="1"/>
    </xf>
    <xf numFmtId="165" fontId="7" fillId="3" borderId="4" xfId="1" applyFont="1" applyFill="1" applyBorder="1" applyAlignment="1">
      <alignment horizontal="center" vertical="center" wrapText="1"/>
    </xf>
    <xf numFmtId="167" fontId="15" fillId="0" borderId="0" xfId="1" applyNumberFormat="1" applyFont="1"/>
  </cellXfs>
  <cellStyles count="11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Procentowy" xfId="10" builtinId="5"/>
    <cellStyle name="Result" xfId="8" xr:uid="{00000000-0005-0000-0000-000008000000}"/>
    <cellStyle name="Result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754380</xdr:colOff>
      <xdr:row>0</xdr:row>
      <xdr:rowOff>0</xdr:rowOff>
    </xdr:from>
    <xdr:ext cx="194454" cy="271909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6BA6AF3C-5018-41AF-9FE2-95C13F5FE7A5}"/>
            </a:ext>
          </a:extLst>
        </xdr:cNvPr>
        <xdr:cNvSpPr txBox="1"/>
      </xdr:nvSpPr>
      <xdr:spPr>
        <a:xfrm>
          <a:off x="13803630" y="2914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0</xdr:row>
      <xdr:rowOff>0</xdr:rowOff>
    </xdr:from>
    <xdr:ext cx="194454" cy="271909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D1B63044-994A-4195-8FDE-ADA57DED866D}"/>
            </a:ext>
          </a:extLst>
        </xdr:cNvPr>
        <xdr:cNvSpPr txBox="1"/>
      </xdr:nvSpPr>
      <xdr:spPr>
        <a:xfrm>
          <a:off x="13803630" y="2914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0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137753FE-9C22-4D33-B764-F5E42D0C9559}"/>
            </a:ext>
          </a:extLst>
        </xdr:cNvPr>
        <xdr:cNvSpPr txBox="1"/>
      </xdr:nvSpPr>
      <xdr:spPr>
        <a:xfrm>
          <a:off x="1380363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271909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8372A885-20E5-41DB-99D2-AD1B3FC65DE0}"/>
            </a:ext>
          </a:extLst>
        </xdr:cNvPr>
        <xdr:cNvSpPr txBox="1"/>
      </xdr:nvSpPr>
      <xdr:spPr>
        <a:xfrm>
          <a:off x="16087725" y="2609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271909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D1F79ADF-CDB7-43EB-8CF8-D08A62716744}"/>
            </a:ext>
          </a:extLst>
        </xdr:cNvPr>
        <xdr:cNvSpPr txBox="1"/>
      </xdr:nvSpPr>
      <xdr:spPr>
        <a:xfrm>
          <a:off x="16087725" y="2609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94454" cy="271909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5F3B6501-A286-4C3B-9E57-CFAAB3061160}"/>
            </a:ext>
          </a:extLst>
        </xdr:cNvPr>
        <xdr:cNvSpPr txBox="1"/>
      </xdr:nvSpPr>
      <xdr:spPr>
        <a:xfrm>
          <a:off x="16087725" y="53530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94454" cy="271909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216BD3A9-5E6F-4950-83B1-71662D36005F}"/>
            </a:ext>
          </a:extLst>
        </xdr:cNvPr>
        <xdr:cNvSpPr txBox="1"/>
      </xdr:nvSpPr>
      <xdr:spPr>
        <a:xfrm>
          <a:off x="16087725" y="53530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271909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8D2A6FBA-7908-4D86-8CD0-7A114BA9F5B5}"/>
            </a:ext>
          </a:extLst>
        </xdr:cNvPr>
        <xdr:cNvSpPr txBox="1"/>
      </xdr:nvSpPr>
      <xdr:spPr>
        <a:xfrm>
          <a:off x="16087725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271909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1A172672-15E3-49B8-94E3-8A47AAE26433}"/>
            </a:ext>
          </a:extLst>
        </xdr:cNvPr>
        <xdr:cNvSpPr txBox="1"/>
      </xdr:nvSpPr>
      <xdr:spPr>
        <a:xfrm>
          <a:off x="16087725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94454" cy="271909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649B7F5-E904-4054-953D-473ADE49F0DF}"/>
            </a:ext>
          </a:extLst>
        </xdr:cNvPr>
        <xdr:cNvSpPr txBox="1"/>
      </xdr:nvSpPr>
      <xdr:spPr>
        <a:xfrm>
          <a:off x="16087725" y="2914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94454" cy="271909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53EE8B9D-F143-4523-8BAE-EC1A9EC4C720}"/>
            </a:ext>
          </a:extLst>
        </xdr:cNvPr>
        <xdr:cNvSpPr txBox="1"/>
      </xdr:nvSpPr>
      <xdr:spPr>
        <a:xfrm>
          <a:off x="16087725" y="2914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274009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CACA2120-0ACC-4E12-9F3F-589F1B8072F3}"/>
            </a:ext>
          </a:extLst>
        </xdr:cNvPr>
        <xdr:cNvSpPr txBox="1"/>
      </xdr:nvSpPr>
      <xdr:spPr>
        <a:xfrm>
          <a:off x="16087725" y="733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274009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2D3C514A-DEE2-473D-8D7C-7108DE8F2CEF}"/>
            </a:ext>
          </a:extLst>
        </xdr:cNvPr>
        <xdr:cNvSpPr txBox="1"/>
      </xdr:nvSpPr>
      <xdr:spPr>
        <a:xfrm>
          <a:off x="16087725" y="7334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94454" cy="271909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83C3CBCA-339A-42DB-BF81-2FE915D703D7}"/>
            </a:ext>
          </a:extLst>
        </xdr:cNvPr>
        <xdr:cNvSpPr txBox="1"/>
      </xdr:nvSpPr>
      <xdr:spPr>
        <a:xfrm>
          <a:off x="16087725" y="12382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94454" cy="271909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D3F032AB-9FE8-4F66-8A6E-9F70884EE563}"/>
            </a:ext>
          </a:extLst>
        </xdr:cNvPr>
        <xdr:cNvSpPr txBox="1"/>
      </xdr:nvSpPr>
      <xdr:spPr>
        <a:xfrm>
          <a:off x="16087725" y="12382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271909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12B075FD-69D1-48FA-A6BA-35AF81186D66}"/>
            </a:ext>
          </a:extLst>
        </xdr:cNvPr>
        <xdr:cNvSpPr txBox="1"/>
      </xdr:nvSpPr>
      <xdr:spPr>
        <a:xfrm>
          <a:off x="16087725" y="23050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271909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1A5C5CE5-46F8-44A5-9253-E431D0FB3194}"/>
            </a:ext>
          </a:extLst>
        </xdr:cNvPr>
        <xdr:cNvSpPr txBox="1"/>
      </xdr:nvSpPr>
      <xdr:spPr>
        <a:xfrm>
          <a:off x="16087725" y="23050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94454" cy="271909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9A6FD669-0CBC-4520-A5BE-EF703F5E5079}"/>
            </a:ext>
          </a:extLst>
        </xdr:cNvPr>
        <xdr:cNvSpPr txBox="1"/>
      </xdr:nvSpPr>
      <xdr:spPr>
        <a:xfrm>
          <a:off x="16087725" y="5962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94454" cy="271909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AC06217B-CED2-453E-84DF-CE750C624398}"/>
            </a:ext>
          </a:extLst>
        </xdr:cNvPr>
        <xdr:cNvSpPr txBox="1"/>
      </xdr:nvSpPr>
      <xdr:spPr>
        <a:xfrm>
          <a:off x="16087725" y="5962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271909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EFFF1261-4C5F-452E-810C-3205FDFE6B17}"/>
            </a:ext>
          </a:extLst>
        </xdr:cNvPr>
        <xdr:cNvSpPr txBox="1"/>
      </xdr:nvSpPr>
      <xdr:spPr>
        <a:xfrm>
          <a:off x="16087725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84731" cy="271909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43928A6B-713E-42D9-9919-C572AC7BD7C5}"/>
            </a:ext>
          </a:extLst>
        </xdr:cNvPr>
        <xdr:cNvSpPr txBox="1"/>
      </xdr:nvSpPr>
      <xdr:spPr>
        <a:xfrm>
          <a:off x="16087725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94454" cy="271909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1019900B-7803-4AF7-9188-D4D6349337A6}"/>
            </a:ext>
          </a:extLst>
        </xdr:cNvPr>
        <xdr:cNvSpPr txBox="1"/>
      </xdr:nvSpPr>
      <xdr:spPr>
        <a:xfrm>
          <a:off x="16087725" y="2914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0</xdr:row>
      <xdr:rowOff>0</xdr:rowOff>
    </xdr:from>
    <xdr:ext cx="194454" cy="271909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60FDDF04-A7CA-470E-A1AD-778A0BF56B73}"/>
            </a:ext>
          </a:extLst>
        </xdr:cNvPr>
        <xdr:cNvSpPr txBox="1"/>
      </xdr:nvSpPr>
      <xdr:spPr>
        <a:xfrm>
          <a:off x="16087725" y="2914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0</xdr:row>
      <xdr:rowOff>0</xdr:rowOff>
    </xdr:from>
    <xdr:ext cx="194454" cy="271909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101B8F5B-E026-4393-89C2-A24551E12788}"/>
            </a:ext>
          </a:extLst>
        </xdr:cNvPr>
        <xdr:cNvSpPr txBox="1"/>
      </xdr:nvSpPr>
      <xdr:spPr>
        <a:xfrm>
          <a:off x="16916400" y="2914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0</xdr:row>
      <xdr:rowOff>0</xdr:rowOff>
    </xdr:from>
    <xdr:ext cx="194454" cy="271909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CF19A972-6A20-4E95-814D-80E87E8DDA49}"/>
            </a:ext>
          </a:extLst>
        </xdr:cNvPr>
        <xdr:cNvSpPr txBox="1"/>
      </xdr:nvSpPr>
      <xdr:spPr>
        <a:xfrm>
          <a:off x="16916400" y="2914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0</xdr:row>
      <xdr:rowOff>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145847B1-3543-4CFC-ADEE-B6D66A711304}"/>
            </a:ext>
          </a:extLst>
        </xdr:cNvPr>
        <xdr:cNvSpPr txBox="1"/>
      </xdr:nvSpPr>
      <xdr:spPr>
        <a:xfrm>
          <a:off x="169164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0</xdr:row>
      <xdr:rowOff>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C3831881-A245-4027-AC04-D6EBC71A954C}"/>
            </a:ext>
          </a:extLst>
        </xdr:cNvPr>
        <xdr:cNvSpPr txBox="1"/>
      </xdr:nvSpPr>
      <xdr:spPr>
        <a:xfrm>
          <a:off x="169164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0</xdr:row>
      <xdr:rowOff>0</xdr:rowOff>
    </xdr:from>
    <xdr:ext cx="194454" cy="271909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B4DC1AB3-945D-40F0-BE51-14A2D790EE04}"/>
            </a:ext>
          </a:extLst>
        </xdr:cNvPr>
        <xdr:cNvSpPr txBox="1"/>
      </xdr:nvSpPr>
      <xdr:spPr>
        <a:xfrm>
          <a:off x="16916400" y="12382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37</xdr:col>
      <xdr:colOff>0</xdr:colOff>
      <xdr:row>0</xdr:row>
      <xdr:rowOff>0</xdr:rowOff>
    </xdr:from>
    <xdr:ext cx="194454" cy="271909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7DB0036C-24D4-4042-95CB-73D493CF3E46}"/>
            </a:ext>
          </a:extLst>
        </xdr:cNvPr>
        <xdr:cNvSpPr txBox="1"/>
      </xdr:nvSpPr>
      <xdr:spPr>
        <a:xfrm>
          <a:off x="16916400" y="12382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0</xdr:colOff>
      <xdr:row>0</xdr:row>
      <xdr:rowOff>0</xdr:rowOff>
    </xdr:from>
    <xdr:ext cx="194454" cy="271909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182C5E4C-ED09-4487-83CF-43749C4E629B}"/>
            </a:ext>
          </a:extLst>
        </xdr:cNvPr>
        <xdr:cNvSpPr txBox="1"/>
      </xdr:nvSpPr>
      <xdr:spPr>
        <a:xfrm>
          <a:off x="16916400" y="2914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0</xdr:colOff>
      <xdr:row>0</xdr:row>
      <xdr:rowOff>0</xdr:rowOff>
    </xdr:from>
    <xdr:ext cx="194454" cy="271909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203BDCF8-2A1E-42F4-BD1C-A493617DE092}"/>
            </a:ext>
          </a:extLst>
        </xdr:cNvPr>
        <xdr:cNvSpPr txBox="1"/>
      </xdr:nvSpPr>
      <xdr:spPr>
        <a:xfrm>
          <a:off x="16916400" y="2914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0</xdr:colOff>
      <xdr:row>0</xdr:row>
      <xdr:rowOff>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31276099-3697-4245-B6EB-4309FDF0AB98}"/>
            </a:ext>
          </a:extLst>
        </xdr:cNvPr>
        <xdr:cNvSpPr txBox="1"/>
      </xdr:nvSpPr>
      <xdr:spPr>
        <a:xfrm>
          <a:off x="169164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0</xdr:colOff>
      <xdr:row>0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8CCA0E1A-D6A0-4348-87FC-1D166999629F}"/>
            </a:ext>
          </a:extLst>
        </xdr:cNvPr>
        <xdr:cNvSpPr txBox="1"/>
      </xdr:nvSpPr>
      <xdr:spPr>
        <a:xfrm>
          <a:off x="16916400" y="73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0</xdr:colOff>
      <xdr:row>0</xdr:row>
      <xdr:rowOff>0</xdr:rowOff>
    </xdr:from>
    <xdr:ext cx="194454" cy="271909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2A1088D6-5578-4FE8-A896-46FAE821406D}"/>
            </a:ext>
          </a:extLst>
        </xdr:cNvPr>
        <xdr:cNvSpPr txBox="1"/>
      </xdr:nvSpPr>
      <xdr:spPr>
        <a:xfrm>
          <a:off x="16916400" y="12382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77</xdr:col>
      <xdr:colOff>0</xdr:colOff>
      <xdr:row>0</xdr:row>
      <xdr:rowOff>0</xdr:rowOff>
    </xdr:from>
    <xdr:ext cx="194454" cy="271909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A2408B78-F88B-4090-936E-C5897E87B947}"/>
            </a:ext>
          </a:extLst>
        </xdr:cNvPr>
        <xdr:cNvSpPr txBox="1"/>
      </xdr:nvSpPr>
      <xdr:spPr>
        <a:xfrm>
          <a:off x="16916400" y="12382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25</xdr:col>
      <xdr:colOff>754380</xdr:colOff>
      <xdr:row>2</xdr:row>
      <xdr:rowOff>0</xdr:rowOff>
    </xdr:from>
    <xdr:ext cx="194454" cy="271909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4F7FF6F1-82B0-420D-BD48-04E05DC995D7}"/>
            </a:ext>
          </a:extLst>
        </xdr:cNvPr>
        <xdr:cNvSpPr txBox="1"/>
      </xdr:nvSpPr>
      <xdr:spPr>
        <a:xfrm>
          <a:off x="23509605" y="374332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25</xdr:col>
      <xdr:colOff>754380</xdr:colOff>
      <xdr:row>2</xdr:row>
      <xdr:rowOff>0</xdr:rowOff>
    </xdr:from>
    <xdr:ext cx="194454" cy="271909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A2034888-5637-456C-8AB0-BF2769F58039}"/>
            </a:ext>
          </a:extLst>
        </xdr:cNvPr>
        <xdr:cNvSpPr txBox="1"/>
      </xdr:nvSpPr>
      <xdr:spPr>
        <a:xfrm>
          <a:off x="23509605" y="374332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25</xdr:col>
      <xdr:colOff>754380</xdr:colOff>
      <xdr:row>28</xdr:row>
      <xdr:rowOff>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950836D7-0523-49E7-A2EA-F7B7E2D8DC97}"/>
            </a:ext>
          </a:extLst>
        </xdr:cNvPr>
        <xdr:cNvSpPr txBox="1"/>
      </xdr:nvSpPr>
      <xdr:spPr>
        <a:xfrm>
          <a:off x="23509605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184731" cy="271909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2294CB08-FF94-4C2A-85F0-4B02A36AC709}"/>
            </a:ext>
          </a:extLst>
        </xdr:cNvPr>
        <xdr:cNvSpPr txBox="1"/>
      </xdr:nvSpPr>
      <xdr:spPr>
        <a:xfrm>
          <a:off x="25174575" y="724852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184731" cy="271909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32894879-F966-41D5-BEC9-7FFC67C2BE23}"/>
            </a:ext>
          </a:extLst>
        </xdr:cNvPr>
        <xdr:cNvSpPr txBox="1"/>
      </xdr:nvSpPr>
      <xdr:spPr>
        <a:xfrm>
          <a:off x="25174575" y="724852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194454" cy="271909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4052E6BC-7E91-481B-8AF1-86A09569FF79}"/>
            </a:ext>
          </a:extLst>
        </xdr:cNvPr>
        <xdr:cNvSpPr txBox="1"/>
      </xdr:nvSpPr>
      <xdr:spPr>
        <a:xfrm>
          <a:off x="25174575" y="145732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194454" cy="271909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96E5C055-BFFF-43FC-AC19-548EE63D609F}"/>
            </a:ext>
          </a:extLst>
        </xdr:cNvPr>
        <xdr:cNvSpPr txBox="1"/>
      </xdr:nvSpPr>
      <xdr:spPr>
        <a:xfrm>
          <a:off x="25174575" y="145732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184731" cy="271909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832BC702-6C6A-41BE-BA3A-D8FE0BECADA2}"/>
            </a:ext>
          </a:extLst>
        </xdr:cNvPr>
        <xdr:cNvSpPr txBox="1"/>
      </xdr:nvSpPr>
      <xdr:spPr>
        <a:xfrm>
          <a:off x="25174575" y="663892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184731" cy="271909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7982DAB1-06BF-46E2-A4AC-60D6CC6539AA}"/>
            </a:ext>
          </a:extLst>
        </xdr:cNvPr>
        <xdr:cNvSpPr txBox="1"/>
      </xdr:nvSpPr>
      <xdr:spPr>
        <a:xfrm>
          <a:off x="25174575" y="663892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194454" cy="271909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BBE747A9-A2F6-433B-896A-62106C8459EA}"/>
            </a:ext>
          </a:extLst>
        </xdr:cNvPr>
        <xdr:cNvSpPr txBox="1"/>
      </xdr:nvSpPr>
      <xdr:spPr>
        <a:xfrm>
          <a:off x="25174575" y="374332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194454" cy="271909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8212FEE8-4451-4018-8F6A-CF71A48D6283}"/>
            </a:ext>
          </a:extLst>
        </xdr:cNvPr>
        <xdr:cNvSpPr txBox="1"/>
      </xdr:nvSpPr>
      <xdr:spPr>
        <a:xfrm>
          <a:off x="25174575" y="374332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0</xdr:colOff>
      <xdr:row>28</xdr:row>
      <xdr:rowOff>0</xdr:rowOff>
    </xdr:from>
    <xdr:ext cx="184731" cy="274009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70461C3B-00A3-456D-BE88-0FD31658D471}"/>
            </a:ext>
          </a:extLst>
        </xdr:cNvPr>
        <xdr:cNvSpPr txBox="1"/>
      </xdr:nvSpPr>
      <xdr:spPr>
        <a:xfrm>
          <a:off x="25174575" y="11601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0</xdr:colOff>
      <xdr:row>28</xdr:row>
      <xdr:rowOff>0</xdr:rowOff>
    </xdr:from>
    <xdr:ext cx="184731" cy="274009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99BD54D4-51E7-4929-8342-16AF931F67FC}"/>
            </a:ext>
          </a:extLst>
        </xdr:cNvPr>
        <xdr:cNvSpPr txBox="1"/>
      </xdr:nvSpPr>
      <xdr:spPr>
        <a:xfrm>
          <a:off x="25174575" y="116014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194454" cy="271909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A40C3F0C-A772-4014-A13E-AED22C0ED1B4}"/>
            </a:ext>
          </a:extLst>
        </xdr:cNvPr>
        <xdr:cNvSpPr txBox="1"/>
      </xdr:nvSpPr>
      <xdr:spPr>
        <a:xfrm>
          <a:off x="25174575" y="663892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194454" cy="271909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CC2A3E7D-0047-4352-B7A5-F97A471374D5}"/>
            </a:ext>
          </a:extLst>
        </xdr:cNvPr>
        <xdr:cNvSpPr txBox="1"/>
      </xdr:nvSpPr>
      <xdr:spPr>
        <a:xfrm>
          <a:off x="25174575" y="663892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184731" cy="271909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10CF5F0D-16E2-46A8-914A-C7784EA4964E}"/>
            </a:ext>
          </a:extLst>
        </xdr:cNvPr>
        <xdr:cNvSpPr txBox="1"/>
      </xdr:nvSpPr>
      <xdr:spPr>
        <a:xfrm>
          <a:off x="25174575" y="648652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184731" cy="271909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7BF27037-EFD1-4224-A46D-574AF052C689}"/>
            </a:ext>
          </a:extLst>
        </xdr:cNvPr>
        <xdr:cNvSpPr txBox="1"/>
      </xdr:nvSpPr>
      <xdr:spPr>
        <a:xfrm>
          <a:off x="25174575" y="648652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194454" cy="271909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E0C0FAEC-B10D-439F-B22D-4EC1815EA19C}"/>
            </a:ext>
          </a:extLst>
        </xdr:cNvPr>
        <xdr:cNvSpPr txBox="1"/>
      </xdr:nvSpPr>
      <xdr:spPr>
        <a:xfrm>
          <a:off x="25174575" y="511492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194454" cy="271909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CDF8249A-61AC-4A96-B818-25395E2886CF}"/>
            </a:ext>
          </a:extLst>
        </xdr:cNvPr>
        <xdr:cNvSpPr txBox="1"/>
      </xdr:nvSpPr>
      <xdr:spPr>
        <a:xfrm>
          <a:off x="25174575" y="511492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184731" cy="271909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0137C22D-366F-4472-A188-047F2C96598C}"/>
            </a:ext>
          </a:extLst>
        </xdr:cNvPr>
        <xdr:cNvSpPr txBox="1"/>
      </xdr:nvSpPr>
      <xdr:spPr>
        <a:xfrm>
          <a:off x="25174575" y="663892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184731" cy="271909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57655589-908F-496C-B510-3274476B5EAE}"/>
            </a:ext>
          </a:extLst>
        </xdr:cNvPr>
        <xdr:cNvSpPr txBox="1"/>
      </xdr:nvSpPr>
      <xdr:spPr>
        <a:xfrm>
          <a:off x="25174575" y="663892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194454" cy="271909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2712FF69-8826-4E14-A26D-331C632C3407}"/>
            </a:ext>
          </a:extLst>
        </xdr:cNvPr>
        <xdr:cNvSpPr txBox="1"/>
      </xdr:nvSpPr>
      <xdr:spPr>
        <a:xfrm>
          <a:off x="25174575" y="374332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194454" cy="271909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2617570A-4699-4526-A09B-AACAD454A187}"/>
            </a:ext>
          </a:extLst>
        </xdr:cNvPr>
        <xdr:cNvSpPr txBox="1"/>
      </xdr:nvSpPr>
      <xdr:spPr>
        <a:xfrm>
          <a:off x="25174575" y="374332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0</xdr:colOff>
      <xdr:row>2</xdr:row>
      <xdr:rowOff>0</xdr:rowOff>
    </xdr:from>
    <xdr:ext cx="194454" cy="271909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A0C7F02E-4EE7-4B84-BB14-90E3DC79C7C3}"/>
            </a:ext>
          </a:extLst>
        </xdr:cNvPr>
        <xdr:cNvSpPr txBox="1"/>
      </xdr:nvSpPr>
      <xdr:spPr>
        <a:xfrm>
          <a:off x="26003250" y="374332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0</xdr:colOff>
      <xdr:row>2</xdr:row>
      <xdr:rowOff>0</xdr:rowOff>
    </xdr:from>
    <xdr:ext cx="194454" cy="271909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89AB1304-6079-4ADE-8091-E47CC42AA7BB}"/>
            </a:ext>
          </a:extLst>
        </xdr:cNvPr>
        <xdr:cNvSpPr txBox="1"/>
      </xdr:nvSpPr>
      <xdr:spPr>
        <a:xfrm>
          <a:off x="26003250" y="374332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0</xdr:colOff>
      <xdr:row>28</xdr:row>
      <xdr:rowOff>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23EA3377-41C5-4225-8480-CAF65C022C89}"/>
            </a:ext>
          </a:extLst>
        </xdr:cNvPr>
        <xdr:cNvSpPr txBox="1"/>
      </xdr:nvSpPr>
      <xdr:spPr>
        <a:xfrm>
          <a:off x="26003250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0</xdr:colOff>
      <xdr:row>28</xdr:row>
      <xdr:rowOff>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7969B0CA-4CA9-40B2-A91F-2C7A16CD893F}"/>
            </a:ext>
          </a:extLst>
        </xdr:cNvPr>
        <xdr:cNvSpPr txBox="1"/>
      </xdr:nvSpPr>
      <xdr:spPr>
        <a:xfrm>
          <a:off x="26003250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0</xdr:colOff>
      <xdr:row>2</xdr:row>
      <xdr:rowOff>0</xdr:rowOff>
    </xdr:from>
    <xdr:ext cx="194454" cy="271909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576810BA-0BB6-44E0-B50B-D464171F73AE}"/>
            </a:ext>
          </a:extLst>
        </xdr:cNvPr>
        <xdr:cNvSpPr txBox="1"/>
      </xdr:nvSpPr>
      <xdr:spPr>
        <a:xfrm>
          <a:off x="26003250" y="663892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0</xdr:colOff>
      <xdr:row>2</xdr:row>
      <xdr:rowOff>0</xdr:rowOff>
    </xdr:from>
    <xdr:ext cx="194454" cy="271909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8DAF58BE-9DFB-4C6F-AB00-9B1FD7B7BE55}"/>
            </a:ext>
          </a:extLst>
        </xdr:cNvPr>
        <xdr:cNvSpPr txBox="1"/>
      </xdr:nvSpPr>
      <xdr:spPr>
        <a:xfrm>
          <a:off x="26003250" y="663892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0</xdr:colOff>
      <xdr:row>2</xdr:row>
      <xdr:rowOff>0</xdr:rowOff>
    </xdr:from>
    <xdr:ext cx="194454" cy="271909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0043B24C-C79E-468E-8C40-93D70FB1C5E7}"/>
            </a:ext>
          </a:extLst>
        </xdr:cNvPr>
        <xdr:cNvSpPr txBox="1"/>
      </xdr:nvSpPr>
      <xdr:spPr>
        <a:xfrm>
          <a:off x="26003250" y="374332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0</xdr:colOff>
      <xdr:row>2</xdr:row>
      <xdr:rowOff>0</xdr:rowOff>
    </xdr:from>
    <xdr:ext cx="194454" cy="271909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E4F005A8-849C-41B0-816C-9147CF8B7DD7}"/>
            </a:ext>
          </a:extLst>
        </xdr:cNvPr>
        <xdr:cNvSpPr txBox="1"/>
      </xdr:nvSpPr>
      <xdr:spPr>
        <a:xfrm>
          <a:off x="26003250" y="374332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0</xdr:colOff>
      <xdr:row>28</xdr:row>
      <xdr:rowOff>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92C1AC25-7133-4877-87DA-963CA7F07392}"/>
            </a:ext>
          </a:extLst>
        </xdr:cNvPr>
        <xdr:cNvSpPr txBox="1"/>
      </xdr:nvSpPr>
      <xdr:spPr>
        <a:xfrm>
          <a:off x="26003250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0</xdr:colOff>
      <xdr:row>28</xdr:row>
      <xdr:rowOff>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487A6C8E-E2BA-4255-A91D-87E2EBEBBD8C}"/>
            </a:ext>
          </a:extLst>
        </xdr:cNvPr>
        <xdr:cNvSpPr txBox="1"/>
      </xdr:nvSpPr>
      <xdr:spPr>
        <a:xfrm>
          <a:off x="26003250" y="1160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0</xdr:colOff>
      <xdr:row>2</xdr:row>
      <xdr:rowOff>0</xdr:rowOff>
    </xdr:from>
    <xdr:ext cx="194454" cy="271909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1CA97726-D11F-42E7-B6BB-B8AB6EE04923}"/>
            </a:ext>
          </a:extLst>
        </xdr:cNvPr>
        <xdr:cNvSpPr txBox="1"/>
      </xdr:nvSpPr>
      <xdr:spPr>
        <a:xfrm>
          <a:off x="26003250" y="663892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0</xdr:colOff>
      <xdr:row>2</xdr:row>
      <xdr:rowOff>0</xdr:rowOff>
    </xdr:from>
    <xdr:ext cx="194454" cy="271909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58515CF7-330C-4404-8E88-AA0B500713B3}"/>
            </a:ext>
          </a:extLst>
        </xdr:cNvPr>
        <xdr:cNvSpPr txBox="1"/>
      </xdr:nvSpPr>
      <xdr:spPr>
        <a:xfrm>
          <a:off x="26003250" y="663892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0</xdr:colOff>
      <xdr:row>19</xdr:row>
      <xdr:rowOff>0</xdr:rowOff>
    </xdr:from>
    <xdr:ext cx="184731" cy="271909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AF2C96A9-BD5C-4E10-80C8-B04B1B925EB9}"/>
            </a:ext>
          </a:extLst>
        </xdr:cNvPr>
        <xdr:cNvSpPr txBox="1"/>
      </xdr:nvSpPr>
      <xdr:spPr>
        <a:xfrm>
          <a:off x="25174575" y="1014412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0</xdr:colOff>
      <xdr:row>19</xdr:row>
      <xdr:rowOff>0</xdr:rowOff>
    </xdr:from>
    <xdr:ext cx="184731" cy="271909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E2E1F551-EB89-40F3-9DFE-434327571F37}"/>
            </a:ext>
          </a:extLst>
        </xdr:cNvPr>
        <xdr:cNvSpPr txBox="1"/>
      </xdr:nvSpPr>
      <xdr:spPr>
        <a:xfrm>
          <a:off x="25174575" y="1014412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0</xdr:colOff>
      <xdr:row>19</xdr:row>
      <xdr:rowOff>0</xdr:rowOff>
    </xdr:from>
    <xdr:ext cx="184731" cy="271909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ED630F7F-DE0F-4EC6-BE29-6E4AF1AB28DB}"/>
            </a:ext>
          </a:extLst>
        </xdr:cNvPr>
        <xdr:cNvSpPr txBox="1"/>
      </xdr:nvSpPr>
      <xdr:spPr>
        <a:xfrm>
          <a:off x="25174575" y="1014412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0</xdr:colOff>
      <xdr:row>19</xdr:row>
      <xdr:rowOff>0</xdr:rowOff>
    </xdr:from>
    <xdr:ext cx="184731" cy="271909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0BC7B7A5-CD6B-49BA-8F0F-5BD67A4853DB}"/>
            </a:ext>
          </a:extLst>
        </xdr:cNvPr>
        <xdr:cNvSpPr txBox="1"/>
      </xdr:nvSpPr>
      <xdr:spPr>
        <a:xfrm>
          <a:off x="25174575" y="1014412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0</xdr:colOff>
      <xdr:row>19</xdr:row>
      <xdr:rowOff>0</xdr:rowOff>
    </xdr:from>
    <xdr:ext cx="194454" cy="271909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3A87C04D-D0FD-4460-A2C4-FE3C4FD0DD6A}"/>
            </a:ext>
          </a:extLst>
        </xdr:cNvPr>
        <xdr:cNvSpPr txBox="1"/>
      </xdr:nvSpPr>
      <xdr:spPr>
        <a:xfrm>
          <a:off x="25174575" y="1014412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0</xdr:colOff>
      <xdr:row>19</xdr:row>
      <xdr:rowOff>0</xdr:rowOff>
    </xdr:from>
    <xdr:ext cx="194454" cy="271909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E4AA1850-BE33-49A0-A538-CA33F4F6C354}"/>
            </a:ext>
          </a:extLst>
        </xdr:cNvPr>
        <xdr:cNvSpPr txBox="1"/>
      </xdr:nvSpPr>
      <xdr:spPr>
        <a:xfrm>
          <a:off x="25174575" y="1014412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0</xdr:colOff>
      <xdr:row>19</xdr:row>
      <xdr:rowOff>0</xdr:rowOff>
    </xdr:from>
    <xdr:ext cx="194454" cy="271909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C8C3CC2F-EFAA-4B88-8316-0517247BDE0F}"/>
            </a:ext>
          </a:extLst>
        </xdr:cNvPr>
        <xdr:cNvSpPr txBox="1"/>
      </xdr:nvSpPr>
      <xdr:spPr>
        <a:xfrm>
          <a:off x="26003250" y="1014412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0</xdr:colOff>
      <xdr:row>19</xdr:row>
      <xdr:rowOff>0</xdr:rowOff>
    </xdr:from>
    <xdr:ext cx="194454" cy="271909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0996F008-B365-406E-9202-07BAA90BB49F}"/>
            </a:ext>
          </a:extLst>
        </xdr:cNvPr>
        <xdr:cNvSpPr txBox="1"/>
      </xdr:nvSpPr>
      <xdr:spPr>
        <a:xfrm>
          <a:off x="26003250" y="1014412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0</xdr:colOff>
      <xdr:row>19</xdr:row>
      <xdr:rowOff>0</xdr:rowOff>
    </xdr:from>
    <xdr:ext cx="194454" cy="271909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D5887952-10FE-4DD5-A163-8A48DDA81982}"/>
            </a:ext>
          </a:extLst>
        </xdr:cNvPr>
        <xdr:cNvSpPr txBox="1"/>
      </xdr:nvSpPr>
      <xdr:spPr>
        <a:xfrm>
          <a:off x="26003250" y="1014412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0</xdr:colOff>
      <xdr:row>19</xdr:row>
      <xdr:rowOff>0</xdr:rowOff>
    </xdr:from>
    <xdr:ext cx="194454" cy="271909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41A62D5D-187A-4643-BAE3-3E084D4AC207}"/>
            </a:ext>
          </a:extLst>
        </xdr:cNvPr>
        <xdr:cNvSpPr txBox="1"/>
      </xdr:nvSpPr>
      <xdr:spPr>
        <a:xfrm>
          <a:off x="26003250" y="1014412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184731" cy="271909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3E02C280-C878-4B47-BFD4-D2BA228F4E60}"/>
            </a:ext>
          </a:extLst>
        </xdr:cNvPr>
        <xdr:cNvSpPr txBox="1"/>
      </xdr:nvSpPr>
      <xdr:spPr>
        <a:xfrm>
          <a:off x="25174575" y="740092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184731" cy="271909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3990EF8A-BFEB-4434-859E-6EE13B4CD78D}"/>
            </a:ext>
          </a:extLst>
        </xdr:cNvPr>
        <xdr:cNvSpPr txBox="1"/>
      </xdr:nvSpPr>
      <xdr:spPr>
        <a:xfrm>
          <a:off x="25174575" y="740092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184731" cy="271909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1BD46B32-7AD4-4DCC-9267-829D78A831D1}"/>
            </a:ext>
          </a:extLst>
        </xdr:cNvPr>
        <xdr:cNvSpPr txBox="1"/>
      </xdr:nvSpPr>
      <xdr:spPr>
        <a:xfrm>
          <a:off x="25174575" y="740092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184731" cy="271909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A7F77360-53C1-4580-9439-F2F88272D403}"/>
            </a:ext>
          </a:extLst>
        </xdr:cNvPr>
        <xdr:cNvSpPr txBox="1"/>
      </xdr:nvSpPr>
      <xdr:spPr>
        <a:xfrm>
          <a:off x="25174575" y="740092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194454" cy="271909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85323707-F4AD-4F41-8FF5-69D9A33975EF}"/>
            </a:ext>
          </a:extLst>
        </xdr:cNvPr>
        <xdr:cNvSpPr txBox="1"/>
      </xdr:nvSpPr>
      <xdr:spPr>
        <a:xfrm>
          <a:off x="25174575" y="740092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194454" cy="271909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FBCB3376-A378-4491-AC28-D1DDDC3FD95E}"/>
            </a:ext>
          </a:extLst>
        </xdr:cNvPr>
        <xdr:cNvSpPr txBox="1"/>
      </xdr:nvSpPr>
      <xdr:spPr>
        <a:xfrm>
          <a:off x="25174575" y="740092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0</xdr:colOff>
      <xdr:row>2</xdr:row>
      <xdr:rowOff>0</xdr:rowOff>
    </xdr:from>
    <xdr:ext cx="194454" cy="271909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AC42968-32ED-41ED-AFCF-5C56428FBEBE}"/>
            </a:ext>
          </a:extLst>
        </xdr:cNvPr>
        <xdr:cNvSpPr txBox="1"/>
      </xdr:nvSpPr>
      <xdr:spPr>
        <a:xfrm>
          <a:off x="26003250" y="740092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0</xdr:colOff>
      <xdr:row>2</xdr:row>
      <xdr:rowOff>0</xdr:rowOff>
    </xdr:from>
    <xdr:ext cx="194454" cy="271909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FC9377E5-A5F2-4532-A0F6-6340DF1C04A6}"/>
            </a:ext>
          </a:extLst>
        </xdr:cNvPr>
        <xdr:cNvSpPr txBox="1"/>
      </xdr:nvSpPr>
      <xdr:spPr>
        <a:xfrm>
          <a:off x="26003250" y="740092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0</xdr:colOff>
      <xdr:row>2</xdr:row>
      <xdr:rowOff>0</xdr:rowOff>
    </xdr:from>
    <xdr:ext cx="194454" cy="271909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738F006C-C0D9-4057-B5ED-B8A19E8A86E1}"/>
            </a:ext>
          </a:extLst>
        </xdr:cNvPr>
        <xdr:cNvSpPr txBox="1"/>
      </xdr:nvSpPr>
      <xdr:spPr>
        <a:xfrm>
          <a:off x="26003250" y="740092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0</xdr:colOff>
      <xdr:row>2</xdr:row>
      <xdr:rowOff>0</xdr:rowOff>
    </xdr:from>
    <xdr:ext cx="194454" cy="271909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73A3DBC7-7EB9-4E67-BBEE-2EBF99C51996}"/>
            </a:ext>
          </a:extLst>
        </xdr:cNvPr>
        <xdr:cNvSpPr txBox="1"/>
      </xdr:nvSpPr>
      <xdr:spPr>
        <a:xfrm>
          <a:off x="26003250" y="740092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C9576-B601-4F04-836C-E9E291E64CD8}">
  <dimension ref="A1:CF57"/>
  <sheetViews>
    <sheetView tabSelected="1" workbookViewId="0">
      <selection activeCell="V40" sqref="V40:X40"/>
    </sheetView>
  </sheetViews>
  <sheetFormatPr defaultColWidth="8.5" defaultRowHeight="12.75"/>
  <cols>
    <col min="1" max="1" width="3.75" style="9" customWidth="1"/>
    <col min="2" max="2" width="16.5" style="20" hidden="1" customWidth="1"/>
    <col min="3" max="3" width="18.375" style="20" hidden="1" customWidth="1"/>
    <col min="4" max="5" width="10.125" style="9" hidden="1" customWidth="1"/>
    <col min="6" max="6" width="13.375" style="9" hidden="1" customWidth="1"/>
    <col min="7" max="7" width="15.125" style="9" hidden="1" customWidth="1"/>
    <col min="8" max="8" width="10.5" style="20" hidden="1" customWidth="1"/>
    <col min="9" max="9" width="13.5" style="20" hidden="1" customWidth="1"/>
    <col min="10" max="10" width="8.375" style="20" hidden="1" customWidth="1"/>
    <col min="11" max="11" width="5.375" style="20" hidden="1" customWidth="1"/>
    <col min="12" max="12" width="7.625" style="20" hidden="1" customWidth="1"/>
    <col min="13" max="13" width="11.25" style="20" hidden="1" customWidth="1"/>
    <col min="14" max="14" width="8.25" style="20" hidden="1" customWidth="1"/>
    <col min="15" max="15" width="6.25" style="9" hidden="1" customWidth="1"/>
    <col min="16" max="16" width="45" style="20" hidden="1" customWidth="1"/>
    <col min="17" max="17" width="8.75" style="20" hidden="1" customWidth="1"/>
    <col min="18" max="18" width="9.625" style="20" hidden="1" customWidth="1"/>
    <col min="19" max="19" width="13.875" style="20" hidden="1" customWidth="1"/>
    <col min="20" max="20" width="6.25" style="9" hidden="1" customWidth="1"/>
    <col min="21" max="21" width="17" style="20" bestFit="1" customWidth="1"/>
    <col min="22" max="22" width="7" style="9" bestFit="1" customWidth="1"/>
    <col min="23" max="23" width="11.125" style="20" bestFit="1" customWidth="1"/>
    <col min="24" max="24" width="10.375" style="20" bestFit="1" customWidth="1"/>
    <col min="25" max="25" width="6.375" style="36" bestFit="1" customWidth="1"/>
    <col min="26" max="26" width="17.125" style="9" customWidth="1"/>
    <col min="27" max="27" width="14.625" style="37" hidden="1" customWidth="1"/>
    <col min="28" max="28" width="4.75" style="38" bestFit="1" customWidth="1"/>
    <col min="29" max="29" width="6.125" style="39" bestFit="1" customWidth="1"/>
    <col min="30" max="30" width="7.125" style="20" customWidth="1"/>
    <col min="31" max="31" width="7.375" style="20" customWidth="1"/>
    <col min="32" max="32" width="6.125" style="20" customWidth="1"/>
    <col min="33" max="33" width="7.625" style="34" customWidth="1"/>
    <col min="34" max="34" width="8.5" style="20"/>
    <col min="35" max="35" width="14.875" style="20" customWidth="1"/>
    <col min="36" max="36" width="13.75" style="20" customWidth="1"/>
    <col min="37" max="37" width="8.5" style="20"/>
    <col min="38" max="38" width="14.125" style="20" customWidth="1"/>
    <col min="39" max="39" width="8.5" style="20"/>
    <col min="40" max="40" width="11.75" style="20" customWidth="1"/>
    <col min="41" max="16384" width="8.5" style="20"/>
  </cols>
  <sheetData>
    <row r="1" spans="1:50" s="9" customFormat="1" ht="27.75" customHeight="1">
      <c r="A1" s="2" t="s">
        <v>0</v>
      </c>
      <c r="B1" s="3" t="s">
        <v>22</v>
      </c>
      <c r="C1" s="4" t="s">
        <v>1</v>
      </c>
      <c r="D1" s="3" t="s">
        <v>23</v>
      </c>
      <c r="E1" s="3" t="s">
        <v>30</v>
      </c>
      <c r="F1" s="65" t="s">
        <v>31</v>
      </c>
      <c r="G1" s="65" t="s">
        <v>32</v>
      </c>
      <c r="H1" s="3" t="s">
        <v>168</v>
      </c>
      <c r="I1" s="87" t="s">
        <v>2</v>
      </c>
      <c r="J1" s="88"/>
      <c r="K1" s="88"/>
      <c r="L1" s="88"/>
      <c r="M1" s="88"/>
      <c r="N1" s="88"/>
      <c r="O1" s="89"/>
      <c r="P1" s="90" t="s">
        <v>29</v>
      </c>
      <c r="Q1" s="91"/>
      <c r="R1" s="91"/>
      <c r="S1" s="91"/>
      <c r="T1" s="92"/>
      <c r="U1" s="93" t="s">
        <v>27</v>
      </c>
      <c r="V1" s="94"/>
      <c r="W1" s="94"/>
      <c r="X1" s="94"/>
      <c r="Y1" s="94"/>
      <c r="Z1" s="94"/>
      <c r="AA1" s="94"/>
      <c r="AB1" s="94"/>
      <c r="AC1" s="95"/>
      <c r="AD1" s="96" t="s">
        <v>4</v>
      </c>
      <c r="AE1" s="97"/>
      <c r="AF1" s="98"/>
      <c r="AG1" s="5"/>
      <c r="AH1" s="6" t="s">
        <v>5</v>
      </c>
      <c r="AI1" s="7"/>
      <c r="AJ1" s="7"/>
      <c r="AK1" s="7"/>
      <c r="AL1" s="7"/>
      <c r="AM1" s="7"/>
      <c r="AN1" s="8" t="s">
        <v>6</v>
      </c>
    </row>
    <row r="2" spans="1:50" s="9" customFormat="1" ht="51">
      <c r="A2" s="2" t="s">
        <v>151</v>
      </c>
      <c r="B2" s="3" t="s">
        <v>151</v>
      </c>
      <c r="C2" s="4" t="s">
        <v>151</v>
      </c>
      <c r="D2" s="3" t="s">
        <v>151</v>
      </c>
      <c r="E2" s="3" t="s">
        <v>151</v>
      </c>
      <c r="F2" s="65" t="s">
        <v>151</v>
      </c>
      <c r="G2" s="65" t="s">
        <v>151</v>
      </c>
      <c r="H2" s="3" t="s">
        <v>151</v>
      </c>
      <c r="I2" s="10" t="s">
        <v>7</v>
      </c>
      <c r="J2" s="11" t="s">
        <v>10</v>
      </c>
      <c r="K2" s="11" t="s">
        <v>37</v>
      </c>
      <c r="L2" s="11" t="s">
        <v>8</v>
      </c>
      <c r="M2" s="10" t="s">
        <v>9</v>
      </c>
      <c r="N2" s="10" t="s">
        <v>11</v>
      </c>
      <c r="O2" s="11" t="s">
        <v>12</v>
      </c>
      <c r="P2" s="12" t="s">
        <v>7</v>
      </c>
      <c r="Q2" s="12" t="s">
        <v>26</v>
      </c>
      <c r="R2" s="12" t="s">
        <v>9</v>
      </c>
      <c r="S2" s="12" t="s">
        <v>11</v>
      </c>
      <c r="T2" s="12" t="s">
        <v>12</v>
      </c>
      <c r="U2" s="12" t="s">
        <v>28</v>
      </c>
      <c r="V2" s="12" t="s">
        <v>25</v>
      </c>
      <c r="W2" s="12" t="s">
        <v>9</v>
      </c>
      <c r="X2" s="12" t="s">
        <v>11</v>
      </c>
      <c r="Y2" s="13" t="s">
        <v>150</v>
      </c>
      <c r="Z2" s="12" t="s">
        <v>3</v>
      </c>
      <c r="AA2" s="12" t="s">
        <v>24</v>
      </c>
      <c r="AB2" s="12" t="s">
        <v>146</v>
      </c>
      <c r="AC2" s="14" t="s">
        <v>147</v>
      </c>
      <c r="AD2" s="15" t="s">
        <v>154</v>
      </c>
      <c r="AE2" s="15" t="s">
        <v>152</v>
      </c>
      <c r="AF2" s="8" t="s">
        <v>153</v>
      </c>
      <c r="AG2" s="16" t="s">
        <v>148</v>
      </c>
      <c r="AH2" s="15" t="s">
        <v>13</v>
      </c>
      <c r="AI2" s="15" t="s">
        <v>14</v>
      </c>
      <c r="AJ2" s="15" t="s">
        <v>15</v>
      </c>
      <c r="AK2" s="15" t="s">
        <v>16</v>
      </c>
      <c r="AL2" s="15" t="s">
        <v>17</v>
      </c>
      <c r="AM2" s="17" t="s">
        <v>18</v>
      </c>
      <c r="AN2" s="8" t="s">
        <v>164</v>
      </c>
    </row>
    <row r="3" spans="1:50">
      <c r="A3" s="10">
        <v>1</v>
      </c>
      <c r="B3" s="42" t="s">
        <v>33</v>
      </c>
      <c r="C3" s="43" t="s">
        <v>165</v>
      </c>
      <c r="D3" s="44" t="s">
        <v>34</v>
      </c>
      <c r="E3" s="44" t="s">
        <v>35</v>
      </c>
      <c r="F3" s="66" t="s">
        <v>36</v>
      </c>
      <c r="G3" s="67" t="s">
        <v>162</v>
      </c>
      <c r="H3" s="44" t="s">
        <v>19</v>
      </c>
      <c r="I3" s="45" t="s">
        <v>38</v>
      </c>
      <c r="J3" s="46" t="s">
        <v>39</v>
      </c>
      <c r="K3" s="46"/>
      <c r="L3" s="46" t="s">
        <v>40</v>
      </c>
      <c r="M3" s="45" t="s">
        <v>41</v>
      </c>
      <c r="N3" s="45" t="s">
        <v>42</v>
      </c>
      <c r="O3" s="11" t="s">
        <v>43</v>
      </c>
      <c r="P3" s="45" t="s">
        <v>38</v>
      </c>
      <c r="Q3" s="46" t="s">
        <v>40</v>
      </c>
      <c r="R3" s="45" t="s">
        <v>41</v>
      </c>
      <c r="S3" s="45" t="s">
        <v>42</v>
      </c>
      <c r="T3" s="11" t="s">
        <v>43</v>
      </c>
      <c r="U3" s="57" t="s">
        <v>49</v>
      </c>
      <c r="V3" s="11" t="s">
        <v>57</v>
      </c>
      <c r="W3" s="45" t="s">
        <v>56</v>
      </c>
      <c r="X3" s="45" t="s">
        <v>122</v>
      </c>
      <c r="Y3" s="47">
        <v>3</v>
      </c>
      <c r="Z3" s="48" t="s">
        <v>129</v>
      </c>
      <c r="AA3" s="46" t="s">
        <v>130</v>
      </c>
      <c r="AB3" s="49" t="s">
        <v>48</v>
      </c>
      <c r="AC3" s="18">
        <v>7</v>
      </c>
      <c r="AD3" s="19">
        <v>2.484</v>
      </c>
      <c r="AE3" s="19">
        <v>1.706</v>
      </c>
      <c r="AF3" s="50">
        <v>4.1900000000000004</v>
      </c>
      <c r="AG3" s="51" t="s">
        <v>151</v>
      </c>
      <c r="AH3" s="44" t="s">
        <v>20</v>
      </c>
      <c r="AI3" s="44" t="s">
        <v>166</v>
      </c>
      <c r="AJ3" s="44" t="s">
        <v>151</v>
      </c>
      <c r="AK3" s="44" t="s">
        <v>151</v>
      </c>
      <c r="AL3" s="44" t="s">
        <v>21</v>
      </c>
      <c r="AM3" s="44" t="s">
        <v>20</v>
      </c>
      <c r="AN3" s="52">
        <v>44986</v>
      </c>
    </row>
    <row r="4" spans="1:50">
      <c r="A4" s="10">
        <f t="shared" ref="A4:A32" si="0">A3+1</f>
        <v>2</v>
      </c>
      <c r="B4" s="42" t="s">
        <v>33</v>
      </c>
      <c r="C4" s="43" t="s">
        <v>165</v>
      </c>
      <c r="D4" s="44" t="s">
        <v>34</v>
      </c>
      <c r="E4" s="44" t="s">
        <v>35</v>
      </c>
      <c r="F4" s="66" t="s">
        <v>36</v>
      </c>
      <c r="G4" s="67" t="s">
        <v>162</v>
      </c>
      <c r="H4" s="44" t="s">
        <v>19</v>
      </c>
      <c r="I4" s="45" t="s">
        <v>38</v>
      </c>
      <c r="J4" s="46" t="s">
        <v>39</v>
      </c>
      <c r="K4" s="46"/>
      <c r="L4" s="46" t="s">
        <v>40</v>
      </c>
      <c r="M4" s="45" t="s">
        <v>41</v>
      </c>
      <c r="N4" s="45" t="s">
        <v>42</v>
      </c>
      <c r="O4" s="11" t="s">
        <v>43</v>
      </c>
      <c r="P4" s="45" t="s">
        <v>38</v>
      </c>
      <c r="Q4" s="46" t="s">
        <v>40</v>
      </c>
      <c r="R4" s="45" t="s">
        <v>41</v>
      </c>
      <c r="S4" s="45" t="s">
        <v>42</v>
      </c>
      <c r="T4" s="11" t="s">
        <v>43</v>
      </c>
      <c r="U4" s="57" t="s">
        <v>49</v>
      </c>
      <c r="V4" s="11" t="s">
        <v>40</v>
      </c>
      <c r="W4" s="45" t="s">
        <v>44</v>
      </c>
      <c r="X4" s="45" t="s">
        <v>45</v>
      </c>
      <c r="Y4" s="47">
        <v>10</v>
      </c>
      <c r="Z4" s="48" t="s">
        <v>125</v>
      </c>
      <c r="AA4" s="46" t="s">
        <v>126</v>
      </c>
      <c r="AB4" s="49" t="s">
        <v>99</v>
      </c>
      <c r="AC4" s="18">
        <v>9</v>
      </c>
      <c r="AD4" s="19">
        <f>7.709</f>
        <v>7.7089999999999996</v>
      </c>
      <c r="AE4" s="21" t="s">
        <v>156</v>
      </c>
      <c r="AF4" s="50">
        <f>AD4</f>
        <v>7.7089999999999996</v>
      </c>
      <c r="AG4" s="51" t="s">
        <v>151</v>
      </c>
      <c r="AH4" s="44" t="s">
        <v>20</v>
      </c>
      <c r="AI4" s="44" t="s">
        <v>166</v>
      </c>
      <c r="AJ4" s="44" t="s">
        <v>151</v>
      </c>
      <c r="AK4" s="44" t="s">
        <v>151</v>
      </c>
      <c r="AL4" s="44" t="s">
        <v>21</v>
      </c>
      <c r="AM4" s="44" t="s">
        <v>20</v>
      </c>
      <c r="AN4" s="52">
        <v>44986</v>
      </c>
    </row>
    <row r="5" spans="1:50">
      <c r="A5" s="10">
        <v>3</v>
      </c>
      <c r="B5" s="42" t="s">
        <v>33</v>
      </c>
      <c r="C5" s="43" t="s">
        <v>165</v>
      </c>
      <c r="D5" s="44" t="s">
        <v>34</v>
      </c>
      <c r="E5" s="44" t="s">
        <v>35</v>
      </c>
      <c r="F5" s="66" t="s">
        <v>36</v>
      </c>
      <c r="G5" s="67" t="s">
        <v>162</v>
      </c>
      <c r="H5" s="44" t="s">
        <v>19</v>
      </c>
      <c r="I5" s="45" t="s">
        <v>38</v>
      </c>
      <c r="J5" s="46" t="s">
        <v>39</v>
      </c>
      <c r="K5" s="46"/>
      <c r="L5" s="46" t="s">
        <v>40</v>
      </c>
      <c r="M5" s="45" t="s">
        <v>41</v>
      </c>
      <c r="N5" s="45" t="s">
        <v>42</v>
      </c>
      <c r="O5" s="11" t="s">
        <v>43</v>
      </c>
      <c r="P5" s="45" t="s">
        <v>38</v>
      </c>
      <c r="Q5" s="46" t="s">
        <v>40</v>
      </c>
      <c r="R5" s="45" t="s">
        <v>41</v>
      </c>
      <c r="S5" s="45" t="s">
        <v>42</v>
      </c>
      <c r="T5" s="11" t="s">
        <v>43</v>
      </c>
      <c r="U5" s="57" t="s">
        <v>49</v>
      </c>
      <c r="V5" s="11" t="s">
        <v>40</v>
      </c>
      <c r="W5" s="45" t="s">
        <v>60</v>
      </c>
      <c r="X5" s="45" t="s">
        <v>51</v>
      </c>
      <c r="Y5" s="47">
        <v>12</v>
      </c>
      <c r="Z5" s="48" t="s">
        <v>137</v>
      </c>
      <c r="AA5" s="46" t="s">
        <v>169</v>
      </c>
      <c r="AB5" s="49" t="s">
        <v>92</v>
      </c>
      <c r="AC5" s="18">
        <v>16.2</v>
      </c>
      <c r="AD5" s="19">
        <v>0.57199999999999995</v>
      </c>
      <c r="AE5" s="19">
        <v>2.7170000000000001</v>
      </c>
      <c r="AF5" s="50">
        <v>3.2890000000000001</v>
      </c>
      <c r="AG5" s="51" t="s">
        <v>151</v>
      </c>
      <c r="AH5" s="44" t="s">
        <v>20</v>
      </c>
      <c r="AI5" s="44" t="s">
        <v>166</v>
      </c>
      <c r="AJ5" s="44" t="s">
        <v>151</v>
      </c>
      <c r="AK5" s="44" t="s">
        <v>151</v>
      </c>
      <c r="AL5" s="44" t="s">
        <v>21</v>
      </c>
      <c r="AM5" s="44" t="s">
        <v>20</v>
      </c>
      <c r="AN5" s="52">
        <v>44986</v>
      </c>
    </row>
    <row r="6" spans="1:50">
      <c r="A6" s="10">
        <v>4</v>
      </c>
      <c r="B6" s="42" t="s">
        <v>33</v>
      </c>
      <c r="C6" s="43" t="s">
        <v>165</v>
      </c>
      <c r="D6" s="44" t="s">
        <v>34</v>
      </c>
      <c r="E6" s="44" t="s">
        <v>35</v>
      </c>
      <c r="F6" s="66" t="s">
        <v>36</v>
      </c>
      <c r="G6" s="67" t="s">
        <v>162</v>
      </c>
      <c r="H6" s="44" t="s">
        <v>19</v>
      </c>
      <c r="I6" s="45" t="s">
        <v>38</v>
      </c>
      <c r="J6" s="46" t="s">
        <v>39</v>
      </c>
      <c r="K6" s="46"/>
      <c r="L6" s="46" t="s">
        <v>40</v>
      </c>
      <c r="M6" s="45" t="s">
        <v>41</v>
      </c>
      <c r="N6" s="45" t="s">
        <v>42</v>
      </c>
      <c r="O6" s="11" t="s">
        <v>43</v>
      </c>
      <c r="P6" s="45" t="s">
        <v>38</v>
      </c>
      <c r="Q6" s="46" t="s">
        <v>40</v>
      </c>
      <c r="R6" s="45" t="s">
        <v>41</v>
      </c>
      <c r="S6" s="45" t="s">
        <v>42</v>
      </c>
      <c r="T6" s="11" t="s">
        <v>43</v>
      </c>
      <c r="U6" s="57" t="s">
        <v>49</v>
      </c>
      <c r="V6" s="11" t="s">
        <v>40</v>
      </c>
      <c r="W6" s="45" t="s">
        <v>53</v>
      </c>
      <c r="X6" s="45" t="s">
        <v>74</v>
      </c>
      <c r="Y6" s="47"/>
      <c r="Z6" s="48" t="s">
        <v>121</v>
      </c>
      <c r="AA6" s="46" t="s">
        <v>131</v>
      </c>
      <c r="AB6" s="49" t="s">
        <v>46</v>
      </c>
      <c r="AC6" s="18">
        <v>12.5</v>
      </c>
      <c r="AD6" s="19">
        <v>5.931</v>
      </c>
      <c r="AE6" s="21" t="s">
        <v>156</v>
      </c>
      <c r="AF6" s="50">
        <f t="shared" ref="AF6" si="1">AD6</f>
        <v>5.931</v>
      </c>
      <c r="AG6" s="51" t="s">
        <v>151</v>
      </c>
      <c r="AH6" s="44" t="s">
        <v>20</v>
      </c>
      <c r="AI6" s="44" t="s">
        <v>166</v>
      </c>
      <c r="AJ6" s="44" t="s">
        <v>151</v>
      </c>
      <c r="AK6" s="44" t="s">
        <v>151</v>
      </c>
      <c r="AL6" s="44" t="s">
        <v>21</v>
      </c>
      <c r="AM6" s="44" t="s">
        <v>20</v>
      </c>
      <c r="AN6" s="52">
        <v>44986</v>
      </c>
    </row>
    <row r="7" spans="1:50">
      <c r="A7" s="10">
        <v>5</v>
      </c>
      <c r="B7" s="42" t="s">
        <v>33</v>
      </c>
      <c r="C7" s="43" t="s">
        <v>165</v>
      </c>
      <c r="D7" s="44" t="s">
        <v>34</v>
      </c>
      <c r="E7" s="44" t="s">
        <v>35</v>
      </c>
      <c r="F7" s="66" t="s">
        <v>36</v>
      </c>
      <c r="G7" s="67" t="s">
        <v>175</v>
      </c>
      <c r="H7" s="44" t="s">
        <v>19</v>
      </c>
      <c r="I7" s="45" t="s">
        <v>38</v>
      </c>
      <c r="J7" s="46" t="s">
        <v>39</v>
      </c>
      <c r="K7" s="46"/>
      <c r="L7" s="46" t="s">
        <v>40</v>
      </c>
      <c r="M7" s="45" t="s">
        <v>41</v>
      </c>
      <c r="N7" s="45" t="s">
        <v>42</v>
      </c>
      <c r="O7" s="11" t="s">
        <v>43</v>
      </c>
      <c r="P7" s="45" t="s">
        <v>38</v>
      </c>
      <c r="Q7" s="46" t="s">
        <v>40</v>
      </c>
      <c r="R7" s="45" t="s">
        <v>41</v>
      </c>
      <c r="S7" s="45" t="s">
        <v>42</v>
      </c>
      <c r="T7" s="11" t="s">
        <v>43</v>
      </c>
      <c r="U7" s="53" t="s">
        <v>142</v>
      </c>
      <c r="V7" s="11" t="s">
        <v>40</v>
      </c>
      <c r="W7" s="45" t="s">
        <v>54</v>
      </c>
      <c r="X7" s="45" t="s">
        <v>82</v>
      </c>
      <c r="Y7" s="47">
        <v>2</v>
      </c>
      <c r="Z7" s="48" t="s">
        <v>189</v>
      </c>
      <c r="AA7" s="46" t="s">
        <v>143</v>
      </c>
      <c r="AB7" s="49" t="s">
        <v>46</v>
      </c>
      <c r="AC7" s="18">
        <v>4.5</v>
      </c>
      <c r="AD7" s="19">
        <v>0.6</v>
      </c>
      <c r="AE7" s="21" t="s">
        <v>156</v>
      </c>
      <c r="AF7" s="50">
        <f>AD7</f>
        <v>0.6</v>
      </c>
      <c r="AG7" s="51" t="s">
        <v>151</v>
      </c>
      <c r="AH7" s="44" t="s">
        <v>20</v>
      </c>
      <c r="AI7" s="44" t="s">
        <v>166</v>
      </c>
      <c r="AJ7" s="44" t="s">
        <v>151</v>
      </c>
      <c r="AK7" s="44" t="s">
        <v>151</v>
      </c>
      <c r="AL7" s="44" t="s">
        <v>21</v>
      </c>
      <c r="AM7" s="44" t="s">
        <v>20</v>
      </c>
      <c r="AN7" s="52">
        <v>44986</v>
      </c>
    </row>
    <row r="8" spans="1:50">
      <c r="A8" s="10">
        <f t="shared" si="0"/>
        <v>6</v>
      </c>
      <c r="B8" s="42"/>
      <c r="C8" s="43"/>
      <c r="D8" s="44"/>
      <c r="E8" s="44"/>
      <c r="F8" s="66"/>
      <c r="G8" s="67"/>
      <c r="H8" s="44"/>
      <c r="I8" s="45"/>
      <c r="J8" s="46"/>
      <c r="K8" s="46"/>
      <c r="L8" s="46"/>
      <c r="M8" s="45"/>
      <c r="N8" s="45"/>
      <c r="O8" s="11"/>
      <c r="P8" s="45"/>
      <c r="Q8" s="46"/>
      <c r="R8" s="45"/>
      <c r="S8" s="45"/>
      <c r="T8" s="11"/>
      <c r="U8" s="53" t="s">
        <v>142</v>
      </c>
      <c r="V8" s="11" t="s">
        <v>40</v>
      </c>
      <c r="W8" s="45" t="s">
        <v>44</v>
      </c>
      <c r="X8" s="45" t="s">
        <v>45</v>
      </c>
      <c r="Y8" s="47">
        <v>18</v>
      </c>
      <c r="Z8" s="48" t="s">
        <v>190</v>
      </c>
      <c r="AA8" s="46"/>
      <c r="AB8" s="49" t="s">
        <v>46</v>
      </c>
      <c r="AC8" s="18">
        <v>4.5</v>
      </c>
      <c r="AD8" s="19">
        <v>0.6</v>
      </c>
      <c r="AE8" s="21" t="s">
        <v>156</v>
      </c>
      <c r="AF8" s="50">
        <f>AD8</f>
        <v>0.6</v>
      </c>
      <c r="AG8" s="51" t="s">
        <v>151</v>
      </c>
      <c r="AH8" s="44" t="s">
        <v>20</v>
      </c>
      <c r="AI8" s="44" t="s">
        <v>166</v>
      </c>
      <c r="AJ8" s="44" t="s">
        <v>151</v>
      </c>
      <c r="AK8" s="44" t="s">
        <v>151</v>
      </c>
      <c r="AL8" s="44" t="s">
        <v>21</v>
      </c>
      <c r="AM8" s="44" t="s">
        <v>20</v>
      </c>
      <c r="AN8" s="52">
        <v>44986</v>
      </c>
    </row>
    <row r="9" spans="1:50">
      <c r="A9" s="10">
        <v>7</v>
      </c>
      <c r="B9" s="42" t="s">
        <v>33</v>
      </c>
      <c r="C9" s="43" t="s">
        <v>165</v>
      </c>
      <c r="D9" s="44" t="s">
        <v>34</v>
      </c>
      <c r="E9" s="44" t="s">
        <v>35</v>
      </c>
      <c r="F9" s="66" t="s">
        <v>36</v>
      </c>
      <c r="G9" s="67" t="s">
        <v>175</v>
      </c>
      <c r="H9" s="44" t="s">
        <v>19</v>
      </c>
      <c r="I9" s="45" t="s">
        <v>38</v>
      </c>
      <c r="J9" s="46" t="s">
        <v>39</v>
      </c>
      <c r="K9" s="46"/>
      <c r="L9" s="46" t="s">
        <v>40</v>
      </c>
      <c r="M9" s="45" t="s">
        <v>41</v>
      </c>
      <c r="N9" s="45" t="s">
        <v>42</v>
      </c>
      <c r="O9" s="11" t="s">
        <v>43</v>
      </c>
      <c r="P9" s="45" t="s">
        <v>38</v>
      </c>
      <c r="Q9" s="46" t="s">
        <v>40</v>
      </c>
      <c r="R9" s="45" t="s">
        <v>41</v>
      </c>
      <c r="S9" s="45" t="s">
        <v>42</v>
      </c>
      <c r="T9" s="11" t="s">
        <v>43</v>
      </c>
      <c r="U9" s="53" t="s">
        <v>158</v>
      </c>
      <c r="V9" s="11" t="s">
        <v>40</v>
      </c>
      <c r="W9" s="45" t="s">
        <v>55</v>
      </c>
      <c r="X9" s="45" t="s">
        <v>45</v>
      </c>
      <c r="Y9" s="47">
        <v>49</v>
      </c>
      <c r="Z9" s="48" t="s">
        <v>98</v>
      </c>
      <c r="AA9" s="46" t="s">
        <v>100</v>
      </c>
      <c r="AB9" s="49" t="s">
        <v>48</v>
      </c>
      <c r="AC9" s="18">
        <v>12.5</v>
      </c>
      <c r="AD9" s="19">
        <v>4.5</v>
      </c>
      <c r="AE9" s="19">
        <v>9.5</v>
      </c>
      <c r="AF9" s="50">
        <f>AE9+AD9</f>
        <v>14</v>
      </c>
      <c r="AG9" s="51" t="s">
        <v>151</v>
      </c>
      <c r="AH9" s="44" t="s">
        <v>20</v>
      </c>
      <c r="AI9" s="44" t="s">
        <v>166</v>
      </c>
      <c r="AJ9" s="44" t="s">
        <v>151</v>
      </c>
      <c r="AK9" s="44" t="s">
        <v>151</v>
      </c>
      <c r="AL9" s="44" t="s">
        <v>21</v>
      </c>
      <c r="AM9" s="44" t="s">
        <v>20</v>
      </c>
      <c r="AN9" s="52">
        <v>44986</v>
      </c>
    </row>
    <row r="10" spans="1:50">
      <c r="A10" s="10">
        <v>8</v>
      </c>
      <c r="B10" s="42" t="s">
        <v>33</v>
      </c>
      <c r="C10" s="43" t="s">
        <v>165</v>
      </c>
      <c r="D10" s="44" t="s">
        <v>34</v>
      </c>
      <c r="E10" s="44" t="s">
        <v>35</v>
      </c>
      <c r="F10" s="66" t="s">
        <v>36</v>
      </c>
      <c r="G10" s="67" t="s">
        <v>175</v>
      </c>
      <c r="H10" s="44" t="s">
        <v>19</v>
      </c>
      <c r="I10" s="45" t="s">
        <v>38</v>
      </c>
      <c r="J10" s="46" t="s">
        <v>39</v>
      </c>
      <c r="K10" s="46"/>
      <c r="L10" s="46" t="s">
        <v>40</v>
      </c>
      <c r="M10" s="45" t="s">
        <v>41</v>
      </c>
      <c r="N10" s="45" t="s">
        <v>42</v>
      </c>
      <c r="O10" s="11" t="s">
        <v>43</v>
      </c>
      <c r="P10" s="45" t="s">
        <v>38</v>
      </c>
      <c r="Q10" s="46" t="s">
        <v>40</v>
      </c>
      <c r="R10" s="45" t="s">
        <v>41</v>
      </c>
      <c r="S10" s="45" t="s">
        <v>42</v>
      </c>
      <c r="T10" s="11" t="s">
        <v>43</v>
      </c>
      <c r="U10" s="53" t="s">
        <v>158</v>
      </c>
      <c r="V10" s="11" t="s">
        <v>40</v>
      </c>
      <c r="W10" s="45" t="s">
        <v>44</v>
      </c>
      <c r="X10" s="45" t="s">
        <v>45</v>
      </c>
      <c r="Y10" s="47">
        <v>4</v>
      </c>
      <c r="Z10" s="48" t="s">
        <v>101</v>
      </c>
      <c r="AA10" s="46" t="s">
        <v>102</v>
      </c>
      <c r="AB10" s="49" t="s">
        <v>46</v>
      </c>
      <c r="AC10" s="18">
        <v>4</v>
      </c>
      <c r="AD10" s="19">
        <v>1.456</v>
      </c>
      <c r="AE10" s="21" t="s">
        <v>156</v>
      </c>
      <c r="AF10" s="50">
        <f t="shared" ref="AF10:AF32" si="2">AD10</f>
        <v>1.456</v>
      </c>
      <c r="AG10" s="51" t="s">
        <v>151</v>
      </c>
      <c r="AH10" s="44" t="s">
        <v>20</v>
      </c>
      <c r="AI10" s="44" t="s">
        <v>166</v>
      </c>
      <c r="AJ10" s="44" t="s">
        <v>151</v>
      </c>
      <c r="AK10" s="44" t="s">
        <v>151</v>
      </c>
      <c r="AL10" s="44" t="s">
        <v>21</v>
      </c>
      <c r="AM10" s="44" t="s">
        <v>20</v>
      </c>
      <c r="AN10" s="52">
        <v>44986</v>
      </c>
    </row>
    <row r="11" spans="1:50" ht="12" customHeight="1">
      <c r="A11" s="10">
        <v>9</v>
      </c>
      <c r="B11" s="42" t="s">
        <v>33</v>
      </c>
      <c r="C11" s="43" t="s">
        <v>165</v>
      </c>
      <c r="D11" s="44" t="s">
        <v>34</v>
      </c>
      <c r="E11" s="44" t="s">
        <v>35</v>
      </c>
      <c r="F11" s="66" t="s">
        <v>36</v>
      </c>
      <c r="G11" s="67" t="s">
        <v>175</v>
      </c>
      <c r="H11" s="44" t="s">
        <v>19</v>
      </c>
      <c r="I11" s="45" t="s">
        <v>38</v>
      </c>
      <c r="J11" s="46" t="s">
        <v>39</v>
      </c>
      <c r="K11" s="46"/>
      <c r="L11" s="46" t="s">
        <v>40</v>
      </c>
      <c r="M11" s="45" t="s">
        <v>41</v>
      </c>
      <c r="N11" s="45" t="s">
        <v>42</v>
      </c>
      <c r="O11" s="11" t="s">
        <v>43</v>
      </c>
      <c r="P11" s="45" t="s">
        <v>38</v>
      </c>
      <c r="Q11" s="46" t="s">
        <v>40</v>
      </c>
      <c r="R11" s="45" t="s">
        <v>41</v>
      </c>
      <c r="S11" s="45" t="s">
        <v>42</v>
      </c>
      <c r="T11" s="11" t="s">
        <v>43</v>
      </c>
      <c r="U11" s="53" t="s">
        <v>144</v>
      </c>
      <c r="V11" s="11" t="s">
        <v>40</v>
      </c>
      <c r="W11" s="45" t="s">
        <v>145</v>
      </c>
      <c r="X11" s="45" t="s">
        <v>51</v>
      </c>
      <c r="Y11" s="47">
        <v>12</v>
      </c>
      <c r="Z11" s="48" t="s">
        <v>52</v>
      </c>
      <c r="AA11" s="46" t="s">
        <v>170</v>
      </c>
      <c r="AB11" s="49" t="s">
        <v>46</v>
      </c>
      <c r="AC11" s="59"/>
      <c r="AD11" s="19">
        <v>0.13600000000000001</v>
      </c>
      <c r="AE11" s="21" t="s">
        <v>156</v>
      </c>
      <c r="AF11" s="50">
        <f t="shared" si="2"/>
        <v>0.13600000000000001</v>
      </c>
      <c r="AG11" s="51" t="s">
        <v>151</v>
      </c>
      <c r="AH11" s="44" t="s">
        <v>20</v>
      </c>
      <c r="AI11" s="44" t="s">
        <v>166</v>
      </c>
      <c r="AJ11" s="44" t="s">
        <v>151</v>
      </c>
      <c r="AK11" s="44" t="s">
        <v>151</v>
      </c>
      <c r="AL11" s="44" t="s">
        <v>21</v>
      </c>
      <c r="AM11" s="44" t="s">
        <v>20</v>
      </c>
      <c r="AN11" s="52">
        <v>44986</v>
      </c>
    </row>
    <row r="12" spans="1:50">
      <c r="A12" s="10">
        <f t="shared" si="0"/>
        <v>10</v>
      </c>
      <c r="B12" s="42" t="s">
        <v>33</v>
      </c>
      <c r="C12" s="43" t="s">
        <v>165</v>
      </c>
      <c r="D12" s="44" t="s">
        <v>34</v>
      </c>
      <c r="E12" s="44" t="s">
        <v>35</v>
      </c>
      <c r="F12" s="66" t="s">
        <v>36</v>
      </c>
      <c r="G12" s="67" t="s">
        <v>175</v>
      </c>
      <c r="H12" s="44" t="s">
        <v>19</v>
      </c>
      <c r="I12" s="45" t="s">
        <v>38</v>
      </c>
      <c r="J12" s="46" t="s">
        <v>39</v>
      </c>
      <c r="K12" s="46"/>
      <c r="L12" s="46" t="s">
        <v>40</v>
      </c>
      <c r="M12" s="45" t="s">
        <v>41</v>
      </c>
      <c r="N12" s="45" t="s">
        <v>42</v>
      </c>
      <c r="O12" s="11" t="s">
        <v>43</v>
      </c>
      <c r="P12" s="45" t="s">
        <v>38</v>
      </c>
      <c r="Q12" s="46" t="s">
        <v>40</v>
      </c>
      <c r="R12" s="45" t="s">
        <v>41</v>
      </c>
      <c r="S12" s="45" t="s">
        <v>42</v>
      </c>
      <c r="T12" s="11" t="s">
        <v>43</v>
      </c>
      <c r="U12" s="53" t="s">
        <v>149</v>
      </c>
      <c r="V12" s="11" t="s">
        <v>40</v>
      </c>
      <c r="W12" s="45" t="s">
        <v>53</v>
      </c>
      <c r="X12" s="45" t="s">
        <v>110</v>
      </c>
      <c r="Y12" s="47">
        <v>2</v>
      </c>
      <c r="Z12" s="48" t="s">
        <v>111</v>
      </c>
      <c r="AA12" s="46" t="s">
        <v>112</v>
      </c>
      <c r="AB12" s="49" t="s">
        <v>99</v>
      </c>
      <c r="AC12" s="18">
        <v>7</v>
      </c>
      <c r="AD12" s="19">
        <v>0.5</v>
      </c>
      <c r="AE12" s="21" t="s">
        <v>156</v>
      </c>
      <c r="AF12" s="50">
        <f t="shared" si="2"/>
        <v>0.5</v>
      </c>
      <c r="AG12" s="51" t="s">
        <v>151</v>
      </c>
      <c r="AH12" s="44" t="s">
        <v>20</v>
      </c>
      <c r="AI12" s="44" t="s">
        <v>166</v>
      </c>
      <c r="AJ12" s="44" t="s">
        <v>151</v>
      </c>
      <c r="AK12" s="44" t="s">
        <v>151</v>
      </c>
      <c r="AL12" s="44" t="s">
        <v>21</v>
      </c>
      <c r="AM12" s="44" t="s">
        <v>20</v>
      </c>
      <c r="AN12" s="52">
        <v>44986</v>
      </c>
    </row>
    <row r="13" spans="1:50">
      <c r="A13" s="10">
        <v>11</v>
      </c>
      <c r="B13" s="42" t="s">
        <v>33</v>
      </c>
      <c r="C13" s="43" t="s">
        <v>165</v>
      </c>
      <c r="D13" s="44" t="s">
        <v>34</v>
      </c>
      <c r="E13" s="44" t="s">
        <v>35</v>
      </c>
      <c r="F13" s="68" t="s">
        <v>180</v>
      </c>
      <c r="G13" s="67" t="s">
        <v>181</v>
      </c>
      <c r="H13" s="44" t="s">
        <v>19</v>
      </c>
      <c r="I13" s="45" t="s">
        <v>38</v>
      </c>
      <c r="J13" s="46" t="s">
        <v>39</v>
      </c>
      <c r="K13" s="46"/>
      <c r="L13" s="46" t="s">
        <v>40</v>
      </c>
      <c r="M13" s="45" t="s">
        <v>41</v>
      </c>
      <c r="N13" s="45" t="s">
        <v>42</v>
      </c>
      <c r="O13" s="11" t="s">
        <v>43</v>
      </c>
      <c r="P13" s="45" t="s">
        <v>38</v>
      </c>
      <c r="Q13" s="46" t="s">
        <v>40</v>
      </c>
      <c r="R13" s="45" t="s">
        <v>41</v>
      </c>
      <c r="S13" s="45" t="s">
        <v>42</v>
      </c>
      <c r="T13" s="11" t="s">
        <v>43</v>
      </c>
      <c r="U13" s="45" t="s">
        <v>161</v>
      </c>
      <c r="V13" s="11" t="s">
        <v>40</v>
      </c>
      <c r="W13" s="45" t="s">
        <v>41</v>
      </c>
      <c r="X13" s="45" t="s">
        <v>42</v>
      </c>
      <c r="Y13" s="47">
        <v>38</v>
      </c>
      <c r="Z13" s="48" t="s">
        <v>127</v>
      </c>
      <c r="AA13" s="46" t="s">
        <v>128</v>
      </c>
      <c r="AB13" s="49" t="s">
        <v>46</v>
      </c>
      <c r="AC13" s="18">
        <v>16</v>
      </c>
      <c r="AD13" s="19">
        <f>1.9*12</f>
        <v>22.799999999999997</v>
      </c>
      <c r="AE13" s="21" t="s">
        <v>156</v>
      </c>
      <c r="AF13" s="50">
        <f t="shared" si="2"/>
        <v>22.799999999999997</v>
      </c>
      <c r="AG13" s="51" t="s">
        <v>151</v>
      </c>
      <c r="AH13" s="44" t="s">
        <v>20</v>
      </c>
      <c r="AI13" s="44" t="s">
        <v>166</v>
      </c>
      <c r="AJ13" s="44" t="s">
        <v>151</v>
      </c>
      <c r="AK13" s="44" t="s">
        <v>151</v>
      </c>
      <c r="AL13" s="44" t="s">
        <v>21</v>
      </c>
      <c r="AM13" s="44" t="s">
        <v>20</v>
      </c>
      <c r="AN13" s="52">
        <v>44986</v>
      </c>
    </row>
    <row r="14" spans="1:50">
      <c r="A14" s="10">
        <v>12</v>
      </c>
      <c r="B14" s="42" t="s">
        <v>33</v>
      </c>
      <c r="C14" s="43" t="s">
        <v>165</v>
      </c>
      <c r="D14" s="44" t="s">
        <v>34</v>
      </c>
      <c r="E14" s="44" t="s">
        <v>35</v>
      </c>
      <c r="F14" s="66" t="s">
        <v>36</v>
      </c>
      <c r="G14" s="67" t="s">
        <v>176</v>
      </c>
      <c r="H14" s="44" t="s">
        <v>19</v>
      </c>
      <c r="I14" s="45" t="s">
        <v>38</v>
      </c>
      <c r="J14" s="46" t="s">
        <v>39</v>
      </c>
      <c r="K14" s="46"/>
      <c r="L14" s="46" t="s">
        <v>40</v>
      </c>
      <c r="M14" s="45" t="s">
        <v>41</v>
      </c>
      <c r="N14" s="45" t="s">
        <v>42</v>
      </c>
      <c r="O14" s="11" t="s">
        <v>43</v>
      </c>
      <c r="P14" s="45" t="s">
        <v>38</v>
      </c>
      <c r="Q14" s="46" t="s">
        <v>40</v>
      </c>
      <c r="R14" s="45" t="s">
        <v>41</v>
      </c>
      <c r="S14" s="45" t="s">
        <v>42</v>
      </c>
      <c r="T14" s="11" t="s">
        <v>43</v>
      </c>
      <c r="U14" s="56" t="s">
        <v>107</v>
      </c>
      <c r="V14" s="11" t="s">
        <v>40</v>
      </c>
      <c r="W14" s="45" t="s">
        <v>41</v>
      </c>
      <c r="X14" s="45" t="s">
        <v>58</v>
      </c>
      <c r="Y14" s="47" t="s">
        <v>71</v>
      </c>
      <c r="Z14" s="48" t="s">
        <v>108</v>
      </c>
      <c r="AA14" s="46" t="s">
        <v>109</v>
      </c>
      <c r="AB14" s="49" t="s">
        <v>46</v>
      </c>
      <c r="AC14" s="18">
        <v>16.2</v>
      </c>
      <c r="AD14" s="19">
        <v>7.6310000000000002</v>
      </c>
      <c r="AE14" s="21" t="s">
        <v>156</v>
      </c>
      <c r="AF14" s="50">
        <f t="shared" si="2"/>
        <v>7.6310000000000002</v>
      </c>
      <c r="AG14" s="51" t="s">
        <v>151</v>
      </c>
      <c r="AH14" s="44" t="s">
        <v>20</v>
      </c>
      <c r="AI14" s="44" t="s">
        <v>166</v>
      </c>
      <c r="AJ14" s="44" t="s">
        <v>151</v>
      </c>
      <c r="AK14" s="44" t="s">
        <v>151</v>
      </c>
      <c r="AL14" s="44" t="s">
        <v>21</v>
      </c>
      <c r="AM14" s="44" t="s">
        <v>20</v>
      </c>
      <c r="AN14" s="52">
        <v>44986</v>
      </c>
      <c r="AS14" s="22"/>
      <c r="AT14" s="22"/>
      <c r="AU14" s="22"/>
      <c r="AV14" s="22"/>
      <c r="AW14" s="22"/>
      <c r="AX14" s="22"/>
    </row>
    <row r="15" spans="1:50">
      <c r="A15" s="10">
        <v>13</v>
      </c>
      <c r="B15" s="42" t="s">
        <v>33</v>
      </c>
      <c r="C15" s="43" t="s">
        <v>165</v>
      </c>
      <c r="D15" s="44" t="s">
        <v>34</v>
      </c>
      <c r="E15" s="44" t="s">
        <v>35</v>
      </c>
      <c r="F15" s="66" t="s">
        <v>36</v>
      </c>
      <c r="G15" s="67" t="s">
        <v>176</v>
      </c>
      <c r="H15" s="44" t="s">
        <v>19</v>
      </c>
      <c r="I15" s="45" t="s">
        <v>38</v>
      </c>
      <c r="J15" s="46" t="s">
        <v>39</v>
      </c>
      <c r="K15" s="46"/>
      <c r="L15" s="46" t="s">
        <v>40</v>
      </c>
      <c r="M15" s="45" t="s">
        <v>41</v>
      </c>
      <c r="N15" s="45" t="s">
        <v>42</v>
      </c>
      <c r="O15" s="11" t="s">
        <v>43</v>
      </c>
      <c r="P15" s="45" t="s">
        <v>38</v>
      </c>
      <c r="Q15" s="46" t="s">
        <v>40</v>
      </c>
      <c r="R15" s="45" t="s">
        <v>41</v>
      </c>
      <c r="S15" s="45" t="s">
        <v>42</v>
      </c>
      <c r="T15" s="11" t="s">
        <v>43</v>
      </c>
      <c r="U15" s="56" t="s">
        <v>89</v>
      </c>
      <c r="V15" s="11" t="s">
        <v>57</v>
      </c>
      <c r="W15" s="45" t="s">
        <v>56</v>
      </c>
      <c r="X15" s="45" t="s">
        <v>122</v>
      </c>
      <c r="Y15" s="47"/>
      <c r="Z15" s="48" t="s">
        <v>123</v>
      </c>
      <c r="AA15" s="46" t="s">
        <v>124</v>
      </c>
      <c r="AB15" s="49" t="s">
        <v>46</v>
      </c>
      <c r="AC15" s="18">
        <v>12.5</v>
      </c>
      <c r="AD15" s="19">
        <v>4.1959999999999997</v>
      </c>
      <c r="AE15" s="21" t="s">
        <v>156</v>
      </c>
      <c r="AF15" s="50">
        <f t="shared" si="2"/>
        <v>4.1959999999999997</v>
      </c>
      <c r="AG15" s="51" t="s">
        <v>151</v>
      </c>
      <c r="AH15" s="44" t="s">
        <v>20</v>
      </c>
      <c r="AI15" s="44" t="s">
        <v>166</v>
      </c>
      <c r="AJ15" s="44" t="s">
        <v>151</v>
      </c>
      <c r="AK15" s="44" t="s">
        <v>151</v>
      </c>
      <c r="AL15" s="44" t="s">
        <v>21</v>
      </c>
      <c r="AM15" s="44" t="s">
        <v>20</v>
      </c>
      <c r="AN15" s="52">
        <v>44986</v>
      </c>
    </row>
    <row r="16" spans="1:50">
      <c r="A16" s="10">
        <v>14</v>
      </c>
      <c r="B16" s="42" t="s">
        <v>33</v>
      </c>
      <c r="C16" s="43" t="s">
        <v>165</v>
      </c>
      <c r="D16" s="44" t="s">
        <v>34</v>
      </c>
      <c r="E16" s="44" t="s">
        <v>35</v>
      </c>
      <c r="F16" s="66" t="s">
        <v>36</v>
      </c>
      <c r="G16" s="67" t="s">
        <v>176</v>
      </c>
      <c r="H16" s="44" t="s">
        <v>19</v>
      </c>
      <c r="I16" s="45" t="s">
        <v>38</v>
      </c>
      <c r="J16" s="46" t="s">
        <v>39</v>
      </c>
      <c r="K16" s="46"/>
      <c r="L16" s="46" t="s">
        <v>40</v>
      </c>
      <c r="M16" s="45" t="s">
        <v>41</v>
      </c>
      <c r="N16" s="45" t="s">
        <v>42</v>
      </c>
      <c r="O16" s="11" t="s">
        <v>43</v>
      </c>
      <c r="P16" s="45" t="s">
        <v>38</v>
      </c>
      <c r="Q16" s="46" t="s">
        <v>40</v>
      </c>
      <c r="R16" s="45" t="s">
        <v>41</v>
      </c>
      <c r="S16" s="45" t="s">
        <v>42</v>
      </c>
      <c r="T16" s="11" t="s">
        <v>43</v>
      </c>
      <c r="U16" s="56" t="s">
        <v>159</v>
      </c>
      <c r="V16" s="11" t="s">
        <v>40</v>
      </c>
      <c r="W16" s="45" t="s">
        <v>56</v>
      </c>
      <c r="X16" s="45" t="s">
        <v>138</v>
      </c>
      <c r="Y16" s="47" t="s">
        <v>139</v>
      </c>
      <c r="Z16" s="48" t="s">
        <v>140</v>
      </c>
      <c r="AA16" s="46" t="s">
        <v>141</v>
      </c>
      <c r="AB16" s="49" t="s">
        <v>46</v>
      </c>
      <c r="AC16" s="18">
        <v>14</v>
      </c>
      <c r="AD16" s="19">
        <v>0</v>
      </c>
      <c r="AE16" s="21" t="s">
        <v>156</v>
      </c>
      <c r="AF16" s="50">
        <f t="shared" si="2"/>
        <v>0</v>
      </c>
      <c r="AG16" s="51" t="s">
        <v>151</v>
      </c>
      <c r="AH16" s="44" t="s">
        <v>20</v>
      </c>
      <c r="AI16" s="44" t="s">
        <v>166</v>
      </c>
      <c r="AJ16" s="44" t="s">
        <v>151</v>
      </c>
      <c r="AK16" s="44" t="s">
        <v>151</v>
      </c>
      <c r="AL16" s="44" t="s">
        <v>21</v>
      </c>
      <c r="AM16" s="44" t="s">
        <v>20</v>
      </c>
      <c r="AN16" s="52">
        <v>44986</v>
      </c>
    </row>
    <row r="17" spans="1:70">
      <c r="A17" s="10">
        <v>15</v>
      </c>
      <c r="B17" s="42" t="s">
        <v>33</v>
      </c>
      <c r="C17" s="43" t="s">
        <v>165</v>
      </c>
      <c r="D17" s="44" t="s">
        <v>34</v>
      </c>
      <c r="E17" s="44" t="s">
        <v>35</v>
      </c>
      <c r="F17" s="66" t="s">
        <v>36</v>
      </c>
      <c r="G17" s="67" t="s">
        <v>176</v>
      </c>
      <c r="H17" s="44" t="s">
        <v>19</v>
      </c>
      <c r="I17" s="45" t="s">
        <v>38</v>
      </c>
      <c r="J17" s="46" t="s">
        <v>39</v>
      </c>
      <c r="K17" s="46"/>
      <c r="L17" s="46" t="s">
        <v>40</v>
      </c>
      <c r="M17" s="45" t="s">
        <v>41</v>
      </c>
      <c r="N17" s="45" t="s">
        <v>42</v>
      </c>
      <c r="O17" s="11" t="s">
        <v>43</v>
      </c>
      <c r="P17" s="45" t="s">
        <v>38</v>
      </c>
      <c r="Q17" s="46" t="s">
        <v>40</v>
      </c>
      <c r="R17" s="45" t="s">
        <v>41</v>
      </c>
      <c r="S17" s="45" t="s">
        <v>42</v>
      </c>
      <c r="T17" s="11" t="s">
        <v>43</v>
      </c>
      <c r="U17" s="56" t="s">
        <v>103</v>
      </c>
      <c r="V17" s="11" t="s">
        <v>40</v>
      </c>
      <c r="W17" s="45" t="s">
        <v>55</v>
      </c>
      <c r="X17" s="45" t="s">
        <v>45</v>
      </c>
      <c r="Y17" s="47" t="s">
        <v>104</v>
      </c>
      <c r="Z17" s="48" t="s">
        <v>105</v>
      </c>
      <c r="AA17" s="46" t="s">
        <v>106</v>
      </c>
      <c r="AB17" s="49" t="s">
        <v>46</v>
      </c>
      <c r="AC17" s="18">
        <v>7</v>
      </c>
      <c r="AD17" s="19">
        <v>0</v>
      </c>
      <c r="AE17" s="21" t="s">
        <v>156</v>
      </c>
      <c r="AF17" s="50">
        <f t="shared" si="2"/>
        <v>0</v>
      </c>
      <c r="AG17" s="51" t="s">
        <v>151</v>
      </c>
      <c r="AH17" s="44" t="s">
        <v>20</v>
      </c>
      <c r="AI17" s="44" t="s">
        <v>166</v>
      </c>
      <c r="AJ17" s="44" t="s">
        <v>151</v>
      </c>
      <c r="AK17" s="44" t="s">
        <v>151</v>
      </c>
      <c r="AL17" s="44" t="s">
        <v>21</v>
      </c>
      <c r="AM17" s="44" t="s">
        <v>20</v>
      </c>
      <c r="AN17" s="52">
        <v>44986</v>
      </c>
    </row>
    <row r="18" spans="1:70">
      <c r="A18" s="10">
        <v>16</v>
      </c>
      <c r="B18" s="42" t="s">
        <v>33</v>
      </c>
      <c r="C18" s="43" t="s">
        <v>165</v>
      </c>
      <c r="D18" s="44" t="s">
        <v>34</v>
      </c>
      <c r="E18" s="44" t="s">
        <v>35</v>
      </c>
      <c r="F18" s="66" t="s">
        <v>36</v>
      </c>
      <c r="G18" s="67" t="s">
        <v>176</v>
      </c>
      <c r="H18" s="44" t="s">
        <v>19</v>
      </c>
      <c r="I18" s="45" t="s">
        <v>38</v>
      </c>
      <c r="J18" s="46" t="s">
        <v>39</v>
      </c>
      <c r="K18" s="46"/>
      <c r="L18" s="46" t="s">
        <v>40</v>
      </c>
      <c r="M18" s="45" t="s">
        <v>41</v>
      </c>
      <c r="N18" s="45" t="s">
        <v>42</v>
      </c>
      <c r="O18" s="11" t="s">
        <v>43</v>
      </c>
      <c r="P18" s="45" t="s">
        <v>38</v>
      </c>
      <c r="Q18" s="46" t="s">
        <v>40</v>
      </c>
      <c r="R18" s="45" t="s">
        <v>41</v>
      </c>
      <c r="S18" s="45" t="s">
        <v>42</v>
      </c>
      <c r="T18" s="11" t="s">
        <v>43</v>
      </c>
      <c r="U18" s="56" t="s">
        <v>89</v>
      </c>
      <c r="V18" s="11" t="s">
        <v>40</v>
      </c>
      <c r="W18" s="45" t="s">
        <v>55</v>
      </c>
      <c r="X18" s="45" t="s">
        <v>45</v>
      </c>
      <c r="Y18" s="47"/>
      <c r="Z18" s="48" t="s">
        <v>96</v>
      </c>
      <c r="AA18" s="46" t="s">
        <v>97</v>
      </c>
      <c r="AB18" s="49" t="s">
        <v>46</v>
      </c>
      <c r="AC18" s="18">
        <v>12.5</v>
      </c>
      <c r="AD18" s="19">
        <v>0.09</v>
      </c>
      <c r="AE18" s="21" t="s">
        <v>156</v>
      </c>
      <c r="AF18" s="50">
        <f t="shared" si="2"/>
        <v>0.09</v>
      </c>
      <c r="AG18" s="51" t="s">
        <v>151</v>
      </c>
      <c r="AH18" s="44" t="s">
        <v>20</v>
      </c>
      <c r="AI18" s="44" t="s">
        <v>166</v>
      </c>
      <c r="AJ18" s="44" t="s">
        <v>151</v>
      </c>
      <c r="AK18" s="44" t="s">
        <v>151</v>
      </c>
      <c r="AL18" s="44" t="s">
        <v>21</v>
      </c>
      <c r="AM18" s="44" t="s">
        <v>20</v>
      </c>
      <c r="AN18" s="52">
        <v>44986</v>
      </c>
    </row>
    <row r="19" spans="1:70">
      <c r="A19" s="10">
        <v>17</v>
      </c>
      <c r="B19" s="42" t="s">
        <v>33</v>
      </c>
      <c r="C19" s="43" t="s">
        <v>165</v>
      </c>
      <c r="D19" s="44" t="s">
        <v>34</v>
      </c>
      <c r="E19" s="44" t="s">
        <v>35</v>
      </c>
      <c r="F19" s="66" t="s">
        <v>36</v>
      </c>
      <c r="G19" s="67" t="s">
        <v>176</v>
      </c>
      <c r="H19" s="44" t="s">
        <v>19</v>
      </c>
      <c r="I19" s="45" t="s">
        <v>38</v>
      </c>
      <c r="J19" s="46" t="s">
        <v>39</v>
      </c>
      <c r="K19" s="46"/>
      <c r="L19" s="46" t="s">
        <v>40</v>
      </c>
      <c r="M19" s="45" t="s">
        <v>41</v>
      </c>
      <c r="N19" s="45" t="s">
        <v>42</v>
      </c>
      <c r="O19" s="11" t="s">
        <v>43</v>
      </c>
      <c r="P19" s="45" t="s">
        <v>38</v>
      </c>
      <c r="Q19" s="46" t="s">
        <v>40</v>
      </c>
      <c r="R19" s="45" t="s">
        <v>41</v>
      </c>
      <c r="S19" s="45" t="s">
        <v>42</v>
      </c>
      <c r="T19" s="11" t="s">
        <v>43</v>
      </c>
      <c r="U19" s="56" t="s">
        <v>93</v>
      </c>
      <c r="V19" s="11" t="s">
        <v>40</v>
      </c>
      <c r="W19" s="45" t="s">
        <v>44</v>
      </c>
      <c r="X19" s="45" t="s">
        <v>45</v>
      </c>
      <c r="Y19" s="47"/>
      <c r="Z19" s="48" t="s">
        <v>94</v>
      </c>
      <c r="AA19" s="46" t="s">
        <v>95</v>
      </c>
      <c r="AB19" s="49" t="s">
        <v>46</v>
      </c>
      <c r="AC19" s="18">
        <v>12.5</v>
      </c>
      <c r="AD19" s="19">
        <v>8.0289999999999999</v>
      </c>
      <c r="AE19" s="21" t="s">
        <v>156</v>
      </c>
      <c r="AF19" s="50">
        <f t="shared" si="2"/>
        <v>8.0289999999999999</v>
      </c>
      <c r="AG19" s="51" t="s">
        <v>151</v>
      </c>
      <c r="AH19" s="44" t="s">
        <v>20</v>
      </c>
      <c r="AI19" s="44" t="s">
        <v>166</v>
      </c>
      <c r="AJ19" s="44" t="s">
        <v>151</v>
      </c>
      <c r="AK19" s="44" t="s">
        <v>151</v>
      </c>
      <c r="AL19" s="44" t="s">
        <v>21</v>
      </c>
      <c r="AM19" s="44" t="s">
        <v>20</v>
      </c>
      <c r="AN19" s="52">
        <v>44986</v>
      </c>
    </row>
    <row r="20" spans="1:70">
      <c r="A20" s="10">
        <v>18</v>
      </c>
      <c r="B20" s="42" t="s">
        <v>33</v>
      </c>
      <c r="C20" s="43" t="s">
        <v>165</v>
      </c>
      <c r="D20" s="44" t="s">
        <v>34</v>
      </c>
      <c r="E20" s="44" t="s">
        <v>35</v>
      </c>
      <c r="F20" s="66" t="s">
        <v>36</v>
      </c>
      <c r="G20" s="67" t="s">
        <v>176</v>
      </c>
      <c r="H20" s="44" t="s">
        <v>19</v>
      </c>
      <c r="I20" s="45" t="s">
        <v>38</v>
      </c>
      <c r="J20" s="46" t="s">
        <v>39</v>
      </c>
      <c r="K20" s="46"/>
      <c r="L20" s="46" t="s">
        <v>40</v>
      </c>
      <c r="M20" s="45" t="s">
        <v>41</v>
      </c>
      <c r="N20" s="45" t="s">
        <v>42</v>
      </c>
      <c r="O20" s="11" t="s">
        <v>43</v>
      </c>
      <c r="P20" s="45" t="s">
        <v>38</v>
      </c>
      <c r="Q20" s="46" t="s">
        <v>40</v>
      </c>
      <c r="R20" s="45" t="s">
        <v>41</v>
      </c>
      <c r="S20" s="45" t="s">
        <v>42</v>
      </c>
      <c r="T20" s="11" t="s">
        <v>43</v>
      </c>
      <c r="U20" s="56" t="s">
        <v>89</v>
      </c>
      <c r="V20" s="11" t="s">
        <v>40</v>
      </c>
      <c r="W20" s="45" t="s">
        <v>44</v>
      </c>
      <c r="X20" s="45" t="s">
        <v>118</v>
      </c>
      <c r="Y20" s="47"/>
      <c r="Z20" s="48" t="s">
        <v>119</v>
      </c>
      <c r="AA20" s="46" t="s">
        <v>120</v>
      </c>
      <c r="AB20" s="49" t="s">
        <v>46</v>
      </c>
      <c r="AC20" s="18">
        <v>12.5</v>
      </c>
      <c r="AD20" s="19">
        <v>5.7939999999999996</v>
      </c>
      <c r="AE20" s="21" t="s">
        <v>156</v>
      </c>
      <c r="AF20" s="50">
        <f t="shared" si="2"/>
        <v>5.7939999999999996</v>
      </c>
      <c r="AG20" s="51" t="s">
        <v>151</v>
      </c>
      <c r="AH20" s="44" t="s">
        <v>20</v>
      </c>
      <c r="AI20" s="44" t="s">
        <v>166</v>
      </c>
      <c r="AJ20" s="44" t="s">
        <v>151</v>
      </c>
      <c r="AK20" s="44" t="s">
        <v>151</v>
      </c>
      <c r="AL20" s="44" t="s">
        <v>21</v>
      </c>
      <c r="AM20" s="44" t="s">
        <v>20</v>
      </c>
      <c r="AN20" s="52">
        <v>44986</v>
      </c>
    </row>
    <row r="21" spans="1:70">
      <c r="A21" s="10">
        <v>19</v>
      </c>
      <c r="B21" s="42" t="s">
        <v>33</v>
      </c>
      <c r="C21" s="43" t="s">
        <v>165</v>
      </c>
      <c r="D21" s="44" t="s">
        <v>34</v>
      </c>
      <c r="E21" s="44" t="s">
        <v>35</v>
      </c>
      <c r="F21" s="66" t="s">
        <v>36</v>
      </c>
      <c r="G21" s="67" t="s">
        <v>176</v>
      </c>
      <c r="H21" s="44" t="s">
        <v>19</v>
      </c>
      <c r="I21" s="45" t="s">
        <v>38</v>
      </c>
      <c r="J21" s="46" t="s">
        <v>39</v>
      </c>
      <c r="K21" s="46"/>
      <c r="L21" s="46" t="s">
        <v>40</v>
      </c>
      <c r="M21" s="45" t="s">
        <v>41</v>
      </c>
      <c r="N21" s="45" t="s">
        <v>42</v>
      </c>
      <c r="O21" s="11" t="s">
        <v>43</v>
      </c>
      <c r="P21" s="45" t="s">
        <v>38</v>
      </c>
      <c r="Q21" s="46" t="s">
        <v>40</v>
      </c>
      <c r="R21" s="45" t="s">
        <v>41</v>
      </c>
      <c r="S21" s="45" t="s">
        <v>42</v>
      </c>
      <c r="T21" s="11" t="s">
        <v>43</v>
      </c>
      <c r="U21" s="56" t="s">
        <v>113</v>
      </c>
      <c r="V21" s="11" t="s">
        <v>40</v>
      </c>
      <c r="W21" s="45" t="s">
        <v>59</v>
      </c>
      <c r="X21" s="45" t="s">
        <v>45</v>
      </c>
      <c r="Y21" s="47">
        <v>37</v>
      </c>
      <c r="Z21" s="48" t="s">
        <v>114</v>
      </c>
      <c r="AA21" s="46" t="s">
        <v>115</v>
      </c>
      <c r="AB21" s="49" t="s">
        <v>46</v>
      </c>
      <c r="AC21" s="18">
        <v>15.5</v>
      </c>
      <c r="AD21" s="19">
        <v>2.7069999999999999</v>
      </c>
      <c r="AE21" s="21" t="s">
        <v>156</v>
      </c>
      <c r="AF21" s="50">
        <f t="shared" si="2"/>
        <v>2.7069999999999999</v>
      </c>
      <c r="AG21" s="51" t="s">
        <v>151</v>
      </c>
      <c r="AH21" s="44" t="s">
        <v>20</v>
      </c>
      <c r="AI21" s="44" t="s">
        <v>166</v>
      </c>
      <c r="AJ21" s="44" t="s">
        <v>151</v>
      </c>
      <c r="AK21" s="44" t="s">
        <v>151</v>
      </c>
      <c r="AL21" s="44" t="s">
        <v>21</v>
      </c>
      <c r="AM21" s="44" t="s">
        <v>20</v>
      </c>
      <c r="AN21" s="52">
        <v>44986</v>
      </c>
    </row>
    <row r="22" spans="1:70">
      <c r="A22" s="10">
        <v>20</v>
      </c>
      <c r="B22" s="42" t="s">
        <v>33</v>
      </c>
      <c r="C22" s="43" t="s">
        <v>165</v>
      </c>
      <c r="D22" s="44" t="s">
        <v>34</v>
      </c>
      <c r="E22" s="44" t="s">
        <v>35</v>
      </c>
      <c r="F22" s="66" t="s">
        <v>36</v>
      </c>
      <c r="G22" s="67" t="s">
        <v>176</v>
      </c>
      <c r="H22" s="44" t="s">
        <v>19</v>
      </c>
      <c r="I22" s="45" t="s">
        <v>38</v>
      </c>
      <c r="J22" s="46" t="s">
        <v>39</v>
      </c>
      <c r="K22" s="46"/>
      <c r="L22" s="46" t="s">
        <v>40</v>
      </c>
      <c r="M22" s="45" t="s">
        <v>41</v>
      </c>
      <c r="N22" s="45" t="s">
        <v>42</v>
      </c>
      <c r="O22" s="11" t="s">
        <v>43</v>
      </c>
      <c r="P22" s="45" t="s">
        <v>38</v>
      </c>
      <c r="Q22" s="46" t="s">
        <v>40</v>
      </c>
      <c r="R22" s="45" t="s">
        <v>41</v>
      </c>
      <c r="S22" s="45" t="s">
        <v>42</v>
      </c>
      <c r="T22" s="11" t="s">
        <v>43</v>
      </c>
      <c r="U22" s="56" t="s">
        <v>89</v>
      </c>
      <c r="V22" s="11" t="s">
        <v>40</v>
      </c>
      <c r="W22" s="45" t="s">
        <v>54</v>
      </c>
      <c r="X22" s="45" t="s">
        <v>82</v>
      </c>
      <c r="Y22" s="47">
        <v>2</v>
      </c>
      <c r="Z22" s="48" t="s">
        <v>90</v>
      </c>
      <c r="AA22" s="46" t="s">
        <v>91</v>
      </c>
      <c r="AB22" s="49" t="s">
        <v>46</v>
      </c>
      <c r="AC22" s="18">
        <v>8</v>
      </c>
      <c r="AD22" s="19">
        <v>0.71</v>
      </c>
      <c r="AE22" s="21" t="s">
        <v>156</v>
      </c>
      <c r="AF22" s="50">
        <f t="shared" si="2"/>
        <v>0.71</v>
      </c>
      <c r="AG22" s="51" t="s">
        <v>151</v>
      </c>
      <c r="AH22" s="44" t="s">
        <v>20</v>
      </c>
      <c r="AI22" s="44" t="s">
        <v>166</v>
      </c>
      <c r="AJ22" s="44" t="s">
        <v>151</v>
      </c>
      <c r="AK22" s="44" t="s">
        <v>151</v>
      </c>
      <c r="AL22" s="44" t="s">
        <v>21</v>
      </c>
      <c r="AM22" s="44" t="s">
        <v>20</v>
      </c>
      <c r="AN22" s="52">
        <v>44986</v>
      </c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</row>
    <row r="23" spans="1:70">
      <c r="A23" s="10">
        <v>21</v>
      </c>
      <c r="B23" s="42" t="s">
        <v>33</v>
      </c>
      <c r="C23" s="43" t="s">
        <v>165</v>
      </c>
      <c r="D23" s="44" t="s">
        <v>34</v>
      </c>
      <c r="E23" s="44" t="s">
        <v>35</v>
      </c>
      <c r="F23" s="66" t="s">
        <v>36</v>
      </c>
      <c r="G23" s="67" t="s">
        <v>176</v>
      </c>
      <c r="H23" s="44" t="s">
        <v>19</v>
      </c>
      <c r="I23" s="45" t="s">
        <v>38</v>
      </c>
      <c r="J23" s="46" t="s">
        <v>39</v>
      </c>
      <c r="K23" s="46"/>
      <c r="L23" s="46" t="s">
        <v>40</v>
      </c>
      <c r="M23" s="45" t="s">
        <v>41</v>
      </c>
      <c r="N23" s="45" t="s">
        <v>42</v>
      </c>
      <c r="O23" s="11" t="s">
        <v>43</v>
      </c>
      <c r="P23" s="45" t="s">
        <v>38</v>
      </c>
      <c r="Q23" s="46" t="s">
        <v>40</v>
      </c>
      <c r="R23" s="45" t="s">
        <v>41</v>
      </c>
      <c r="S23" s="45" t="s">
        <v>42</v>
      </c>
      <c r="T23" s="11" t="s">
        <v>43</v>
      </c>
      <c r="U23" s="56" t="s">
        <v>167</v>
      </c>
      <c r="V23" s="11" t="s">
        <v>40</v>
      </c>
      <c r="W23" s="45" t="s">
        <v>47</v>
      </c>
      <c r="X23" s="45" t="s">
        <v>45</v>
      </c>
      <c r="Y23" s="47" t="s">
        <v>134</v>
      </c>
      <c r="Z23" s="48" t="s">
        <v>135</v>
      </c>
      <c r="AA23" s="46" t="s">
        <v>136</v>
      </c>
      <c r="AB23" s="49" t="s">
        <v>46</v>
      </c>
      <c r="AC23" s="18">
        <v>12.9</v>
      </c>
      <c r="AD23" s="19">
        <v>0</v>
      </c>
      <c r="AE23" s="21" t="s">
        <v>156</v>
      </c>
      <c r="AF23" s="50">
        <f t="shared" si="2"/>
        <v>0</v>
      </c>
      <c r="AG23" s="51" t="s">
        <v>151</v>
      </c>
      <c r="AH23" s="44" t="s">
        <v>20</v>
      </c>
      <c r="AI23" s="44" t="s">
        <v>166</v>
      </c>
      <c r="AJ23" s="44" t="s">
        <v>151</v>
      </c>
      <c r="AK23" s="44" t="s">
        <v>151</v>
      </c>
      <c r="AL23" s="44" t="s">
        <v>21</v>
      </c>
      <c r="AM23" s="44" t="s">
        <v>20</v>
      </c>
      <c r="AN23" s="52">
        <v>44986</v>
      </c>
    </row>
    <row r="24" spans="1:70">
      <c r="A24" s="10">
        <v>22</v>
      </c>
      <c r="B24" s="42" t="s">
        <v>33</v>
      </c>
      <c r="C24" s="43" t="s">
        <v>165</v>
      </c>
      <c r="D24" s="44" t="s">
        <v>34</v>
      </c>
      <c r="E24" s="44" t="s">
        <v>35</v>
      </c>
      <c r="F24" s="66" t="s">
        <v>36</v>
      </c>
      <c r="G24" s="67" t="s">
        <v>176</v>
      </c>
      <c r="H24" s="44" t="s">
        <v>19</v>
      </c>
      <c r="I24" s="45" t="s">
        <v>38</v>
      </c>
      <c r="J24" s="46" t="s">
        <v>39</v>
      </c>
      <c r="K24" s="46"/>
      <c r="L24" s="46" t="s">
        <v>40</v>
      </c>
      <c r="M24" s="45" t="s">
        <v>41</v>
      </c>
      <c r="N24" s="45" t="s">
        <v>42</v>
      </c>
      <c r="O24" s="11" t="s">
        <v>43</v>
      </c>
      <c r="P24" s="45" t="s">
        <v>38</v>
      </c>
      <c r="Q24" s="46" t="s">
        <v>40</v>
      </c>
      <c r="R24" s="45" t="s">
        <v>41</v>
      </c>
      <c r="S24" s="45" t="s">
        <v>42</v>
      </c>
      <c r="T24" s="11" t="s">
        <v>43</v>
      </c>
      <c r="U24" s="56" t="s">
        <v>49</v>
      </c>
      <c r="V24" s="11" t="s">
        <v>40</v>
      </c>
      <c r="W24" s="45" t="s">
        <v>47</v>
      </c>
      <c r="X24" s="45" t="s">
        <v>45</v>
      </c>
      <c r="Y24" s="47"/>
      <c r="Z24" s="48" t="s">
        <v>132</v>
      </c>
      <c r="AA24" s="46" t="s">
        <v>133</v>
      </c>
      <c r="AB24" s="49" t="s">
        <v>46</v>
      </c>
      <c r="AC24" s="18">
        <v>3</v>
      </c>
      <c r="AD24" s="19">
        <v>0.1</v>
      </c>
      <c r="AE24" s="21" t="s">
        <v>156</v>
      </c>
      <c r="AF24" s="50">
        <f t="shared" si="2"/>
        <v>0.1</v>
      </c>
      <c r="AG24" s="51" t="s">
        <v>151</v>
      </c>
      <c r="AH24" s="44" t="s">
        <v>20</v>
      </c>
      <c r="AI24" s="44" t="s">
        <v>166</v>
      </c>
      <c r="AJ24" s="44" t="s">
        <v>151</v>
      </c>
      <c r="AK24" s="44" t="s">
        <v>151</v>
      </c>
      <c r="AL24" s="44" t="s">
        <v>21</v>
      </c>
      <c r="AM24" s="44" t="s">
        <v>20</v>
      </c>
      <c r="AN24" s="52">
        <v>44986</v>
      </c>
    </row>
    <row r="25" spans="1:70">
      <c r="A25" s="10">
        <v>23</v>
      </c>
      <c r="B25" s="42" t="s">
        <v>33</v>
      </c>
      <c r="C25" s="43" t="s">
        <v>165</v>
      </c>
      <c r="D25" s="44" t="s">
        <v>34</v>
      </c>
      <c r="E25" s="44" t="s">
        <v>35</v>
      </c>
      <c r="F25" s="66" t="s">
        <v>36</v>
      </c>
      <c r="G25" s="67" t="s">
        <v>176</v>
      </c>
      <c r="H25" s="44" t="s">
        <v>19</v>
      </c>
      <c r="I25" s="45" t="s">
        <v>38</v>
      </c>
      <c r="J25" s="46" t="s">
        <v>39</v>
      </c>
      <c r="K25" s="46"/>
      <c r="L25" s="46" t="s">
        <v>40</v>
      </c>
      <c r="M25" s="45" t="s">
        <v>41</v>
      </c>
      <c r="N25" s="45" t="s">
        <v>42</v>
      </c>
      <c r="O25" s="11" t="s">
        <v>43</v>
      </c>
      <c r="P25" s="45" t="s">
        <v>38</v>
      </c>
      <c r="Q25" s="46" t="s">
        <v>40</v>
      </c>
      <c r="R25" s="45" t="s">
        <v>41</v>
      </c>
      <c r="S25" s="45" t="s">
        <v>42</v>
      </c>
      <c r="T25" s="11" t="s">
        <v>43</v>
      </c>
      <c r="U25" s="56" t="s">
        <v>89</v>
      </c>
      <c r="V25" s="11" t="s">
        <v>40</v>
      </c>
      <c r="W25" s="45" t="s">
        <v>53</v>
      </c>
      <c r="X25" s="45" t="s">
        <v>82</v>
      </c>
      <c r="Y25" s="47">
        <v>2</v>
      </c>
      <c r="Z25" s="48" t="s">
        <v>116</v>
      </c>
      <c r="AA25" s="46" t="s">
        <v>117</v>
      </c>
      <c r="AB25" s="49" t="s">
        <v>46</v>
      </c>
      <c r="AC25" s="18">
        <v>10</v>
      </c>
      <c r="AD25" s="19">
        <v>1.8</v>
      </c>
      <c r="AE25" s="21" t="s">
        <v>156</v>
      </c>
      <c r="AF25" s="50">
        <f t="shared" si="2"/>
        <v>1.8</v>
      </c>
      <c r="AG25" s="51" t="s">
        <v>151</v>
      </c>
      <c r="AH25" s="44" t="s">
        <v>20</v>
      </c>
      <c r="AI25" s="44" t="s">
        <v>166</v>
      </c>
      <c r="AJ25" s="44" t="s">
        <v>151</v>
      </c>
      <c r="AK25" s="44" t="s">
        <v>151</v>
      </c>
      <c r="AL25" s="44" t="s">
        <v>21</v>
      </c>
      <c r="AM25" s="44" t="s">
        <v>20</v>
      </c>
      <c r="AN25" s="52">
        <v>44986</v>
      </c>
    </row>
    <row r="26" spans="1:70">
      <c r="A26" s="10">
        <v>24</v>
      </c>
      <c r="B26" s="42" t="s">
        <v>33</v>
      </c>
      <c r="C26" s="51" t="s">
        <v>173</v>
      </c>
      <c r="D26" s="44" t="s">
        <v>34</v>
      </c>
      <c r="E26" s="44" t="s">
        <v>35</v>
      </c>
      <c r="F26" s="66" t="s">
        <v>36</v>
      </c>
      <c r="G26" s="69" t="s">
        <v>177</v>
      </c>
      <c r="H26" s="44" t="s">
        <v>19</v>
      </c>
      <c r="I26" s="45" t="s">
        <v>38</v>
      </c>
      <c r="J26" s="46" t="s">
        <v>39</v>
      </c>
      <c r="K26" s="46"/>
      <c r="L26" s="46" t="s">
        <v>40</v>
      </c>
      <c r="M26" s="45" t="s">
        <v>41</v>
      </c>
      <c r="N26" s="45" t="s">
        <v>42</v>
      </c>
      <c r="O26" s="11" t="s">
        <v>43</v>
      </c>
      <c r="P26" s="45" t="s">
        <v>70</v>
      </c>
      <c r="Q26" s="46" t="s">
        <v>40</v>
      </c>
      <c r="R26" s="45" t="s">
        <v>41</v>
      </c>
      <c r="S26" s="45" t="s">
        <v>58</v>
      </c>
      <c r="T26" s="11" t="s">
        <v>71</v>
      </c>
      <c r="U26" s="54" t="s">
        <v>160</v>
      </c>
      <c r="V26" s="11" t="s">
        <v>50</v>
      </c>
      <c r="W26" s="45" t="s">
        <v>41</v>
      </c>
      <c r="X26" s="45" t="s">
        <v>58</v>
      </c>
      <c r="Y26" s="47" t="s">
        <v>71</v>
      </c>
      <c r="Z26" s="55" t="s">
        <v>72</v>
      </c>
      <c r="AA26" s="46" t="s">
        <v>73</v>
      </c>
      <c r="AB26" s="49" t="s">
        <v>46</v>
      </c>
      <c r="AC26" s="18">
        <v>16</v>
      </c>
      <c r="AD26" s="19">
        <f>12*1.16</f>
        <v>13.919999999999998</v>
      </c>
      <c r="AE26" s="21" t="s">
        <v>156</v>
      </c>
      <c r="AF26" s="50">
        <f t="shared" si="2"/>
        <v>13.919999999999998</v>
      </c>
      <c r="AG26" s="51" t="s">
        <v>151</v>
      </c>
      <c r="AH26" s="44" t="s">
        <v>20</v>
      </c>
      <c r="AI26" s="44" t="s">
        <v>166</v>
      </c>
      <c r="AJ26" s="44" t="s">
        <v>151</v>
      </c>
      <c r="AK26" s="44" t="s">
        <v>151</v>
      </c>
      <c r="AL26" s="44" t="s">
        <v>21</v>
      </c>
      <c r="AM26" s="44" t="s">
        <v>20</v>
      </c>
      <c r="AN26" s="52">
        <v>44986</v>
      </c>
    </row>
    <row r="27" spans="1:70">
      <c r="A27" s="10">
        <v>25</v>
      </c>
      <c r="B27" s="42" t="s">
        <v>33</v>
      </c>
      <c r="C27" s="43" t="s">
        <v>165</v>
      </c>
      <c r="D27" s="44" t="s">
        <v>34</v>
      </c>
      <c r="E27" s="44" t="s">
        <v>35</v>
      </c>
      <c r="F27" s="68" t="s">
        <v>180</v>
      </c>
      <c r="G27" s="70" t="s">
        <v>178</v>
      </c>
      <c r="H27" s="44" t="s">
        <v>19</v>
      </c>
      <c r="I27" s="45" t="s">
        <v>38</v>
      </c>
      <c r="J27" s="46" t="s">
        <v>39</v>
      </c>
      <c r="K27" s="46"/>
      <c r="L27" s="46" t="s">
        <v>40</v>
      </c>
      <c r="M27" s="45" t="s">
        <v>41</v>
      </c>
      <c r="N27" s="45" t="s">
        <v>42</v>
      </c>
      <c r="O27" s="11" t="s">
        <v>43</v>
      </c>
      <c r="P27" s="45" t="s">
        <v>83</v>
      </c>
      <c r="Q27" s="46" t="s">
        <v>40</v>
      </c>
      <c r="R27" s="45" t="s">
        <v>41</v>
      </c>
      <c r="S27" s="45" t="s">
        <v>84</v>
      </c>
      <c r="T27" s="11" t="s">
        <v>85</v>
      </c>
      <c r="U27" s="54" t="s">
        <v>86</v>
      </c>
      <c r="V27" s="11" t="s">
        <v>40</v>
      </c>
      <c r="W27" s="45" t="s">
        <v>41</v>
      </c>
      <c r="X27" s="45" t="s">
        <v>82</v>
      </c>
      <c r="Y27" s="47">
        <v>1</v>
      </c>
      <c r="Z27" s="48" t="s">
        <v>87</v>
      </c>
      <c r="AA27" s="46" t="s">
        <v>88</v>
      </c>
      <c r="AB27" s="49" t="s">
        <v>46</v>
      </c>
      <c r="AC27" s="18">
        <v>30</v>
      </c>
      <c r="AD27" s="19">
        <f>12*1.6</f>
        <v>19.200000000000003</v>
      </c>
      <c r="AE27" s="21" t="s">
        <v>156</v>
      </c>
      <c r="AF27" s="50">
        <f t="shared" si="2"/>
        <v>19.200000000000003</v>
      </c>
      <c r="AG27" s="51" t="s">
        <v>151</v>
      </c>
      <c r="AH27" s="44" t="s">
        <v>20</v>
      </c>
      <c r="AI27" s="44" t="s">
        <v>166</v>
      </c>
      <c r="AJ27" s="44" t="s">
        <v>151</v>
      </c>
      <c r="AK27" s="44" t="s">
        <v>151</v>
      </c>
      <c r="AL27" s="44" t="s">
        <v>21</v>
      </c>
      <c r="AM27" s="44" t="s">
        <v>20</v>
      </c>
      <c r="AN27" s="52">
        <v>44986</v>
      </c>
    </row>
    <row r="28" spans="1:70">
      <c r="A28" s="10">
        <v>26</v>
      </c>
      <c r="B28" s="42" t="s">
        <v>33</v>
      </c>
      <c r="C28" s="51" t="s">
        <v>173</v>
      </c>
      <c r="D28" s="44" t="s">
        <v>34</v>
      </c>
      <c r="E28" s="44" t="s">
        <v>35</v>
      </c>
      <c r="F28" s="68" t="s">
        <v>180</v>
      </c>
      <c r="G28" s="70" t="s">
        <v>179</v>
      </c>
      <c r="H28" s="44" t="s">
        <v>19</v>
      </c>
      <c r="I28" s="45" t="s">
        <v>38</v>
      </c>
      <c r="J28" s="46" t="s">
        <v>39</v>
      </c>
      <c r="K28" s="46"/>
      <c r="L28" s="46" t="s">
        <v>40</v>
      </c>
      <c r="M28" s="45" t="s">
        <v>41</v>
      </c>
      <c r="N28" s="45" t="s">
        <v>42</v>
      </c>
      <c r="O28" s="11" t="s">
        <v>43</v>
      </c>
      <c r="P28" s="45" t="s">
        <v>77</v>
      </c>
      <c r="Q28" s="46" t="s">
        <v>40</v>
      </c>
      <c r="R28" s="45" t="s">
        <v>56</v>
      </c>
      <c r="S28" s="45" t="s">
        <v>78</v>
      </c>
      <c r="T28" s="11" t="s">
        <v>79</v>
      </c>
      <c r="U28" s="54" t="s">
        <v>163</v>
      </c>
      <c r="V28" s="11" t="s">
        <v>40</v>
      </c>
      <c r="W28" s="45" t="s">
        <v>56</v>
      </c>
      <c r="X28" s="45" t="s">
        <v>78</v>
      </c>
      <c r="Y28" s="47">
        <v>8</v>
      </c>
      <c r="Z28" s="55" t="s">
        <v>80</v>
      </c>
      <c r="AA28" s="46" t="s">
        <v>81</v>
      </c>
      <c r="AB28" s="49" t="s">
        <v>46</v>
      </c>
      <c r="AC28" s="18">
        <v>13</v>
      </c>
      <c r="AD28" s="19">
        <v>15.7</v>
      </c>
      <c r="AE28" s="21" t="s">
        <v>156</v>
      </c>
      <c r="AF28" s="50">
        <f t="shared" si="2"/>
        <v>15.7</v>
      </c>
      <c r="AG28" s="51" t="s">
        <v>151</v>
      </c>
      <c r="AH28" s="44" t="s">
        <v>20</v>
      </c>
      <c r="AI28" s="44" t="s">
        <v>166</v>
      </c>
      <c r="AJ28" s="44" t="s">
        <v>151</v>
      </c>
      <c r="AK28" s="44" t="s">
        <v>151</v>
      </c>
      <c r="AL28" s="44" t="s">
        <v>21</v>
      </c>
      <c r="AM28" s="44" t="s">
        <v>20</v>
      </c>
      <c r="AN28" s="52">
        <v>44986</v>
      </c>
    </row>
    <row r="29" spans="1:70">
      <c r="A29" s="10">
        <v>27</v>
      </c>
      <c r="B29" s="42" t="s">
        <v>33</v>
      </c>
      <c r="C29" s="51" t="s">
        <v>173</v>
      </c>
      <c r="D29" s="44" t="s">
        <v>34</v>
      </c>
      <c r="E29" s="44" t="s">
        <v>35</v>
      </c>
      <c r="F29" s="66" t="s">
        <v>36</v>
      </c>
      <c r="G29" s="70" t="s">
        <v>174</v>
      </c>
      <c r="H29" s="44" t="s">
        <v>19</v>
      </c>
      <c r="I29" s="45" t="s">
        <v>38</v>
      </c>
      <c r="J29" s="46" t="s">
        <v>39</v>
      </c>
      <c r="K29" s="46"/>
      <c r="L29" s="46" t="s">
        <v>40</v>
      </c>
      <c r="M29" s="45" t="s">
        <v>41</v>
      </c>
      <c r="N29" s="45" t="s">
        <v>42</v>
      </c>
      <c r="O29" s="11" t="s">
        <v>43</v>
      </c>
      <c r="P29" s="45" t="s">
        <v>182</v>
      </c>
      <c r="Q29" s="46" t="s">
        <v>40</v>
      </c>
      <c r="R29" s="45" t="s">
        <v>60</v>
      </c>
      <c r="S29" s="45" t="s">
        <v>45</v>
      </c>
      <c r="T29" s="11" t="s">
        <v>61</v>
      </c>
      <c r="U29" s="58" t="s">
        <v>160</v>
      </c>
      <c r="V29" s="11" t="s">
        <v>40</v>
      </c>
      <c r="W29" s="45" t="s">
        <v>60</v>
      </c>
      <c r="X29" s="45" t="s">
        <v>62</v>
      </c>
      <c r="Y29" s="47">
        <v>5</v>
      </c>
      <c r="Z29" s="55" t="s">
        <v>63</v>
      </c>
      <c r="AA29" s="46" t="s">
        <v>64</v>
      </c>
      <c r="AB29" s="49" t="s">
        <v>46</v>
      </c>
      <c r="AC29" s="18">
        <v>17.5</v>
      </c>
      <c r="AD29" s="19">
        <v>5.4</v>
      </c>
      <c r="AE29" s="21" t="s">
        <v>156</v>
      </c>
      <c r="AF29" s="50">
        <f t="shared" si="2"/>
        <v>5.4</v>
      </c>
      <c r="AG29" s="51" t="s">
        <v>151</v>
      </c>
      <c r="AH29" s="44" t="s">
        <v>20</v>
      </c>
      <c r="AI29" s="44" t="s">
        <v>166</v>
      </c>
      <c r="AJ29" s="44" t="s">
        <v>151</v>
      </c>
      <c r="AK29" s="44" t="s">
        <v>151</v>
      </c>
      <c r="AL29" s="44" t="s">
        <v>21</v>
      </c>
      <c r="AM29" s="44" t="s">
        <v>20</v>
      </c>
      <c r="AN29" s="52">
        <v>44986</v>
      </c>
    </row>
    <row r="30" spans="1:70">
      <c r="A30" s="10">
        <v>28</v>
      </c>
      <c r="B30" s="42" t="s">
        <v>33</v>
      </c>
      <c r="C30" s="51" t="s">
        <v>173</v>
      </c>
      <c r="D30" s="44" t="s">
        <v>34</v>
      </c>
      <c r="E30" s="44" t="s">
        <v>35</v>
      </c>
      <c r="F30" s="66" t="s">
        <v>36</v>
      </c>
      <c r="G30" s="70" t="s">
        <v>174</v>
      </c>
      <c r="H30" s="44" t="s">
        <v>19</v>
      </c>
      <c r="I30" s="45" t="s">
        <v>38</v>
      </c>
      <c r="J30" s="46" t="s">
        <v>39</v>
      </c>
      <c r="K30" s="46"/>
      <c r="L30" s="46" t="s">
        <v>40</v>
      </c>
      <c r="M30" s="45" t="s">
        <v>41</v>
      </c>
      <c r="N30" s="45" t="s">
        <v>42</v>
      </c>
      <c r="O30" s="11" t="s">
        <v>43</v>
      </c>
      <c r="P30" s="45" t="s">
        <v>182</v>
      </c>
      <c r="Q30" s="46" t="s">
        <v>40</v>
      </c>
      <c r="R30" s="45" t="s">
        <v>60</v>
      </c>
      <c r="S30" s="45" t="s">
        <v>45</v>
      </c>
      <c r="T30" s="11" t="s">
        <v>61</v>
      </c>
      <c r="U30" s="58" t="s">
        <v>171</v>
      </c>
      <c r="V30" s="11" t="s">
        <v>40</v>
      </c>
      <c r="W30" s="45" t="s">
        <v>60</v>
      </c>
      <c r="X30" s="45" t="s">
        <v>65</v>
      </c>
      <c r="Y30" s="47"/>
      <c r="Z30" s="55" t="s">
        <v>66</v>
      </c>
      <c r="AA30" s="46" t="s">
        <v>67</v>
      </c>
      <c r="AB30" s="49" t="s">
        <v>46</v>
      </c>
      <c r="AC30" s="18">
        <v>40</v>
      </c>
      <c r="AD30" s="19">
        <v>2.6</v>
      </c>
      <c r="AE30" s="21" t="s">
        <v>156</v>
      </c>
      <c r="AF30" s="50">
        <f t="shared" si="2"/>
        <v>2.6</v>
      </c>
      <c r="AG30" s="51" t="s">
        <v>151</v>
      </c>
      <c r="AH30" s="44" t="s">
        <v>20</v>
      </c>
      <c r="AI30" s="44" t="s">
        <v>166</v>
      </c>
      <c r="AJ30" s="44" t="s">
        <v>151</v>
      </c>
      <c r="AK30" s="44" t="s">
        <v>151</v>
      </c>
      <c r="AL30" s="44" t="s">
        <v>21</v>
      </c>
      <c r="AM30" s="44" t="s">
        <v>20</v>
      </c>
      <c r="AN30" s="52">
        <v>44986</v>
      </c>
    </row>
    <row r="31" spans="1:70">
      <c r="A31" s="10">
        <v>29</v>
      </c>
      <c r="B31" s="42" t="s">
        <v>33</v>
      </c>
      <c r="C31" s="51" t="s">
        <v>173</v>
      </c>
      <c r="D31" s="44" t="s">
        <v>34</v>
      </c>
      <c r="E31" s="44" t="s">
        <v>35</v>
      </c>
      <c r="F31" s="66" t="s">
        <v>36</v>
      </c>
      <c r="G31" s="70" t="s">
        <v>174</v>
      </c>
      <c r="H31" s="44" t="s">
        <v>19</v>
      </c>
      <c r="I31" s="45" t="s">
        <v>38</v>
      </c>
      <c r="J31" s="46" t="s">
        <v>39</v>
      </c>
      <c r="K31" s="46"/>
      <c r="L31" s="46" t="s">
        <v>40</v>
      </c>
      <c r="M31" s="45" t="s">
        <v>41</v>
      </c>
      <c r="N31" s="45" t="s">
        <v>42</v>
      </c>
      <c r="O31" s="11" t="s">
        <v>43</v>
      </c>
      <c r="P31" s="45" t="s">
        <v>182</v>
      </c>
      <c r="Q31" s="46" t="s">
        <v>40</v>
      </c>
      <c r="R31" s="45" t="s">
        <v>60</v>
      </c>
      <c r="S31" s="45" t="s">
        <v>45</v>
      </c>
      <c r="T31" s="11" t="s">
        <v>61</v>
      </c>
      <c r="U31" s="58" t="s">
        <v>172</v>
      </c>
      <c r="V31" s="11" t="s">
        <v>40</v>
      </c>
      <c r="W31" s="45" t="s">
        <v>60</v>
      </c>
      <c r="X31" s="45" t="s">
        <v>45</v>
      </c>
      <c r="Y31" s="47">
        <v>53</v>
      </c>
      <c r="Z31" s="55" t="s">
        <v>68</v>
      </c>
      <c r="AA31" s="46" t="s">
        <v>69</v>
      </c>
      <c r="AB31" s="49" t="s">
        <v>46</v>
      </c>
      <c r="AC31" s="18">
        <v>25</v>
      </c>
      <c r="AD31" s="19">
        <v>25.6</v>
      </c>
      <c r="AE31" s="21" t="s">
        <v>156</v>
      </c>
      <c r="AF31" s="50">
        <f t="shared" si="2"/>
        <v>25.6</v>
      </c>
      <c r="AG31" s="51" t="s">
        <v>151</v>
      </c>
      <c r="AH31" s="44" t="s">
        <v>20</v>
      </c>
      <c r="AI31" s="44" t="s">
        <v>166</v>
      </c>
      <c r="AJ31" s="44" t="s">
        <v>151</v>
      </c>
      <c r="AK31" s="44" t="s">
        <v>151</v>
      </c>
      <c r="AL31" s="44" t="s">
        <v>21</v>
      </c>
      <c r="AM31" s="44" t="s">
        <v>20</v>
      </c>
      <c r="AN31" s="52">
        <v>44986</v>
      </c>
    </row>
    <row r="32" spans="1:70">
      <c r="A32" s="10">
        <v>30</v>
      </c>
      <c r="B32" s="42" t="s">
        <v>33</v>
      </c>
      <c r="C32" s="51" t="s">
        <v>173</v>
      </c>
      <c r="D32" s="44" t="s">
        <v>34</v>
      </c>
      <c r="E32" s="44" t="s">
        <v>35</v>
      </c>
      <c r="F32" s="66" t="s">
        <v>36</v>
      </c>
      <c r="G32" s="69" t="s">
        <v>177</v>
      </c>
      <c r="H32" s="44" t="s">
        <v>19</v>
      </c>
      <c r="I32" s="45" t="s">
        <v>38</v>
      </c>
      <c r="J32" s="46" t="s">
        <v>39</v>
      </c>
      <c r="K32" s="46"/>
      <c r="L32" s="46" t="s">
        <v>40</v>
      </c>
      <c r="M32" s="45" t="s">
        <v>41</v>
      </c>
      <c r="N32" s="45" t="s">
        <v>42</v>
      </c>
      <c r="O32" s="11" t="s">
        <v>43</v>
      </c>
      <c r="P32" s="45" t="s">
        <v>70</v>
      </c>
      <c r="Q32" s="46" t="s">
        <v>40</v>
      </c>
      <c r="R32" s="45" t="s">
        <v>41</v>
      </c>
      <c r="S32" s="45" t="s">
        <v>58</v>
      </c>
      <c r="T32" s="11" t="s">
        <v>71</v>
      </c>
      <c r="U32" s="54" t="s">
        <v>160</v>
      </c>
      <c r="V32" s="11" t="s">
        <v>40</v>
      </c>
      <c r="W32" s="45" t="s">
        <v>53</v>
      </c>
      <c r="X32" s="45" t="s">
        <v>74</v>
      </c>
      <c r="Y32" s="47">
        <v>53</v>
      </c>
      <c r="Z32" s="55" t="s">
        <v>75</v>
      </c>
      <c r="AA32" s="46" t="s">
        <v>76</v>
      </c>
      <c r="AB32" s="49" t="s">
        <v>46</v>
      </c>
      <c r="AC32" s="18">
        <v>13</v>
      </c>
      <c r="AD32" s="19">
        <f>12*0.863</f>
        <v>10.356</v>
      </c>
      <c r="AE32" s="21" t="s">
        <v>156</v>
      </c>
      <c r="AF32" s="50">
        <f t="shared" si="2"/>
        <v>10.356</v>
      </c>
      <c r="AG32" s="51" t="s">
        <v>151</v>
      </c>
      <c r="AH32" s="44" t="s">
        <v>20</v>
      </c>
      <c r="AI32" s="44" t="s">
        <v>166</v>
      </c>
      <c r="AJ32" s="44" t="s">
        <v>151</v>
      </c>
      <c r="AK32" s="44" t="s">
        <v>151</v>
      </c>
      <c r="AL32" s="44" t="s">
        <v>21</v>
      </c>
      <c r="AM32" s="44" t="s">
        <v>20</v>
      </c>
      <c r="AN32" s="52">
        <v>44986</v>
      </c>
    </row>
    <row r="33" spans="1:84">
      <c r="A33" s="23"/>
      <c r="B33" s="24"/>
      <c r="C33" s="25"/>
      <c r="F33" s="23"/>
      <c r="H33" s="9"/>
      <c r="I33" s="26"/>
      <c r="J33" s="27"/>
      <c r="K33" s="27"/>
      <c r="L33" s="27"/>
      <c r="M33" s="26"/>
      <c r="N33" s="26"/>
      <c r="O33" s="28"/>
      <c r="P33" s="26"/>
      <c r="Q33" s="27"/>
      <c r="R33" s="26"/>
      <c r="S33" s="26"/>
      <c r="T33" s="28"/>
      <c r="U33" s="26"/>
      <c r="V33" s="28"/>
      <c r="W33" s="26"/>
      <c r="X33" s="26"/>
      <c r="Y33" s="29"/>
      <c r="Z33" s="28"/>
      <c r="AA33" s="27"/>
      <c r="AB33" s="30"/>
      <c r="AC33" s="31">
        <f>SUM(AC3:AC32)</f>
        <v>384.3</v>
      </c>
      <c r="AD33" s="32"/>
      <c r="AE33" s="32"/>
      <c r="AF33" s="33"/>
      <c r="AL33" s="9"/>
      <c r="AM33" s="9"/>
      <c r="AN33" s="35"/>
    </row>
    <row r="34" spans="1:84">
      <c r="A34" s="23"/>
      <c r="B34" s="24"/>
      <c r="C34" s="25"/>
      <c r="F34" s="23"/>
      <c r="H34" s="9"/>
      <c r="I34" s="26"/>
      <c r="J34" s="27"/>
      <c r="K34" s="27"/>
      <c r="L34" s="27"/>
      <c r="M34" s="26"/>
      <c r="N34" s="26"/>
      <c r="O34" s="28"/>
      <c r="P34" s="26"/>
      <c r="Q34" s="27"/>
      <c r="R34" s="26"/>
      <c r="S34" s="26"/>
      <c r="T34" s="28"/>
      <c r="V34" s="28"/>
      <c r="W34" s="26"/>
      <c r="X34" s="26"/>
      <c r="Y34" s="29"/>
      <c r="Z34" s="28"/>
      <c r="AA34" s="27"/>
      <c r="AB34" s="30"/>
      <c r="AC34" s="75"/>
      <c r="AD34" s="76"/>
      <c r="AE34" s="76"/>
      <c r="AF34" s="77"/>
      <c r="AL34" s="9"/>
      <c r="AM34" s="9"/>
      <c r="AN34" s="35"/>
    </row>
    <row r="35" spans="1:84" ht="15">
      <c r="A35" s="20"/>
      <c r="B35" s="9"/>
      <c r="U35" s="80" t="s">
        <v>183</v>
      </c>
      <c r="V35" s="80" t="s">
        <v>185</v>
      </c>
      <c r="W35" s="80" t="s">
        <v>186</v>
      </c>
      <c r="X35" s="80" t="s">
        <v>187</v>
      </c>
      <c r="Y35" s="80" t="s">
        <v>27</v>
      </c>
      <c r="AA35" s="41" t="s">
        <v>188</v>
      </c>
      <c r="AC35" s="78" t="s">
        <v>157</v>
      </c>
      <c r="AD35" s="1">
        <f>SUM(AD3:AD32)</f>
        <v>171.12099999999995</v>
      </c>
      <c r="AE35" s="1">
        <f>SUM(AE3:AE32)</f>
        <v>13.923</v>
      </c>
      <c r="AF35" s="1">
        <f>SUM(AF3:AF32)</f>
        <v>185.04399999999998</v>
      </c>
      <c r="AG35" s="20"/>
    </row>
    <row r="36" spans="1:84" ht="14.25">
      <c r="A36" s="20"/>
      <c r="U36" s="84" t="s">
        <v>46</v>
      </c>
      <c r="V36" s="82">
        <f>AD6+AD7+AD8+AD10+AD11+AD13+AD14+AD15+AD16+AD17+AD18+AD19+AD20+AD21+AD22+AD23+AD24+AD25+AD26+AD27+AD28+AD29+AD30+AD31+AD32</f>
        <v>155.35599999999999</v>
      </c>
      <c r="W36" s="83">
        <v>0</v>
      </c>
      <c r="X36" s="83">
        <f>V36+W36</f>
        <v>155.35599999999999</v>
      </c>
      <c r="Y36" s="36">
        <v>25</v>
      </c>
      <c r="AC36" s="79"/>
      <c r="AD36" s="77"/>
      <c r="AE36" s="77"/>
      <c r="AF36" s="77"/>
      <c r="AG36" s="20"/>
    </row>
    <row r="37" spans="1:84" ht="14.25">
      <c r="A37" s="20"/>
      <c r="U37" s="84" t="s">
        <v>92</v>
      </c>
      <c r="V37" s="82">
        <f>AD5</f>
        <v>0.57199999999999995</v>
      </c>
      <c r="W37" s="83">
        <f>AE5</f>
        <v>2.7170000000000001</v>
      </c>
      <c r="X37" s="83">
        <f>V37+W37</f>
        <v>3.2890000000000001</v>
      </c>
      <c r="Y37" s="36">
        <v>1</v>
      </c>
      <c r="AC37" s="79" t="s">
        <v>155</v>
      </c>
      <c r="AD37" s="77">
        <f>SUM(AD3:AD33)</f>
        <v>171.12099999999995</v>
      </c>
      <c r="AE37" s="77">
        <f>SUM(AE3:AE33)</f>
        <v>13.923</v>
      </c>
      <c r="AF37" s="77">
        <f>SUM(AF3:AF33)</f>
        <v>185.04399999999998</v>
      </c>
      <c r="AG37" s="20"/>
    </row>
    <row r="38" spans="1:84" ht="14.25">
      <c r="A38" s="20"/>
      <c r="U38" s="84" t="s">
        <v>48</v>
      </c>
      <c r="V38" s="82">
        <f>AD3+AD9</f>
        <v>6.984</v>
      </c>
      <c r="W38" s="83">
        <f>AE3+AE9</f>
        <v>11.206</v>
      </c>
      <c r="X38" s="83">
        <f>V38+W38</f>
        <v>18.189999999999998</v>
      </c>
      <c r="Y38" s="36">
        <v>2</v>
      </c>
      <c r="AA38" s="41"/>
      <c r="AC38" s="79"/>
      <c r="AD38" s="77"/>
      <c r="AE38" s="77"/>
      <c r="AF38" s="77"/>
      <c r="AG38" s="20"/>
    </row>
    <row r="39" spans="1:84" ht="14.25">
      <c r="A39" s="20"/>
      <c r="U39" s="84" t="s">
        <v>99</v>
      </c>
      <c r="V39" s="82">
        <f>AD4+AD12</f>
        <v>8.2089999999999996</v>
      </c>
      <c r="W39" s="83">
        <v>0</v>
      </c>
      <c r="X39" s="83">
        <f>V39+W39</f>
        <v>8.2089999999999996</v>
      </c>
      <c r="Y39" s="36">
        <v>2</v>
      </c>
      <c r="AA39" s="41"/>
      <c r="AC39" s="79"/>
      <c r="AD39" s="77"/>
      <c r="AE39" s="77"/>
      <c r="AF39" s="77"/>
      <c r="AG39" s="20"/>
    </row>
    <row r="40" spans="1:84" ht="15">
      <c r="A40" s="20"/>
      <c r="U40" s="81" t="s">
        <v>184</v>
      </c>
      <c r="V40" s="85">
        <f>SUM(V36:V39)</f>
        <v>171.12100000000001</v>
      </c>
      <c r="W40" s="85">
        <f>SUM(W36:W39)</f>
        <v>13.923</v>
      </c>
      <c r="X40" s="85">
        <f>SUM(X36:X39)</f>
        <v>185.04399999999998</v>
      </c>
      <c r="Y40" s="86">
        <f>SUM(Y36:Y39)</f>
        <v>30</v>
      </c>
      <c r="AA40" s="71"/>
      <c r="AB40" s="72"/>
      <c r="AC40" s="99"/>
      <c r="AD40" s="72"/>
      <c r="AE40" s="72"/>
      <c r="AF40" s="72"/>
      <c r="AG40" s="73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</row>
    <row r="41" spans="1:84" ht="14.25">
      <c r="A41" s="20"/>
      <c r="U41"/>
      <c r="V41"/>
      <c r="W41"/>
      <c r="X41"/>
      <c r="Y41"/>
      <c r="AA41" s="41"/>
      <c r="AB41" s="60"/>
      <c r="AC41" s="60"/>
      <c r="AD41" s="60"/>
      <c r="AE41" s="60"/>
      <c r="AF41" s="60"/>
      <c r="AG41" s="40"/>
    </row>
    <row r="42" spans="1:84" ht="14.25">
      <c r="A42" s="20"/>
      <c r="U42"/>
      <c r="V42"/>
      <c r="W42"/>
      <c r="X42"/>
      <c r="Y42"/>
      <c r="AA42" s="41"/>
      <c r="AB42" s="60"/>
      <c r="AC42" s="60"/>
      <c r="AD42" s="60"/>
      <c r="AE42" s="60"/>
      <c r="AF42" s="60"/>
      <c r="AG42" s="40"/>
    </row>
    <row r="43" spans="1:84" ht="14.25">
      <c r="A43" s="20"/>
      <c r="U43"/>
      <c r="V43"/>
      <c r="W43"/>
      <c r="X43"/>
      <c r="Y43"/>
      <c r="AA43" s="41"/>
      <c r="AB43" s="40"/>
      <c r="AC43" s="40"/>
      <c r="AD43" s="40"/>
      <c r="AE43" s="40"/>
      <c r="AF43" s="40"/>
      <c r="AG43" s="20"/>
    </row>
    <row r="44" spans="1:84" ht="14.25">
      <c r="A44" s="20"/>
      <c r="U44"/>
      <c r="V44"/>
      <c r="W44"/>
      <c r="X44"/>
      <c r="Y44"/>
      <c r="AA44" s="41"/>
      <c r="AB44" s="61"/>
      <c r="AC44" s="62"/>
      <c r="AD44" s="63"/>
      <c r="AE44" s="63"/>
      <c r="AF44" s="63"/>
      <c r="AG44" s="20"/>
    </row>
    <row r="45" spans="1:84" ht="14.25">
      <c r="A45" s="20"/>
      <c r="U45"/>
      <c r="V45"/>
      <c r="W45"/>
      <c r="X45"/>
      <c r="Y45"/>
      <c r="AA45" s="41"/>
      <c r="AB45" s="40"/>
      <c r="AC45" s="40"/>
      <c r="AD45" s="64"/>
      <c r="AE45" s="64"/>
      <c r="AF45" s="64"/>
      <c r="AG45" s="20"/>
    </row>
    <row r="46" spans="1:84" ht="14.25">
      <c r="A46" s="20"/>
      <c r="U46"/>
      <c r="V46"/>
      <c r="W46"/>
      <c r="AA46" s="41"/>
      <c r="AB46" s="40"/>
      <c r="AC46" s="40"/>
      <c r="AD46" s="64"/>
      <c r="AE46" s="64"/>
      <c r="AF46" s="64"/>
      <c r="AG46" s="20"/>
    </row>
    <row r="47" spans="1:84" ht="14.25">
      <c r="A47" s="20"/>
      <c r="U47"/>
      <c r="V47"/>
      <c r="W47"/>
      <c r="AA47" s="41"/>
      <c r="AD47" s="40"/>
      <c r="AE47" s="40"/>
      <c r="AF47" s="40"/>
      <c r="AG47" s="20"/>
    </row>
    <row r="48" spans="1:84" ht="14.25">
      <c r="A48" s="20"/>
      <c r="U48"/>
      <c r="V48"/>
      <c r="W48"/>
      <c r="AD48" s="40"/>
      <c r="AE48" s="40"/>
      <c r="AF48" s="40"/>
      <c r="AG48" s="20"/>
    </row>
    <row r="49" spans="1:33" ht="14.25">
      <c r="A49" s="20"/>
      <c r="U49"/>
      <c r="V49"/>
      <c r="W49"/>
      <c r="AD49" s="40"/>
      <c r="AE49" s="40"/>
      <c r="AF49" s="40"/>
      <c r="AG49" s="20"/>
    </row>
    <row r="50" spans="1:33" ht="14.25">
      <c r="A50" s="20"/>
      <c r="U50"/>
      <c r="V50"/>
      <c r="W50"/>
      <c r="AD50" s="40"/>
      <c r="AE50" s="40"/>
      <c r="AF50" s="40"/>
      <c r="AG50" s="20"/>
    </row>
    <row r="51" spans="1:33" ht="14.25">
      <c r="A51" s="20"/>
      <c r="D51" s="20"/>
      <c r="E51" s="20"/>
      <c r="F51" s="20"/>
      <c r="G51" s="20"/>
      <c r="O51" s="20"/>
      <c r="T51" s="20"/>
      <c r="U51"/>
      <c r="V51"/>
      <c r="W51"/>
      <c r="AA51" s="20"/>
      <c r="AB51" s="20"/>
      <c r="AC51" s="20"/>
      <c r="AD51" s="40"/>
      <c r="AE51" s="40"/>
      <c r="AF51" s="40"/>
      <c r="AG51" s="20"/>
    </row>
    <row r="52" spans="1:33" ht="14.25">
      <c r="U52"/>
      <c r="V52"/>
      <c r="W52"/>
    </row>
    <row r="53" spans="1:33" ht="14.25">
      <c r="U53"/>
      <c r="V53"/>
      <c r="W53"/>
    </row>
    <row r="54" spans="1:33" ht="14.25">
      <c r="U54"/>
      <c r="V54"/>
      <c r="W54"/>
    </row>
    <row r="55" spans="1:33" ht="14.25">
      <c r="U55"/>
      <c r="V55"/>
      <c r="W55"/>
    </row>
    <row r="56" spans="1:33" ht="14.25">
      <c r="U56"/>
      <c r="V56"/>
      <c r="W56"/>
    </row>
    <row r="57" spans="1:33" ht="14.25">
      <c r="U57"/>
      <c r="V57"/>
      <c r="W57"/>
    </row>
  </sheetData>
  <autoFilter ref="A2:CP32" xr:uid="{22C85186-8790-44CB-B567-3C9AFE9B96FF}"/>
  <mergeCells count="4">
    <mergeCell ref="I1:O1"/>
    <mergeCell ref="P1:T1"/>
    <mergeCell ref="U1:AC1"/>
    <mergeCell ref="AD1:AF1"/>
  </mergeCells>
  <conditionalFormatting sqref="AC33:AC34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{47FD7CA1-3EBF-4CF0-BECF-63572CEAE194}</x14:id>
        </ext>
      </extLst>
    </cfRule>
  </conditionalFormatting>
  <conditionalFormatting sqref="AD33:AF34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{0C0CF7B6-CBFA-4F2A-8266-207BF552F4C3}</x14:id>
        </ext>
      </extLst>
    </cfRule>
  </conditionalFormatting>
  <conditionalFormatting sqref="AC3:AC32">
    <cfRule type="dataBar" priority="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{7519DEC1-8CAC-4390-92A5-12F16CD4BBA9}</x14:id>
        </ext>
      </extLst>
    </cfRule>
  </conditionalFormatting>
  <conditionalFormatting sqref="AD3:AF32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{15F75DD0-BC10-4EA2-A85D-E84F91A8783B}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7FD7CA1-3EBF-4CF0-BECF-63572CEAE1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AC33:AC34</xm:sqref>
        </x14:conditionalFormatting>
        <x14:conditionalFormatting xmlns:xm="http://schemas.microsoft.com/office/excel/2006/main">
          <x14:cfRule type="dataBar" id="{0C0CF7B6-CBFA-4F2A-8266-207BF552F4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AD33:AF34</xm:sqref>
        </x14:conditionalFormatting>
        <x14:conditionalFormatting xmlns:xm="http://schemas.microsoft.com/office/excel/2006/main">
          <x14:cfRule type="dataBar" id="{7519DEC1-8CAC-4390-92A5-12F16CD4BBA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AC3:AC32</xm:sqref>
        </x14:conditionalFormatting>
        <x14:conditionalFormatting xmlns:xm="http://schemas.microsoft.com/office/excel/2006/main">
          <x14:cfRule type="dataBar" id="{15F75DD0-BC10-4EA2-A85D-E84F91A8783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AD3:AF32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PPE_obiekty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asawlik</cp:lastModifiedBy>
  <cp:lastPrinted>2023-01-20T07:55:57Z</cp:lastPrinted>
  <dcterms:created xsi:type="dcterms:W3CDTF">2020-05-15T06:35:52Z</dcterms:created>
  <dcterms:modified xsi:type="dcterms:W3CDTF">2023-01-20T07:56:00Z</dcterms:modified>
</cp:coreProperties>
</file>