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filterPrivacy="1"/>
  <xr:revisionPtr revIDLastSave="0" documentId="13_ncr:1_{A37DEC20-EBBC-4B99-A2C5-5A5C6D7D5F7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 część wg cen taryfowych i kon" sheetId="1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8" i="1" l="1"/>
  <c r="B26" i="1"/>
  <c r="B27" i="1" l="1"/>
  <c r="D22" i="1" l="1"/>
  <c r="C22" i="1"/>
  <c r="F21" i="1"/>
  <c r="F20" i="1"/>
  <c r="H20" i="1" s="1"/>
  <c r="I20" i="1" s="1"/>
  <c r="F19" i="1"/>
  <c r="F16" i="1"/>
  <c r="H16" i="1" s="1"/>
  <c r="D15" i="1"/>
  <c r="F15" i="1" s="1"/>
  <c r="F14" i="1"/>
  <c r="F10" i="1"/>
  <c r="F9" i="1"/>
  <c r="F8" i="1"/>
  <c r="F7" i="1"/>
  <c r="H7" i="1" s="1"/>
  <c r="F22" i="1" l="1"/>
  <c r="H22" i="1" s="1"/>
  <c r="I22" i="1" s="1"/>
  <c r="H21" i="1"/>
  <c r="I21" i="1" s="1"/>
  <c r="H15" i="1"/>
  <c r="I15" i="1" s="1"/>
  <c r="H9" i="1"/>
  <c r="I9" i="1" s="1"/>
  <c r="I7" i="1"/>
  <c r="H14" i="1"/>
  <c r="I14" i="1" s="1"/>
  <c r="I16" i="1"/>
  <c r="H10" i="1"/>
  <c r="I10" i="1" s="1"/>
  <c r="H8" i="1"/>
  <c r="I8" i="1" s="1"/>
  <c r="H19" i="1"/>
  <c r="I19" i="1" s="1"/>
  <c r="F13" i="1" l="1"/>
  <c r="H13" i="1" s="1"/>
  <c r="I13" i="1" s="1"/>
  <c r="I26" i="1" l="1"/>
  <c r="I27" i="1" l="1"/>
</calcChain>
</file>

<file path=xl/sharedStrings.xml><?xml version="1.0" encoding="utf-8"?>
<sst xmlns="http://schemas.openxmlformats.org/spreadsheetml/2006/main" count="66" uniqueCount="31">
  <si>
    <t>jednostki miary</t>
  </si>
  <si>
    <t>kWh</t>
  </si>
  <si>
    <t>Opłata sieciowa zmienna</t>
  </si>
  <si>
    <t>kWh/h</t>
  </si>
  <si>
    <t xml:space="preserve">Opłata sieciowa stała </t>
  </si>
  <si>
    <t>licznik x m-c</t>
  </si>
  <si>
    <t>Kwota podatku Vat w zł</t>
  </si>
  <si>
    <t>Wartość brutto (kol. 6 + kol. 8)</t>
  </si>
  <si>
    <t>wartość netto (kol 3 x kol. 4 x kol. 5)</t>
  </si>
  <si>
    <t>Nazwa opłaty</t>
  </si>
  <si>
    <t>cena jednostkowa</t>
  </si>
  <si>
    <t>Stawka podatku Vat</t>
  </si>
  <si>
    <t xml:space="preserve">Opłata sieciowa stała (ilość jednostek = ilość godzin w trakcie trwania umowy x moc umowna) </t>
  </si>
  <si>
    <t>Suma gazu (kWh)</t>
  </si>
  <si>
    <t>Moc zamówiona</t>
  </si>
  <si>
    <t>ilość j.m. Zamówienie planowane wg faktur</t>
  </si>
  <si>
    <t>x</t>
  </si>
  <si>
    <t xml:space="preserve">licznik x m-c </t>
  </si>
  <si>
    <t>1. Suma brutto</t>
  </si>
  <si>
    <t>2. Suma netto (wartość brutto/1,23)</t>
  </si>
  <si>
    <t>Załącznik nr 3.1 do SWZ - kalkulator</t>
  </si>
  <si>
    <t>Opłata - abonament za sprzedaż paliwa gazowego</t>
  </si>
  <si>
    <r>
      <t>Wykonawca</t>
    </r>
    <r>
      <rPr>
        <sz val="10"/>
        <color rgb="FF000000"/>
        <rFont val="Calibri Light"/>
        <family val="2"/>
        <charset val="238"/>
        <scheme val="major"/>
      </rPr>
      <t xml:space="preserve"> może skorzystać z przygotowanego przez Pełnomocnika </t>
    </r>
    <r>
      <rPr>
        <b/>
        <sz val="10"/>
        <color rgb="FF000000"/>
        <rFont val="Calibri Light"/>
        <family val="2"/>
        <charset val="238"/>
        <scheme val="major"/>
      </rPr>
      <t>Zamawiającego</t>
    </r>
    <r>
      <rPr>
        <sz val="10"/>
        <color rgb="FF000000"/>
        <rFont val="Calibri Light"/>
        <family val="2"/>
        <charset val="238"/>
        <scheme val="major"/>
      </rPr>
      <t xml:space="preserve"> kalkulatora stanowiącego </t>
    </r>
    <r>
      <rPr>
        <b/>
        <sz val="10"/>
        <color rgb="FF000000"/>
        <rFont val="Calibri Light"/>
        <family val="2"/>
        <charset val="238"/>
        <scheme val="major"/>
      </rPr>
      <t>Załącznik nr 3.1 do SWZ</t>
    </r>
    <r>
      <rPr>
        <sz val="10"/>
        <color rgb="FF000000"/>
        <rFont val="Calibri Light"/>
        <family val="2"/>
        <charset val="238"/>
        <scheme val="major"/>
      </rPr>
      <t>, przy czym  wyliczenia z kalkulatora nie  stanowią podstawy do jakichkolwiek roszczeń Wykonawcy w stosunku do Zamawiającego i sam kalkulator nie stanowi załącznika do oferty.</t>
    </r>
  </si>
  <si>
    <t>PSG O/Poznań</t>
  </si>
  <si>
    <t>ilość miesięcy x ilość liczników</t>
  </si>
  <si>
    <t>W-6.1 PŁATNIK PODATKU AKCYZOWEGO</t>
  </si>
  <si>
    <t>W-5.1 PŁATNIK PODATKU AKCYZOWEGO</t>
  </si>
  <si>
    <t>W-4 PŁATNIK PODATKU AKCYZOWEGO</t>
  </si>
  <si>
    <t>Podsumowanie dla Tabel 1-3</t>
  </si>
  <si>
    <t>Paliwo gazowe - wg cen konkurencyjnych</t>
  </si>
  <si>
    <t>„Kompleksowa dostawa gazu ziemnego wysokometanowego (grupa E) dla PGKiM Drezdenko w okresie od  01.01.2023 r. do 31.08.2023 r.”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</si>
</sst>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#,##0.00000"/>
    <numFmt numFmtId="165" formatCode="0.00000"/>
    <numFmt numFmtId="166" formatCode="#,##0.00;[Red]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 Light"/>
      <family val="2"/>
      <charset val="238"/>
      <scheme val="major"/>
    </font>
    <font>
      <sz val="10"/>
      <name val="Calibri Light"/>
      <family val="2"/>
      <charset val="238"/>
      <scheme val="major"/>
    </font>
    <font>
      <b/>
      <sz val="11"/>
      <name val="Calibri Light"/>
      <family val="2"/>
      <charset val="238"/>
      <scheme val="major"/>
    </font>
    <font>
      <b/>
      <sz val="9"/>
      <name val="Calibri Light"/>
      <family val="2"/>
      <charset val="238"/>
      <scheme val="major"/>
    </font>
    <font>
      <b/>
      <sz val="10"/>
      <color rgb="FF000000"/>
      <name val="Calibri Light"/>
      <family val="2"/>
      <charset val="238"/>
      <scheme val="major"/>
    </font>
    <font>
      <sz val="10"/>
      <color rgb="FF000000"/>
      <name val="Calibri Light"/>
      <family val="2"/>
      <charset val="238"/>
      <scheme val="major"/>
    </font>
    <font>
      <sz val="9"/>
      <color theme="1"/>
      <name val="Calibri Light"/>
      <family val="2"/>
      <charset val="238"/>
      <scheme val="major"/>
    </font>
    <font>
      <b/>
      <sz val="9"/>
      <color theme="1"/>
      <name val="Calibri Light"/>
      <family val="2"/>
      <charset val="238"/>
      <scheme val="major"/>
    </font>
    <font>
      <b/>
      <sz val="8"/>
      <name val="Calibri Light"/>
      <family val="2"/>
      <charset val="238"/>
      <scheme val="major"/>
    </font>
    <font>
      <sz val="11"/>
      <name val="Calibri Light"/>
      <family val="2"/>
      <charset val="23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4">
    <xf numFmtId="0" fontId="0" fillId="0" borderId="0" xfId="0"/>
    <xf numFmtId="4" fontId="2" fillId="0" borderId="1" xfId="1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4" fontId="5" fillId="0" borderId="1" xfId="0" applyNumberFormat="1" applyFont="1" applyBorder="1" applyAlignment="1">
      <alignment vertical="center"/>
    </xf>
    <xf numFmtId="0" fontId="5" fillId="0" borderId="0" xfId="0" applyFont="1" applyAlignment="1">
      <alignment horizontal="center"/>
    </xf>
    <xf numFmtId="166" fontId="9" fillId="0" borderId="1" xfId="0" applyNumberFormat="1" applyFont="1" applyBorder="1" applyAlignment="1">
      <alignment vertical="center"/>
    </xf>
    <xf numFmtId="0" fontId="2" fillId="0" borderId="0" xfId="0" applyFont="1"/>
    <xf numFmtId="0" fontId="2" fillId="0" borderId="0" xfId="0" applyFont="1" applyAlignment="1">
      <alignment wrapText="1"/>
    </xf>
    <xf numFmtId="0" fontId="5" fillId="0" borderId="0" xfId="0" applyFont="1" applyAlignment="1">
      <alignment horizontal="center" vertical="center"/>
    </xf>
    <xf numFmtId="3" fontId="5" fillId="0" borderId="0" xfId="0" applyNumberFormat="1" applyFont="1"/>
    <xf numFmtId="0" fontId="5" fillId="0" borderId="0" xfId="0" applyFont="1"/>
    <xf numFmtId="0" fontId="5" fillId="0" borderId="0" xfId="0" applyFont="1" applyAlignment="1">
      <alignment wrapText="1"/>
    </xf>
    <xf numFmtId="4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66" fontId="5" fillId="0" borderId="0" xfId="0" applyNumberFormat="1" applyFont="1" applyAlignment="1">
      <alignment vertical="center"/>
    </xf>
    <xf numFmtId="4" fontId="9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5" fillId="2" borderId="1" xfId="0" applyNumberFormat="1" applyFont="1" applyFill="1" applyBorder="1"/>
    <xf numFmtId="4" fontId="5" fillId="2" borderId="1" xfId="0" applyNumberFormat="1" applyFont="1" applyFill="1" applyBorder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8" fillId="0" borderId="1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 wrapText="1"/>
    </xf>
    <xf numFmtId="0" fontId="8" fillId="0" borderId="3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 wrapText="1"/>
    </xf>
    <xf numFmtId="165" fontId="8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/>
    </xf>
    <xf numFmtId="3" fontId="8" fillId="0" borderId="0" xfId="0" applyNumberFormat="1" applyFont="1" applyAlignment="1">
      <alignment horizontal="right" vertical="center"/>
    </xf>
    <xf numFmtId="164" fontId="2" fillId="0" borderId="0" xfId="0" applyNumberFormat="1" applyFont="1" applyAlignment="1">
      <alignment horizontal="right" vertical="center" wrapText="1"/>
    </xf>
    <xf numFmtId="4" fontId="2" fillId="0" borderId="0" xfId="2" applyNumberFormat="1" applyFont="1" applyFill="1" applyBorder="1" applyAlignment="1">
      <alignment horizontal="right" vertical="center"/>
    </xf>
    <xf numFmtId="0" fontId="10" fillId="2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11" fillId="0" borderId="0" xfId="0" applyFont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</cellXfs>
  <cellStyles count="3">
    <cellStyle name="Normalny" xfId="0" builtinId="0"/>
    <cellStyle name="Walutowy" xfId="1" builtinId="4"/>
    <cellStyle name="Walutowy 2" xfId="2" xr:uid="{382CFBA2-A1B0-4147-BE27-CB426792B0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zoomScaleNormal="100" workbookViewId="0">
      <selection activeCell="A2" sqref="A2:I2"/>
    </sheetView>
  </sheetViews>
  <sheetFormatPr defaultRowHeight="14.4" x14ac:dyDescent="0.3"/>
  <cols>
    <col min="1" max="1" width="46.88671875" customWidth="1"/>
    <col min="2" max="2" width="13.6640625" customWidth="1"/>
    <col min="4" max="4" width="13.109375" customWidth="1"/>
    <col min="5" max="5" width="10.6640625" customWidth="1"/>
    <col min="6" max="6" width="16.5546875" customWidth="1"/>
    <col min="7" max="7" width="10.88671875" customWidth="1"/>
    <col min="8" max="8" width="14.6640625" customWidth="1"/>
    <col min="9" max="9" width="13.5546875" customWidth="1"/>
  </cols>
  <sheetData>
    <row r="1" spans="1:9" x14ac:dyDescent="0.3">
      <c r="A1" s="6"/>
      <c r="B1" s="6"/>
      <c r="C1" s="6"/>
      <c r="D1" s="6"/>
      <c r="E1" s="7"/>
      <c r="F1" s="6"/>
      <c r="G1" s="44" t="s">
        <v>20</v>
      </c>
      <c r="H1" s="44"/>
      <c r="I1" s="44"/>
    </row>
    <row r="2" spans="1:9" ht="33.6" customHeight="1" x14ac:dyDescent="0.3">
      <c r="A2" s="45" t="s">
        <v>30</v>
      </c>
      <c r="B2" s="45"/>
      <c r="C2" s="45"/>
      <c r="D2" s="45"/>
      <c r="E2" s="45"/>
      <c r="F2" s="45"/>
      <c r="G2" s="45"/>
      <c r="H2" s="45"/>
      <c r="I2" s="45"/>
    </row>
    <row r="3" spans="1:9" ht="33.6" customHeight="1" x14ac:dyDescent="0.3">
      <c r="A3" s="18"/>
      <c r="B3" s="18"/>
      <c r="C3" s="18"/>
      <c r="D3" s="18"/>
      <c r="E3" s="18"/>
      <c r="F3" s="18"/>
      <c r="G3" s="18"/>
      <c r="H3" s="41"/>
      <c r="I3" s="40"/>
    </row>
    <row r="4" spans="1:9" x14ac:dyDescent="0.3">
      <c r="A4" s="2">
        <v>1</v>
      </c>
      <c r="B4" s="2"/>
      <c r="C4" s="2"/>
      <c r="D4" s="2"/>
      <c r="E4" s="16"/>
      <c r="F4" s="17"/>
      <c r="G4" s="17" t="s">
        <v>25</v>
      </c>
      <c r="H4" s="17"/>
      <c r="I4" s="17" t="s">
        <v>23</v>
      </c>
    </row>
    <row r="5" spans="1:9" ht="48" x14ac:dyDescent="0.3">
      <c r="A5" s="21" t="s">
        <v>9</v>
      </c>
      <c r="B5" s="21" t="s">
        <v>0</v>
      </c>
      <c r="C5" s="22" t="s">
        <v>16</v>
      </c>
      <c r="D5" s="23" t="s">
        <v>15</v>
      </c>
      <c r="E5" s="24" t="s">
        <v>10</v>
      </c>
      <c r="F5" s="25" t="s">
        <v>8</v>
      </c>
      <c r="G5" s="25" t="s">
        <v>11</v>
      </c>
      <c r="H5" s="25" t="s">
        <v>6</v>
      </c>
      <c r="I5" s="25" t="s">
        <v>7</v>
      </c>
    </row>
    <row r="6" spans="1:9" x14ac:dyDescent="0.3">
      <c r="A6" s="21">
        <v>1</v>
      </c>
      <c r="B6" s="26">
        <v>2</v>
      </c>
      <c r="C6" s="27">
        <v>3</v>
      </c>
      <c r="D6" s="23">
        <v>4</v>
      </c>
      <c r="E6" s="24">
        <v>5</v>
      </c>
      <c r="F6" s="24">
        <v>6</v>
      </c>
      <c r="G6" s="24">
        <v>7</v>
      </c>
      <c r="H6" s="24">
        <v>8</v>
      </c>
      <c r="I6" s="24">
        <v>9</v>
      </c>
    </row>
    <row r="7" spans="1:9" x14ac:dyDescent="0.3">
      <c r="A7" s="28" t="s">
        <v>29</v>
      </c>
      <c r="B7" s="26" t="s">
        <v>1</v>
      </c>
      <c r="C7" s="26">
        <v>1</v>
      </c>
      <c r="D7" s="29">
        <v>2373085</v>
      </c>
      <c r="E7" s="30"/>
      <c r="F7" s="1">
        <f>ROUND(C7*D7*E7,2)</f>
        <v>0</v>
      </c>
      <c r="G7" s="1">
        <v>23</v>
      </c>
      <c r="H7" s="1">
        <f t="shared" ref="H7:H10" si="0">ROUND(F7*G7%,2)</f>
        <v>0</v>
      </c>
      <c r="I7" s="1">
        <f t="shared" ref="I7" si="1">F7+H7</f>
        <v>0</v>
      </c>
    </row>
    <row r="8" spans="1:9" x14ac:dyDescent="0.3">
      <c r="A8" s="28" t="s">
        <v>21</v>
      </c>
      <c r="B8" s="26" t="s">
        <v>17</v>
      </c>
      <c r="C8" s="31">
        <v>1</v>
      </c>
      <c r="D8" s="1">
        <v>8</v>
      </c>
      <c r="E8" s="32"/>
      <c r="F8" s="1">
        <f t="shared" ref="F8:F9" si="2">ROUND(C8*D8*E8,2)</f>
        <v>0</v>
      </c>
      <c r="G8" s="1">
        <v>23</v>
      </c>
      <c r="H8" s="1">
        <f t="shared" si="0"/>
        <v>0</v>
      </c>
      <c r="I8" s="1">
        <f>F8+H8</f>
        <v>0</v>
      </c>
    </row>
    <row r="9" spans="1:9" x14ac:dyDescent="0.3">
      <c r="A9" s="28" t="s">
        <v>2</v>
      </c>
      <c r="B9" s="26" t="s">
        <v>1</v>
      </c>
      <c r="C9" s="26">
        <v>1</v>
      </c>
      <c r="D9" s="33">
        <v>2373085</v>
      </c>
      <c r="E9" s="35">
        <v>2.0320000000000001E-2</v>
      </c>
      <c r="F9" s="1">
        <f t="shared" si="2"/>
        <v>48221.09</v>
      </c>
      <c r="G9" s="1">
        <v>23</v>
      </c>
      <c r="H9" s="1">
        <f t="shared" si="0"/>
        <v>11090.85</v>
      </c>
      <c r="I9" s="1">
        <f>F9+H9</f>
        <v>59311.939999999995</v>
      </c>
    </row>
    <row r="10" spans="1:9" ht="24" x14ac:dyDescent="0.3">
      <c r="A10" s="34" t="s">
        <v>12</v>
      </c>
      <c r="B10" s="26" t="s">
        <v>3</v>
      </c>
      <c r="C10" s="26">
        <v>1</v>
      </c>
      <c r="D10" s="29">
        <v>8957952</v>
      </c>
      <c r="E10" s="35">
        <v>4.81E-3</v>
      </c>
      <c r="F10" s="1">
        <f>ROUND(C10*D10*E10,2)</f>
        <v>43087.75</v>
      </c>
      <c r="G10" s="1">
        <v>23</v>
      </c>
      <c r="H10" s="1">
        <f t="shared" si="0"/>
        <v>9910.18</v>
      </c>
      <c r="I10" s="1">
        <f>F10+H10</f>
        <v>52997.93</v>
      </c>
    </row>
    <row r="11" spans="1:9" x14ac:dyDescent="0.3">
      <c r="A11" s="2">
        <v>2</v>
      </c>
      <c r="B11" s="2"/>
      <c r="C11" s="2"/>
      <c r="D11" s="2"/>
      <c r="E11" s="16"/>
      <c r="F11" s="17"/>
      <c r="G11" s="17" t="s">
        <v>26</v>
      </c>
      <c r="H11" s="17"/>
      <c r="I11" s="17" t="s">
        <v>23</v>
      </c>
    </row>
    <row r="12" spans="1:9" ht="48" x14ac:dyDescent="0.3">
      <c r="A12" s="21" t="s">
        <v>9</v>
      </c>
      <c r="B12" s="21" t="s">
        <v>0</v>
      </c>
      <c r="C12" s="22" t="s">
        <v>16</v>
      </c>
      <c r="D12" s="23" t="s">
        <v>15</v>
      </c>
      <c r="E12" s="24" t="s">
        <v>10</v>
      </c>
      <c r="F12" s="25" t="s">
        <v>8</v>
      </c>
      <c r="G12" s="25" t="s">
        <v>11</v>
      </c>
      <c r="H12" s="25" t="s">
        <v>6</v>
      </c>
      <c r="I12" s="25" t="s">
        <v>7</v>
      </c>
    </row>
    <row r="13" spans="1:9" x14ac:dyDescent="0.3">
      <c r="A13" s="28" t="s">
        <v>29</v>
      </c>
      <c r="B13" s="26" t="s">
        <v>1</v>
      </c>
      <c r="C13" s="26">
        <v>1</v>
      </c>
      <c r="D13" s="29">
        <v>1436299</v>
      </c>
      <c r="E13" s="30"/>
      <c r="F13" s="1">
        <f>ROUND(C13*D13*E13,2)</f>
        <v>0</v>
      </c>
      <c r="G13" s="1">
        <v>23</v>
      </c>
      <c r="H13" s="1">
        <f t="shared" ref="H13:H16" si="3">ROUND(F13*G13%,2)</f>
        <v>0</v>
      </c>
      <c r="I13" s="1">
        <f t="shared" ref="I13" si="4">F13+H13</f>
        <v>0</v>
      </c>
    </row>
    <row r="14" spans="1:9" x14ac:dyDescent="0.3">
      <c r="A14" s="28" t="s">
        <v>21</v>
      </c>
      <c r="B14" s="26" t="s">
        <v>17</v>
      </c>
      <c r="C14" s="31">
        <v>5</v>
      </c>
      <c r="D14" s="1">
        <v>8</v>
      </c>
      <c r="E14" s="32"/>
      <c r="F14" s="1">
        <f t="shared" ref="F14:F16" si="5">ROUND(C14*D14*E14,2)</f>
        <v>0</v>
      </c>
      <c r="G14" s="1">
        <v>23</v>
      </c>
      <c r="H14" s="1">
        <f t="shared" si="3"/>
        <v>0</v>
      </c>
      <c r="I14" s="1">
        <f>F14+H14</f>
        <v>0</v>
      </c>
    </row>
    <row r="15" spans="1:9" x14ac:dyDescent="0.3">
      <c r="A15" s="28" t="s">
        <v>2</v>
      </c>
      <c r="B15" s="26" t="s">
        <v>1</v>
      </c>
      <c r="C15" s="26">
        <v>1</v>
      </c>
      <c r="D15" s="33">
        <f>D13</f>
        <v>1436299</v>
      </c>
      <c r="E15" s="35">
        <v>2.036E-2</v>
      </c>
      <c r="F15" s="1">
        <f t="shared" si="5"/>
        <v>29243.05</v>
      </c>
      <c r="G15" s="1">
        <v>23</v>
      </c>
      <c r="H15" s="1">
        <f t="shared" si="3"/>
        <v>6725.9</v>
      </c>
      <c r="I15" s="1">
        <f>F15+H15</f>
        <v>35968.949999999997</v>
      </c>
    </row>
    <row r="16" spans="1:9" ht="24" x14ac:dyDescent="0.3">
      <c r="A16" s="34" t="s">
        <v>12</v>
      </c>
      <c r="B16" s="26" t="s">
        <v>3</v>
      </c>
      <c r="C16" s="26">
        <v>1</v>
      </c>
      <c r="D16" s="29">
        <v>6677640</v>
      </c>
      <c r="E16" s="35">
        <v>4.9699999999999996E-3</v>
      </c>
      <c r="F16" s="1">
        <f t="shared" si="5"/>
        <v>33187.870000000003</v>
      </c>
      <c r="G16" s="1">
        <v>23</v>
      </c>
      <c r="H16" s="1">
        <f t="shared" si="3"/>
        <v>7633.21</v>
      </c>
      <c r="I16" s="1">
        <f>F16+H16</f>
        <v>40821.08</v>
      </c>
    </row>
    <row r="17" spans="1:9" x14ac:dyDescent="0.3">
      <c r="A17" s="2">
        <v>3</v>
      </c>
      <c r="B17" s="2"/>
      <c r="C17" s="2"/>
      <c r="D17" s="2"/>
      <c r="E17" s="16"/>
      <c r="F17" s="17"/>
      <c r="G17" s="17" t="s">
        <v>27</v>
      </c>
      <c r="H17" s="17"/>
      <c r="I17" s="17" t="s">
        <v>23</v>
      </c>
    </row>
    <row r="18" spans="1:9" ht="48" x14ac:dyDescent="0.3">
      <c r="A18" s="21" t="s">
        <v>9</v>
      </c>
      <c r="B18" s="21" t="s">
        <v>0</v>
      </c>
      <c r="C18" s="22" t="s">
        <v>16</v>
      </c>
      <c r="D18" s="23" t="s">
        <v>15</v>
      </c>
      <c r="E18" s="24" t="s">
        <v>10</v>
      </c>
      <c r="F18" s="25" t="s">
        <v>8</v>
      </c>
      <c r="G18" s="25" t="s">
        <v>11</v>
      </c>
      <c r="H18" s="25" t="s">
        <v>6</v>
      </c>
      <c r="I18" s="25" t="s">
        <v>7</v>
      </c>
    </row>
    <row r="19" spans="1:9" x14ac:dyDescent="0.3">
      <c r="A19" s="28" t="s">
        <v>29</v>
      </c>
      <c r="B19" s="26" t="s">
        <v>1</v>
      </c>
      <c r="C19" s="26">
        <v>1</v>
      </c>
      <c r="D19" s="29">
        <v>80579</v>
      </c>
      <c r="E19" s="30"/>
      <c r="F19" s="1">
        <f>ROUND(C19*D19*E19,2)</f>
        <v>0</v>
      </c>
      <c r="G19" s="1">
        <v>23</v>
      </c>
      <c r="H19" s="1">
        <f t="shared" ref="H19:H22" si="6">ROUND(F19*G19%,2)</f>
        <v>0</v>
      </c>
      <c r="I19" s="1">
        <f t="shared" ref="I19" si="7">F19+H19</f>
        <v>0</v>
      </c>
    </row>
    <row r="20" spans="1:9" x14ac:dyDescent="0.3">
      <c r="A20" s="28" t="s">
        <v>21</v>
      </c>
      <c r="B20" s="26" t="s">
        <v>5</v>
      </c>
      <c r="C20" s="31">
        <v>1</v>
      </c>
      <c r="D20" s="1">
        <v>8</v>
      </c>
      <c r="E20" s="32"/>
      <c r="F20" s="1">
        <f t="shared" ref="F20:F22" si="8">ROUND(C20*D20*E20,2)</f>
        <v>0</v>
      </c>
      <c r="G20" s="1">
        <v>23</v>
      </c>
      <c r="H20" s="1">
        <f t="shared" si="6"/>
        <v>0</v>
      </c>
      <c r="I20" s="1">
        <f>F20+H20</f>
        <v>0</v>
      </c>
    </row>
    <row r="21" spans="1:9" x14ac:dyDescent="0.3">
      <c r="A21" s="28" t="s">
        <v>2</v>
      </c>
      <c r="B21" s="26" t="s">
        <v>1</v>
      </c>
      <c r="C21" s="26">
        <v>1</v>
      </c>
      <c r="D21" s="33">
        <v>80579</v>
      </c>
      <c r="E21" s="35">
        <v>3.3489999999999999E-2</v>
      </c>
      <c r="F21" s="1">
        <f t="shared" si="8"/>
        <v>2698.59</v>
      </c>
      <c r="G21" s="1">
        <v>23</v>
      </c>
      <c r="H21" s="1">
        <f t="shared" si="6"/>
        <v>620.67999999999995</v>
      </c>
      <c r="I21" s="1">
        <f>F21+H21</f>
        <v>3319.27</v>
      </c>
    </row>
    <row r="22" spans="1:9" x14ac:dyDescent="0.3">
      <c r="A22" s="28" t="s">
        <v>4</v>
      </c>
      <c r="B22" s="26" t="s">
        <v>5</v>
      </c>
      <c r="C22" s="26">
        <f>C20</f>
        <v>1</v>
      </c>
      <c r="D22" s="1">
        <f>D20</f>
        <v>8</v>
      </c>
      <c r="E22" s="35">
        <v>174.27</v>
      </c>
      <c r="F22" s="1">
        <f t="shared" si="8"/>
        <v>1394.16</v>
      </c>
      <c r="G22" s="1">
        <v>23</v>
      </c>
      <c r="H22" s="1">
        <f t="shared" si="6"/>
        <v>320.66000000000003</v>
      </c>
      <c r="I22" s="1">
        <f>F22+H22</f>
        <v>1714.8200000000002</v>
      </c>
    </row>
    <row r="23" spans="1:9" x14ac:dyDescent="0.3">
      <c r="A23" s="36"/>
      <c r="B23" s="2"/>
      <c r="C23" s="2"/>
      <c r="D23" s="37"/>
      <c r="E23" s="38"/>
      <c r="F23" s="39"/>
      <c r="G23" s="39"/>
      <c r="H23" s="39"/>
      <c r="I23" s="39"/>
    </row>
    <row r="25" spans="1:9" x14ac:dyDescent="0.3">
      <c r="A25" s="2"/>
      <c r="B25" s="2"/>
      <c r="C25" s="2"/>
      <c r="D25" s="13"/>
      <c r="E25" s="46" t="s">
        <v>28</v>
      </c>
      <c r="F25" s="46"/>
      <c r="G25" s="46"/>
      <c r="H25" s="46"/>
      <c r="I25" s="12"/>
    </row>
    <row r="26" spans="1:9" x14ac:dyDescent="0.3">
      <c r="A26" s="8" t="s">
        <v>13</v>
      </c>
      <c r="B26" s="19">
        <f>D7+D13+D19</f>
        <v>3889963</v>
      </c>
      <c r="C26" s="9"/>
      <c r="D26" s="10"/>
      <c r="E26" s="47" t="s">
        <v>18</v>
      </c>
      <c r="F26" s="48"/>
      <c r="G26" s="48"/>
      <c r="H26" s="49"/>
      <c r="I26" s="3">
        <f>SUM(I7:I22)</f>
        <v>194133.99000000002</v>
      </c>
    </row>
    <row r="27" spans="1:9" x14ac:dyDescent="0.3">
      <c r="A27" s="4" t="s">
        <v>14</v>
      </c>
      <c r="B27" s="19">
        <f>D10+D16</f>
        <v>15635592</v>
      </c>
      <c r="C27" s="10"/>
      <c r="D27" s="10"/>
      <c r="E27" s="50" t="s">
        <v>19</v>
      </c>
      <c r="F27" s="51"/>
      <c r="G27" s="51"/>
      <c r="H27" s="52"/>
      <c r="I27" s="5">
        <f>I26/1.23</f>
        <v>157832.51219512196</v>
      </c>
    </row>
    <row r="28" spans="1:9" x14ac:dyDescent="0.3">
      <c r="A28" s="4" t="s">
        <v>24</v>
      </c>
      <c r="B28" s="20">
        <f>((C8*D8)+(C14*D14)+(C20*D20))</f>
        <v>56</v>
      </c>
      <c r="C28" s="6"/>
      <c r="D28" s="6"/>
      <c r="E28" s="53"/>
      <c r="F28" s="53"/>
      <c r="G28" s="53"/>
      <c r="H28" s="53"/>
      <c r="I28" s="14"/>
    </row>
    <row r="29" spans="1:9" x14ac:dyDescent="0.3">
      <c r="A29" s="11"/>
      <c r="B29" s="11"/>
      <c r="C29" s="11"/>
      <c r="D29" s="11"/>
      <c r="E29" s="42"/>
      <c r="F29" s="42"/>
      <c r="G29" s="42"/>
      <c r="H29" s="42"/>
      <c r="I29" s="15"/>
    </row>
    <row r="30" spans="1:9" x14ac:dyDescent="0.3">
      <c r="A30" s="6"/>
      <c r="B30" s="6"/>
      <c r="C30" s="6"/>
      <c r="D30" s="6"/>
      <c r="E30" s="7"/>
      <c r="F30" s="6"/>
      <c r="G30" s="6"/>
      <c r="H30" s="6"/>
      <c r="I30" s="6"/>
    </row>
    <row r="31" spans="1:9" x14ac:dyDescent="0.3">
      <c r="A31" s="43" t="s">
        <v>22</v>
      </c>
      <c r="B31" s="43"/>
      <c r="C31" s="43"/>
      <c r="D31" s="43"/>
      <c r="E31" s="43"/>
      <c r="F31" s="43"/>
      <c r="G31" s="43"/>
      <c r="H31" s="43"/>
      <c r="I31" s="43"/>
    </row>
    <row r="32" spans="1:9" x14ac:dyDescent="0.3">
      <c r="A32" s="43"/>
      <c r="B32" s="43"/>
      <c r="C32" s="43"/>
      <c r="D32" s="43"/>
      <c r="E32" s="43"/>
      <c r="F32" s="43"/>
      <c r="G32" s="43"/>
      <c r="H32" s="43"/>
      <c r="I32" s="43"/>
    </row>
    <row r="33" spans="1:9" x14ac:dyDescent="0.3">
      <c r="A33" s="43"/>
      <c r="B33" s="43"/>
      <c r="C33" s="43"/>
      <c r="D33" s="43"/>
      <c r="E33" s="43"/>
      <c r="F33" s="43"/>
      <c r="G33" s="43"/>
      <c r="H33" s="43"/>
      <c r="I33" s="43"/>
    </row>
  </sheetData>
  <mergeCells count="8">
    <mergeCell ref="E29:H29"/>
    <mergeCell ref="A31:I33"/>
    <mergeCell ref="G1:I1"/>
    <mergeCell ref="A2:I2"/>
    <mergeCell ref="E25:H25"/>
    <mergeCell ref="E26:H26"/>
    <mergeCell ref="E27:H27"/>
    <mergeCell ref="E28:H28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I część wg cen taryfowych i kon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2022-10-24T12:51:34Z</dcterms:modified>
</cp:coreProperties>
</file>