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kw 1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1" l="1"/>
  <c r="D99" i="1"/>
  <c r="E89" i="1"/>
  <c r="E80" i="1"/>
  <c r="G10" i="1"/>
  <c r="F10" i="1"/>
  <c r="E10" i="1"/>
  <c r="D10" i="1"/>
  <c r="D9" i="1"/>
  <c r="D8" i="1"/>
  <c r="D7" i="1"/>
  <c r="B121" i="1" l="1"/>
  <c r="C142" i="1"/>
  <c r="G114" i="1"/>
  <c r="F114" i="1"/>
  <c r="E114" i="1"/>
  <c r="E20" i="1"/>
  <c r="F20" i="1" s="1"/>
  <c r="H114" i="1" l="1"/>
  <c r="G9" i="1"/>
  <c r="C145" i="1" s="1"/>
  <c r="G8" i="1"/>
  <c r="G7" i="1"/>
  <c r="G99" i="1"/>
  <c r="H92" i="1"/>
  <c r="H83" i="1"/>
  <c r="E121" i="1" l="1"/>
  <c r="G11" i="1"/>
  <c r="H10" i="1" l="1"/>
  <c r="D52" i="1"/>
  <c r="E28" i="1"/>
  <c r="E21" i="1"/>
  <c r="E19" i="1"/>
  <c r="E18" i="1"/>
  <c r="E22" i="1" l="1"/>
  <c r="F99" i="1"/>
  <c r="E99" i="1"/>
  <c r="E52" i="1"/>
  <c r="F28" i="1"/>
  <c r="B69" i="1" l="1"/>
  <c r="H99" i="1"/>
  <c r="B65" i="1"/>
  <c r="F38" i="1"/>
  <c r="G38" i="1" s="1"/>
  <c r="D69" i="1" l="1"/>
  <c r="C69" i="1"/>
  <c r="E69" i="1"/>
  <c r="F69" i="1"/>
  <c r="F90" i="1"/>
  <c r="G69" i="1" l="1"/>
  <c r="G91" i="1"/>
  <c r="G82" i="1"/>
  <c r="D121" i="1" s="1"/>
  <c r="F81" i="1"/>
  <c r="C121" i="1" s="1"/>
  <c r="D57" i="1"/>
  <c r="F37" i="1"/>
  <c r="F36" i="1"/>
  <c r="G36" i="1" s="1"/>
  <c r="F35" i="1"/>
  <c r="G35" i="1" s="1"/>
  <c r="F34" i="1"/>
  <c r="G34" i="1" s="1"/>
  <c r="D130" i="1" l="1"/>
  <c r="I89" i="1"/>
  <c r="B130" i="1"/>
  <c r="E57" i="1"/>
  <c r="B71" i="1"/>
  <c r="E130" i="1"/>
  <c r="G37" i="1"/>
  <c r="G39" i="1" s="1"/>
  <c r="I80" i="1"/>
  <c r="F39" i="1"/>
  <c r="F21" i="1"/>
  <c r="F18" i="1"/>
  <c r="F9" i="1"/>
  <c r="C144" i="1" s="1"/>
  <c r="E9" i="1"/>
  <c r="C143" i="1" s="1"/>
  <c r="F8" i="1"/>
  <c r="E8" i="1"/>
  <c r="F7" i="1"/>
  <c r="E7" i="1"/>
  <c r="C146" i="1" l="1"/>
  <c r="F121" i="1"/>
  <c r="H8" i="1"/>
  <c r="E11" i="1"/>
  <c r="C128" i="1" s="1"/>
  <c r="H9" i="1"/>
  <c r="D11" i="1"/>
  <c r="F11" i="1"/>
  <c r="H7" i="1"/>
  <c r="C65" i="1"/>
  <c r="B67" i="1"/>
  <c r="E67" i="1" s="1"/>
  <c r="C71" i="1"/>
  <c r="E71" i="1"/>
  <c r="F71" i="1"/>
  <c r="D71" i="1"/>
  <c r="F65" i="1"/>
  <c r="E65" i="1"/>
  <c r="D65" i="1"/>
  <c r="B63" i="1"/>
  <c r="F19" i="1"/>
  <c r="F22" i="1" s="1"/>
  <c r="H11" i="1" l="1"/>
  <c r="D128" i="1"/>
  <c r="G71" i="1"/>
  <c r="D67" i="1"/>
  <c r="B73" i="1"/>
  <c r="C67" i="1"/>
  <c r="F67" i="1"/>
  <c r="G65" i="1"/>
  <c r="F63" i="1"/>
  <c r="E63" i="1"/>
  <c r="D63" i="1"/>
  <c r="C63" i="1"/>
  <c r="B128" i="1"/>
  <c r="E128" i="1"/>
  <c r="C73" i="1" l="1"/>
  <c r="D136" i="1" s="1"/>
  <c r="G67" i="1"/>
  <c r="E73" i="1"/>
  <c r="D138" i="1" s="1"/>
  <c r="D73" i="1"/>
  <c r="D137" i="1" s="1"/>
  <c r="F73" i="1"/>
  <c r="D139" i="1" s="1"/>
  <c r="F128" i="1"/>
  <c r="G63" i="1"/>
  <c r="C129" i="1" l="1"/>
  <c r="E129" i="1"/>
  <c r="E131" i="1" s="1"/>
  <c r="D129" i="1"/>
  <c r="D131" i="1" s="1"/>
  <c r="B129" i="1"/>
  <c r="B131" i="1" s="1"/>
  <c r="G73" i="1"/>
  <c r="D140" i="1" l="1"/>
  <c r="C148" i="1" s="1"/>
  <c r="F129" i="1"/>
  <c r="C130" i="1" l="1"/>
  <c r="F130" i="1" l="1"/>
  <c r="C131" i="1"/>
  <c r="F131" i="1" l="1"/>
</calcChain>
</file>

<file path=xl/sharedStrings.xml><?xml version="1.0" encoding="utf-8"?>
<sst xmlns="http://schemas.openxmlformats.org/spreadsheetml/2006/main" count="284" uniqueCount="181">
  <si>
    <t>Załącznik nr 1a</t>
  </si>
  <si>
    <t>przy założeniu 100% wykonania</t>
  </si>
  <si>
    <t>m2</t>
  </si>
  <si>
    <t>cena jednostkowa za 100 m2 na miesiąc/100m2 brutto</t>
  </si>
  <si>
    <t>koszt ogółem - L</t>
  </si>
  <si>
    <t>a</t>
  </si>
  <si>
    <t>b</t>
  </si>
  <si>
    <t>c</t>
  </si>
  <si>
    <t>razem</t>
  </si>
  <si>
    <t>koszt 1 okresu</t>
  </si>
  <si>
    <t>koszt 3 okresów</t>
  </si>
  <si>
    <t>d</t>
  </si>
  <si>
    <t>f = e x 3</t>
  </si>
  <si>
    <t>sztuki/ m2</t>
  </si>
  <si>
    <t>% wykonania</t>
  </si>
  <si>
    <t>cena jednostkowa za 100m2/1 szt. brutto</t>
  </si>
  <si>
    <t>ilość dni</t>
  </si>
  <si>
    <t>e</t>
  </si>
  <si>
    <t>g = f x 3</t>
  </si>
  <si>
    <t xml:space="preserve">.................................. data..............................                                                        </t>
  </si>
  <si>
    <t>ilość rg</t>
  </si>
  <si>
    <t>cena jednostkowa 1 rg brutto</t>
  </si>
  <si>
    <t>d = b x c</t>
  </si>
  <si>
    <t>e = d x 3</t>
  </si>
  <si>
    <t>koszt ogółem</t>
  </si>
  <si>
    <t>Z</t>
  </si>
  <si>
    <t>Z1</t>
  </si>
  <si>
    <t>Z2</t>
  </si>
  <si>
    <t>Z3</t>
  </si>
  <si>
    <t>Z4</t>
  </si>
  <si>
    <t>Ż</t>
  </si>
  <si>
    <t>c = (Z/4)x1</t>
  </si>
  <si>
    <t>d = Z</t>
  </si>
  <si>
    <t>e = Z</t>
  </si>
  <si>
    <t>f = (Z/4)x3</t>
  </si>
  <si>
    <t>g = c+d+e+f</t>
  </si>
  <si>
    <t>wywóz śniegu</t>
  </si>
  <si>
    <t>3. Koszt innych prac:</t>
  </si>
  <si>
    <t>lata</t>
  </si>
  <si>
    <t xml:space="preserve">cena jednostkowa </t>
  </si>
  <si>
    <t>koszt 2017 r.</t>
  </si>
  <si>
    <t>T1</t>
  </si>
  <si>
    <t>T2</t>
  </si>
  <si>
    <t>T3</t>
  </si>
  <si>
    <t>h = d+e+f+g</t>
  </si>
  <si>
    <t>sztuki</t>
  </si>
  <si>
    <t>U1</t>
  </si>
  <si>
    <t>U2</t>
  </si>
  <si>
    <t>U3</t>
  </si>
  <si>
    <t>U4</t>
  </si>
  <si>
    <t>U</t>
  </si>
  <si>
    <t>e = b x c x12</t>
  </si>
  <si>
    <t>f= b x c x12</t>
  </si>
  <si>
    <t>RAZEM INNE PRACE</t>
  </si>
  <si>
    <t>X</t>
  </si>
  <si>
    <t>f=b+c+d+e</t>
  </si>
  <si>
    <t>Ogółem:</t>
  </si>
  <si>
    <t xml:space="preserve">    a) oczyszczanie tj: </t>
  </si>
  <si>
    <t xml:space="preserve">    b) zieleń tj: </t>
  </si>
  <si>
    <t>T</t>
  </si>
  <si>
    <t xml:space="preserve">koszt z tabeli a)  </t>
  </si>
  <si>
    <t>koszt z tabeli b)</t>
  </si>
  <si>
    <t>koszt z tabeli c)</t>
  </si>
  <si>
    <t>okres letni - L</t>
  </si>
  <si>
    <t>koszt 1 okresu - Y1</t>
  </si>
  <si>
    <t>Razem:</t>
  </si>
  <si>
    <t>koszt 2018 r.</t>
  </si>
  <si>
    <t>koszt 2019 r.</t>
  </si>
  <si>
    <t>koszt 2020r.</t>
  </si>
  <si>
    <t>koszt 2020 r.</t>
  </si>
  <si>
    <t>rok 2020</t>
  </si>
  <si>
    <t>1. Koszt utrzymania letniego - L</t>
  </si>
  <si>
    <t>2. Koszt utrzymania zimowego - Ż</t>
  </si>
  <si>
    <t xml:space="preserve">                                    f) koszt ogólny utrzymania zimowego - Ż</t>
  </si>
  <si>
    <t>ilość dni - 51</t>
  </si>
  <si>
    <t>c) stopień 0 zagrożenia zimowego -  prace porządkowe -S1</t>
  </si>
  <si>
    <t>koszt z tabeli d)</t>
  </si>
  <si>
    <t>pielęgnacja krzewów</t>
  </si>
  <si>
    <t>koszt z tabeli e)</t>
  </si>
  <si>
    <t>I standard- E1</t>
  </si>
  <si>
    <t>II standard zz - F1</t>
  </si>
  <si>
    <t>III standard zz - G1</t>
  </si>
  <si>
    <t>(bxc)/100xd</t>
  </si>
  <si>
    <t>e=(bxc)/100xd</t>
  </si>
  <si>
    <t>koszt 1 okresu - Z1</t>
  </si>
  <si>
    <t>koszt 1 okresu   S1</t>
  </si>
  <si>
    <t>cena jednostkowa za 100m2brutto</t>
  </si>
  <si>
    <t>wiaty rowerowe - U</t>
  </si>
  <si>
    <t>R1</t>
  </si>
  <si>
    <t>R2</t>
  </si>
  <si>
    <t>R3</t>
  </si>
  <si>
    <t>R4</t>
  </si>
  <si>
    <t>ławki  - T</t>
  </si>
  <si>
    <t>R</t>
  </si>
  <si>
    <t>Podpis i pieczątka osoby /osób  uprawnionych do  występowania w imieniu wykonawcy</t>
  </si>
  <si>
    <t xml:space="preserve"> ...................................................................................................................</t>
  </si>
  <si>
    <t>ilość sztuk w poszczególnych latach zgodnie z SIWZ</t>
  </si>
  <si>
    <t>g=d+e+f+g</t>
  </si>
  <si>
    <t>zieleń - C 1,2,3,4</t>
  </si>
  <si>
    <t>g = b x c x 6</t>
  </si>
  <si>
    <t>ogółem: oczyszczanie + zieleń</t>
  </si>
  <si>
    <t xml:space="preserve">                          razem</t>
  </si>
  <si>
    <t xml:space="preserve"> zieleń D4: g=b/100xcx1         reszta:g=[(bxc)/100]x3</t>
  </si>
  <si>
    <t>IV standard zz - H1</t>
  </si>
  <si>
    <t xml:space="preserve"> a) stopnień 2  zagrożenia zimowego - Z1:</t>
  </si>
  <si>
    <t xml:space="preserve"> b) stopnień 1 zagrożenia zimowego - I1</t>
  </si>
  <si>
    <t>wpusty kanalizacji deszczowej -J1</t>
  </si>
  <si>
    <t>zbieranie śmieci -K1</t>
  </si>
  <si>
    <t>zieleń - O1</t>
  </si>
  <si>
    <t>d) pielęgnacja krzewów - P1 :</t>
  </si>
  <si>
    <t>pielęgnacja krzewów P1</t>
  </si>
  <si>
    <t>e) wywóz śniegu -R1 :</t>
  </si>
  <si>
    <t>wywóz śniegu -R1</t>
  </si>
  <si>
    <t>kosze uliczne - T</t>
  </si>
  <si>
    <t>rok 2021</t>
  </si>
  <si>
    <t>rok 2022</t>
  </si>
  <si>
    <t>rok 2023</t>
  </si>
  <si>
    <r>
      <t xml:space="preserve">koszt lata 2020r.              </t>
    </r>
    <r>
      <rPr>
        <b/>
        <sz val="9"/>
        <rFont val="Arial Narrow"/>
        <family val="2"/>
        <charset val="238"/>
      </rPr>
      <t xml:space="preserve">L1 </t>
    </r>
    <r>
      <rPr>
        <sz val="9"/>
        <rFont val="Arial Narrow"/>
        <family val="2"/>
        <charset val="238"/>
      </rPr>
      <t>=(A1+B1+C1+D1)</t>
    </r>
  </si>
  <si>
    <r>
      <t xml:space="preserve">koszt lata 2021r.          </t>
    </r>
    <r>
      <rPr>
        <b/>
        <sz val="9"/>
        <rFont val="Arial Narrow"/>
        <family val="2"/>
        <charset val="238"/>
      </rPr>
      <t xml:space="preserve">L2  </t>
    </r>
    <r>
      <rPr>
        <sz val="9"/>
        <rFont val="Arial Narrow"/>
        <family val="2"/>
        <charset val="238"/>
      </rPr>
      <t>=(A2+B2+C2+D2)</t>
    </r>
  </si>
  <si>
    <r>
      <t xml:space="preserve">koszt lata 2022r.            </t>
    </r>
    <r>
      <rPr>
        <b/>
        <sz val="9"/>
        <rFont val="Arial Narrow"/>
        <family val="2"/>
        <charset val="238"/>
      </rPr>
      <t xml:space="preserve"> L3 </t>
    </r>
    <r>
      <rPr>
        <sz val="9"/>
        <rFont val="Arial Narrow"/>
        <family val="2"/>
        <charset val="238"/>
      </rPr>
      <t>=(A3+B3+C3+D3)</t>
    </r>
  </si>
  <si>
    <r>
      <t xml:space="preserve">koszt lata 2023r.            </t>
    </r>
    <r>
      <rPr>
        <b/>
        <sz val="9"/>
        <rFont val="Arial Narrow"/>
        <family val="2"/>
        <charset val="238"/>
      </rPr>
      <t xml:space="preserve"> L4 </t>
    </r>
    <r>
      <rPr>
        <sz val="9"/>
        <rFont val="Arial Narrow"/>
        <family val="2"/>
        <charset val="238"/>
      </rPr>
      <t>=(A4+B4+C4+D4)</t>
    </r>
  </si>
  <si>
    <t>koszt 2021 r.</t>
  </si>
  <si>
    <t>koszt 2022 r.</t>
  </si>
  <si>
    <t>koszt 2023r.</t>
  </si>
  <si>
    <t xml:space="preserve"> zieleń D2: e=b/100xcx2        reszta:e=[(bxc)/100]x8</t>
  </si>
  <si>
    <t xml:space="preserve"> zieleń D3: f=b/100xcx2         reszta:f=[(bxc)/100]x8</t>
  </si>
  <si>
    <t xml:space="preserve"> zieleń D1: d=b/100xcx1        reszta:d=[(bxc)/100]x5</t>
  </si>
  <si>
    <t>e = b(z roku 2021) x c x12</t>
  </si>
  <si>
    <t>f= b(z roku 2022) x c x12</t>
  </si>
  <si>
    <t>g=b(z roku 2021) x c x6</t>
  </si>
  <si>
    <t>d = b(z roku 2020) x c x 6</t>
  </si>
  <si>
    <t>d = b x c x 6</t>
  </si>
  <si>
    <t>d = b(z roku 2020) x c x 5</t>
  </si>
  <si>
    <t>e = b(z roku 2021) x c x 8</t>
  </si>
  <si>
    <t>f= b(z roku 2022) x c x 8</t>
  </si>
  <si>
    <t>g= b(z roku 2023) x c x 3</t>
  </si>
  <si>
    <t xml:space="preserve">słupy ogłoszeniowe - </t>
  </si>
  <si>
    <t>zieleń na każdorazowe polecenie - 2x na sezon -            D 1,2,3,4</t>
  </si>
  <si>
    <t>ilość dni - 26 dni</t>
  </si>
  <si>
    <t>ilość dni - 44 dni</t>
  </si>
  <si>
    <t>cena jednostkowa za 100 m2 na dobę</t>
  </si>
  <si>
    <t xml:space="preserve"> ilość dni</t>
  </si>
  <si>
    <t xml:space="preserve">ilość dni </t>
  </si>
  <si>
    <t xml:space="preserve"> wpusty: f = bxcxdxe                                             reszta:  f = (bxcxd)/100xe   </t>
  </si>
  <si>
    <t>utrzymanie w stopniu 1 zz - I1</t>
  </si>
  <si>
    <t>koszt 2023 r.</t>
  </si>
  <si>
    <t xml:space="preserve">stopień 1 zz </t>
  </si>
  <si>
    <t>ławki - U</t>
  </si>
  <si>
    <t>wiaty rowerowe - W</t>
  </si>
  <si>
    <t>słupy ogłoszeniowe - X</t>
  </si>
  <si>
    <t xml:space="preserve">                                     Cena brutto za całość umowy - Y:</t>
  </si>
  <si>
    <t>b=L1+Z1+T1+U1+W1+X1+V1</t>
  </si>
  <si>
    <t>c=L2+Z2+T2+U2+W2+X2+V2</t>
  </si>
  <si>
    <t>d=L3+Z3+T3+U3+W3+X3+V3</t>
  </si>
  <si>
    <t>e=L4+Z4+T4+U4+W4+X4+V4</t>
  </si>
  <si>
    <r>
      <t>2021 rok = D</t>
    </r>
    <r>
      <rPr>
        <vertAlign val="sub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+ E</t>
    </r>
    <r>
      <rPr>
        <vertAlign val="subscript"/>
        <sz val="11"/>
        <rFont val="Arial Narrow"/>
        <family val="2"/>
        <charset val="238"/>
      </rPr>
      <t>2</t>
    </r>
  </si>
  <si>
    <r>
      <t xml:space="preserve"> 2022 rok = D</t>
    </r>
    <r>
      <rPr>
        <vertAlign val="sub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+ E</t>
    </r>
    <r>
      <rPr>
        <vertAlign val="subscript"/>
        <sz val="11"/>
        <rFont val="Arial Narrow"/>
        <family val="2"/>
        <charset val="238"/>
      </rPr>
      <t>3</t>
    </r>
  </si>
  <si>
    <r>
      <t xml:space="preserve"> 2023 rok = D</t>
    </r>
    <r>
      <rPr>
        <vertAlign val="subscript"/>
        <sz val="11"/>
        <rFont val="Arial Narrow"/>
        <family val="2"/>
        <charset val="238"/>
      </rPr>
      <t>4</t>
    </r>
    <r>
      <rPr>
        <sz val="11"/>
        <rFont val="Arial Narrow"/>
        <family val="2"/>
        <charset val="238"/>
      </rPr>
      <t xml:space="preserve"> + E</t>
    </r>
    <r>
      <rPr>
        <vertAlign val="subscript"/>
        <sz val="11"/>
        <rFont val="Arial Narrow"/>
        <family val="2"/>
        <charset val="238"/>
      </rPr>
      <t>4</t>
    </r>
  </si>
  <si>
    <t>Y1</t>
  </si>
  <si>
    <t>Y2</t>
  </si>
  <si>
    <t>Y3</t>
  </si>
  <si>
    <t>Y4</t>
  </si>
  <si>
    <t xml:space="preserve">stopień 2 zz </t>
  </si>
  <si>
    <t xml:space="preserve">stopień 0 zz </t>
  </si>
  <si>
    <t>Kwotę „Y” należy rozbić na (w celu wpisania kwot do umowy):</t>
  </si>
  <si>
    <t>okres zimowy - Ż</t>
  </si>
  <si>
    <t>str. 1</t>
  </si>
  <si>
    <t>str. 2</t>
  </si>
  <si>
    <t>str. 3</t>
  </si>
  <si>
    <r>
      <t xml:space="preserve">       2020 rok = C</t>
    </r>
    <r>
      <rPr>
        <vertAlign val="subscript"/>
        <sz val="11"/>
        <rFont val="Arial Narrow"/>
        <family val="2"/>
        <charset val="238"/>
      </rPr>
      <t xml:space="preserve">1 </t>
    </r>
    <r>
      <rPr>
        <sz val="11"/>
        <rFont val="Arial Narrow"/>
        <family val="2"/>
        <charset val="238"/>
      </rPr>
      <t>+ D</t>
    </r>
    <r>
      <rPr>
        <vertAlign val="subscript"/>
        <sz val="11"/>
        <rFont val="Arial Narrow"/>
        <family val="2"/>
        <charset val="238"/>
      </rPr>
      <t>1</t>
    </r>
  </si>
  <si>
    <t>ulice  - A 1,2,3,4</t>
  </si>
  <si>
    <t>chodniki, ścieżki rowerowe, parkingi, deptaki, schody, przystanki komunikacji publicznej -            B 1,2,3,4</t>
  </si>
  <si>
    <t>sprzątanie ulic - M1</t>
  </si>
  <si>
    <t xml:space="preserve">sprzątanie chodników, ścieżek rowerowych, parkingów, deptaków, schodów, przystanków komunikacji publicznej -N1 </t>
  </si>
  <si>
    <t>Szczegółowe wyliczenie ceny ofertowej brutto  dot. Kwartału Nr 11  - Część VI</t>
  </si>
  <si>
    <t xml:space="preserve">kosze+ ławki + wiaty rowerowe + słupy ogłoszeniowe </t>
  </si>
  <si>
    <t>inne prace - T,U,W,X</t>
  </si>
  <si>
    <r>
      <t xml:space="preserve">          2020 rok = A</t>
    </r>
    <r>
      <rPr>
        <vertAlign val="subscript"/>
        <sz val="11"/>
        <rFont val="Arial Narrow"/>
        <family val="2"/>
        <charset val="238"/>
      </rPr>
      <t>1</t>
    </r>
    <r>
      <rPr>
        <sz val="11"/>
        <rFont val="Arial Narrow"/>
        <family val="2"/>
        <charset val="238"/>
      </rPr>
      <t xml:space="preserve"> + B</t>
    </r>
    <r>
      <rPr>
        <vertAlign val="subscript"/>
        <sz val="11"/>
        <rFont val="Arial Narrow"/>
        <family val="2"/>
        <charset val="238"/>
      </rPr>
      <t>1</t>
    </r>
    <r>
      <rPr>
        <sz val="11"/>
        <rFont val="Arial Narrow"/>
        <family val="2"/>
        <charset val="238"/>
      </rPr>
      <t xml:space="preserve"> + Z</t>
    </r>
    <r>
      <rPr>
        <vertAlign val="subscript"/>
        <sz val="11"/>
        <rFont val="Arial Narrow"/>
        <family val="2"/>
        <charset val="238"/>
      </rPr>
      <t>1</t>
    </r>
    <r>
      <rPr>
        <sz val="11"/>
        <rFont val="Arial Narrow"/>
        <family val="2"/>
        <charset val="238"/>
      </rPr>
      <t xml:space="preserve"> </t>
    </r>
    <r>
      <rPr>
        <vertAlign val="subscript"/>
        <sz val="11"/>
        <rFont val="Arial Narrow"/>
        <family val="2"/>
        <charset val="238"/>
      </rPr>
      <t xml:space="preserve"> </t>
    </r>
    <r>
      <rPr>
        <sz val="11"/>
        <rFont val="Arial Narrow"/>
        <family val="2"/>
        <charset val="238"/>
      </rPr>
      <t>+ T</t>
    </r>
    <r>
      <rPr>
        <vertAlign val="subscript"/>
        <sz val="11"/>
        <rFont val="Arial Narrow"/>
        <family val="2"/>
        <charset val="238"/>
      </rPr>
      <t>1</t>
    </r>
    <r>
      <rPr>
        <sz val="11"/>
        <rFont val="Arial Narrow"/>
        <family val="2"/>
        <charset val="238"/>
      </rPr>
      <t xml:space="preserve"> + U</t>
    </r>
    <r>
      <rPr>
        <vertAlign val="subscript"/>
        <sz val="11"/>
        <rFont val="Arial Narrow"/>
        <family val="2"/>
        <charset val="238"/>
      </rPr>
      <t>1</t>
    </r>
    <r>
      <rPr>
        <sz val="11"/>
        <rFont val="Arial Narrow"/>
        <family val="2"/>
        <charset val="238"/>
      </rPr>
      <t xml:space="preserve"> + W</t>
    </r>
    <r>
      <rPr>
        <vertAlign val="subscript"/>
        <sz val="11"/>
        <rFont val="Arial Narrow"/>
        <family val="2"/>
        <charset val="238"/>
      </rPr>
      <t>1</t>
    </r>
    <r>
      <rPr>
        <sz val="11"/>
        <rFont val="Arial Narrow"/>
        <family val="2"/>
        <charset val="238"/>
      </rPr>
      <t xml:space="preserve"> + X</t>
    </r>
    <r>
      <rPr>
        <vertAlign val="subscript"/>
        <sz val="11"/>
        <rFont val="Arial Narrow"/>
        <family val="2"/>
        <charset val="238"/>
      </rPr>
      <t>1</t>
    </r>
    <r>
      <rPr>
        <sz val="11"/>
        <rFont val="Arial Narrow"/>
        <family val="2"/>
        <charset val="238"/>
      </rPr>
      <t xml:space="preserve"> </t>
    </r>
  </si>
  <si>
    <r>
      <t xml:space="preserve">          2021 rok = A</t>
    </r>
    <r>
      <rPr>
        <vertAlign val="sub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+ B</t>
    </r>
    <r>
      <rPr>
        <vertAlign val="sub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+</t>
    </r>
    <r>
      <rPr>
        <vertAlign val="subscript"/>
        <sz val="11"/>
        <rFont val="Arial Narrow"/>
        <family val="2"/>
        <charset val="238"/>
      </rPr>
      <t xml:space="preserve">  </t>
    </r>
    <r>
      <rPr>
        <sz val="11"/>
        <rFont val="Arial Narrow"/>
        <family val="2"/>
        <charset val="238"/>
      </rPr>
      <t>Z</t>
    </r>
    <r>
      <rPr>
        <vertAlign val="sub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+ T</t>
    </r>
    <r>
      <rPr>
        <vertAlign val="sub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+ U</t>
    </r>
    <r>
      <rPr>
        <vertAlign val="sub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+ W</t>
    </r>
    <r>
      <rPr>
        <vertAlign val="sub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+ X</t>
    </r>
    <r>
      <rPr>
        <vertAlign val="sub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</t>
    </r>
  </si>
  <si>
    <r>
      <t xml:space="preserve">          2022 rok = A</t>
    </r>
    <r>
      <rPr>
        <vertAlign val="sub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+ B</t>
    </r>
    <r>
      <rPr>
        <vertAlign val="sub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+ Z</t>
    </r>
    <r>
      <rPr>
        <vertAlign val="sub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+ T</t>
    </r>
    <r>
      <rPr>
        <vertAlign val="sub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+ U</t>
    </r>
    <r>
      <rPr>
        <vertAlign val="sub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+ W</t>
    </r>
    <r>
      <rPr>
        <vertAlign val="sub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+ X</t>
    </r>
    <r>
      <rPr>
        <vertAlign val="subscript"/>
        <sz val="11"/>
        <rFont val="Arial Narrow"/>
        <family val="2"/>
        <charset val="238"/>
      </rPr>
      <t>3</t>
    </r>
    <r>
      <rPr>
        <sz val="11"/>
        <rFont val="Arial Narrow"/>
        <family val="2"/>
        <charset val="238"/>
      </rPr>
      <t xml:space="preserve"> </t>
    </r>
  </si>
  <si>
    <r>
      <t xml:space="preserve">          2023 rok = A</t>
    </r>
    <r>
      <rPr>
        <vertAlign val="subscript"/>
        <sz val="11"/>
        <rFont val="Arial Narrow"/>
        <family val="2"/>
        <charset val="238"/>
      </rPr>
      <t>4</t>
    </r>
    <r>
      <rPr>
        <sz val="11"/>
        <rFont val="Arial Narrow"/>
        <family val="2"/>
        <charset val="238"/>
      </rPr>
      <t xml:space="preserve"> + B</t>
    </r>
    <r>
      <rPr>
        <vertAlign val="subscript"/>
        <sz val="11"/>
        <rFont val="Arial Narrow"/>
        <family val="2"/>
        <charset val="238"/>
      </rPr>
      <t>4</t>
    </r>
    <r>
      <rPr>
        <sz val="11"/>
        <rFont val="Arial Narrow"/>
        <family val="2"/>
        <charset val="238"/>
      </rPr>
      <t xml:space="preserve"> + Z</t>
    </r>
    <r>
      <rPr>
        <vertAlign val="subscript"/>
        <sz val="11"/>
        <rFont val="Arial Narrow"/>
        <family val="2"/>
        <charset val="238"/>
      </rPr>
      <t>4</t>
    </r>
    <r>
      <rPr>
        <sz val="11"/>
        <rFont val="Arial Narrow"/>
        <family val="2"/>
        <charset val="238"/>
      </rPr>
      <t xml:space="preserve"> + T</t>
    </r>
    <r>
      <rPr>
        <vertAlign val="subscript"/>
        <sz val="11"/>
        <rFont val="Arial Narrow"/>
        <family val="2"/>
        <charset val="238"/>
      </rPr>
      <t>4</t>
    </r>
    <r>
      <rPr>
        <sz val="11"/>
        <rFont val="Arial Narrow"/>
        <family val="2"/>
        <charset val="238"/>
      </rPr>
      <t xml:space="preserve"> + U</t>
    </r>
    <r>
      <rPr>
        <vertAlign val="subscript"/>
        <sz val="11"/>
        <rFont val="Arial Narrow"/>
        <family val="2"/>
        <charset val="238"/>
      </rPr>
      <t>4</t>
    </r>
    <r>
      <rPr>
        <sz val="11"/>
        <rFont val="Arial Narrow"/>
        <family val="2"/>
        <charset val="238"/>
      </rPr>
      <t xml:space="preserve"> + W</t>
    </r>
    <r>
      <rPr>
        <vertAlign val="subscript"/>
        <sz val="11"/>
        <rFont val="Arial Narrow"/>
        <family val="2"/>
        <charset val="238"/>
      </rPr>
      <t>4</t>
    </r>
    <r>
      <rPr>
        <sz val="11"/>
        <rFont val="Arial Narrow"/>
        <family val="2"/>
        <charset val="238"/>
      </rPr>
      <t xml:space="preserve"> + X</t>
    </r>
    <r>
      <rPr>
        <vertAlign val="subscript"/>
        <sz val="11"/>
        <rFont val="Arial Narrow"/>
        <family val="2"/>
        <charset val="238"/>
      </rPr>
      <t>4</t>
    </r>
    <r>
      <rPr>
        <sz val="11"/>
        <rFont val="Arial Narrow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</si>
</sst>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vertAlign val="subscript"/>
      <sz val="11"/>
      <name val="Arial Narrow"/>
      <family val="2"/>
      <charset val="238"/>
    </font>
    <font>
      <sz val="11"/>
      <color theme="1"/>
      <name val="Calibri"/>
      <family val="2"/>
      <scheme val="minor"/>
    </font>
    <font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color indexed="8"/>
      <name val="Arial Narrow"/>
      <family val="2"/>
      <charset val="238"/>
    </font>
    <font>
      <sz val="12"/>
      <color theme="1"/>
      <name val="Calibri"/>
      <family val="2"/>
      <scheme val="minor"/>
    </font>
    <font>
      <i/>
      <sz val="11"/>
      <name val="Arial Narrow"/>
      <family val="2"/>
      <charset val="238"/>
    </font>
    <font>
      <b/>
      <i/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06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3" fontId="8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/>
    <xf numFmtId="3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/>
    </xf>
    <xf numFmtId="2" fontId="15" fillId="2" borderId="9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left" vertical="center"/>
    </xf>
    <xf numFmtId="2" fontId="3" fillId="2" borderId="6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43" fontId="8" fillId="2" borderId="0" xfId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9" fontId="8" fillId="2" borderId="1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9" fontId="8" fillId="2" borderId="1" xfId="2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/>
    </xf>
    <xf numFmtId="4" fontId="20" fillId="2" borderId="4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3" fontId="3" fillId="2" borderId="0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 wrapText="1"/>
    </xf>
    <xf numFmtId="165" fontId="8" fillId="2" borderId="4" xfId="1" applyNumberFormat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center" vertical="center"/>
    </xf>
    <xf numFmtId="165" fontId="8" fillId="2" borderId="11" xfId="1" applyNumberFormat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165" fontId="8" fillId="2" borderId="12" xfId="1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0" xfId="1" applyNumberFormat="1" applyFont="1" applyFill="1" applyBorder="1" applyAlignment="1">
      <alignment horizontal="center" vertical="center"/>
    </xf>
    <xf numFmtId="4" fontId="8" fillId="2" borderId="12" xfId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19" fillId="2" borderId="9" xfId="0" applyNumberFormat="1" applyFont="1" applyFill="1" applyBorder="1" applyAlignment="1">
      <alignment horizontal="center" vertical="center"/>
    </xf>
    <xf numFmtId="4" fontId="19" fillId="2" borderId="3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165" fontId="3" fillId="2" borderId="9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abSelected="1" topLeftCell="A16" zoomScale="120" zoomScaleNormal="120" workbookViewId="0">
      <selection activeCell="I26" sqref="I26"/>
    </sheetView>
  </sheetViews>
  <sheetFormatPr defaultColWidth="9" defaultRowHeight="15" x14ac:dyDescent="0.25"/>
  <cols>
    <col min="1" max="1" width="21.85546875" style="110" customWidth="1"/>
    <col min="2" max="2" width="13.140625" style="22" customWidth="1"/>
    <col min="3" max="3" width="12.140625" style="22" customWidth="1"/>
    <col min="4" max="4" width="13.5703125" style="22" customWidth="1"/>
    <col min="5" max="5" width="13.85546875" style="22" customWidth="1"/>
    <col min="6" max="7" width="13.7109375" style="22" customWidth="1"/>
    <col min="8" max="8" width="13.85546875" style="22" customWidth="1"/>
    <col min="9" max="9" width="11.85546875" style="22" customWidth="1"/>
    <col min="10" max="16384" width="9" style="22"/>
  </cols>
  <sheetData>
    <row r="1" spans="1:9" ht="16.5" x14ac:dyDescent="0.25">
      <c r="A1" s="13"/>
      <c r="B1" s="20"/>
      <c r="C1" s="20"/>
      <c r="D1" s="6"/>
      <c r="E1" s="20"/>
      <c r="F1" s="6" t="s">
        <v>0</v>
      </c>
      <c r="G1" s="20"/>
      <c r="H1" s="166"/>
      <c r="I1" s="166" t="s">
        <v>166</v>
      </c>
    </row>
    <row r="2" spans="1:9" ht="16.5" x14ac:dyDescent="0.25">
      <c r="A2" s="199" t="s">
        <v>174</v>
      </c>
      <c r="B2" s="199"/>
      <c r="C2" s="199"/>
      <c r="D2" s="199"/>
      <c r="E2" s="199"/>
      <c r="F2" s="199"/>
      <c r="G2" s="199"/>
      <c r="H2" s="199"/>
      <c r="I2" s="20"/>
    </row>
    <row r="3" spans="1:9" ht="16.5" x14ac:dyDescent="0.25">
      <c r="A3" s="13"/>
      <c r="B3" s="20"/>
      <c r="C3" s="20" t="s">
        <v>1</v>
      </c>
      <c r="D3" s="20"/>
      <c r="E3" s="20"/>
      <c r="F3" s="20"/>
      <c r="G3" s="20"/>
      <c r="H3" s="20"/>
      <c r="I3" s="20"/>
    </row>
    <row r="4" spans="1:9" ht="16.5" x14ac:dyDescent="0.25">
      <c r="A4" s="200" t="s">
        <v>71</v>
      </c>
      <c r="B4" s="200"/>
      <c r="C4" s="200"/>
      <c r="D4" s="200"/>
      <c r="E4" s="200"/>
      <c r="F4" s="200"/>
      <c r="G4" s="200"/>
      <c r="H4" s="20"/>
      <c r="I4" s="20"/>
    </row>
    <row r="5" spans="1:9" s="28" customFormat="1" ht="39" customHeight="1" x14ac:dyDescent="0.25">
      <c r="A5" s="23"/>
      <c r="B5" s="24" t="s">
        <v>2</v>
      </c>
      <c r="C5" s="26" t="s">
        <v>3</v>
      </c>
      <c r="D5" s="26" t="s">
        <v>117</v>
      </c>
      <c r="E5" s="26" t="s">
        <v>118</v>
      </c>
      <c r="F5" s="26" t="s">
        <v>119</v>
      </c>
      <c r="G5" s="26" t="s">
        <v>120</v>
      </c>
      <c r="H5" s="111" t="s">
        <v>4</v>
      </c>
      <c r="I5" s="27"/>
    </row>
    <row r="6" spans="1:9" s="32" customFormat="1" ht="35.25" customHeight="1" x14ac:dyDescent="0.25">
      <c r="A6" s="122" t="s">
        <v>5</v>
      </c>
      <c r="B6" s="112" t="s">
        <v>6</v>
      </c>
      <c r="C6" s="112" t="s">
        <v>7</v>
      </c>
      <c r="D6" s="122" t="s">
        <v>126</v>
      </c>
      <c r="E6" s="122" t="s">
        <v>124</v>
      </c>
      <c r="F6" s="122" t="s">
        <v>125</v>
      </c>
      <c r="G6" s="133" t="s">
        <v>102</v>
      </c>
      <c r="H6" s="133" t="s">
        <v>97</v>
      </c>
      <c r="I6" s="4"/>
    </row>
    <row r="7" spans="1:9" ht="29.25" customHeight="1" x14ac:dyDescent="0.25">
      <c r="A7" s="36" t="s">
        <v>170</v>
      </c>
      <c r="B7" s="37">
        <v>80664</v>
      </c>
      <c r="C7" s="38">
        <v>0</v>
      </c>
      <c r="D7" s="38">
        <f>((B7*C7)/100)*5</f>
        <v>0</v>
      </c>
      <c r="E7" s="38">
        <f>((B7*C7)/100)*8</f>
        <v>0</v>
      </c>
      <c r="F7" s="38">
        <f>((B7*C7)/100)*8</f>
        <v>0</v>
      </c>
      <c r="G7" s="38">
        <f>((B7*C7)/100)*3</f>
        <v>0</v>
      </c>
      <c r="H7" s="41">
        <f>SUM(D7:G7)</f>
        <v>0</v>
      </c>
      <c r="I7" s="20"/>
    </row>
    <row r="8" spans="1:9" ht="49.5" customHeight="1" x14ac:dyDescent="0.25">
      <c r="A8" s="36" t="s">
        <v>171</v>
      </c>
      <c r="B8" s="37">
        <v>6710</v>
      </c>
      <c r="C8" s="38">
        <v>0</v>
      </c>
      <c r="D8" s="38">
        <f>((B8*C8)/100)*5</f>
        <v>0</v>
      </c>
      <c r="E8" s="38">
        <f t="shared" ref="E8:E9" si="0">((B8*C8)/100)*8</f>
        <v>0</v>
      </c>
      <c r="F8" s="38">
        <f t="shared" ref="F8:F9" si="1">((B8*C8)/100)*8</f>
        <v>0</v>
      </c>
      <c r="G8" s="38">
        <f>((B8*C8)/100)*3</f>
        <v>0</v>
      </c>
      <c r="H8" s="41">
        <f>SUM(D8:G8)</f>
        <v>0</v>
      </c>
      <c r="I8" s="20"/>
    </row>
    <row r="9" spans="1:9" ht="23.25" customHeight="1" x14ac:dyDescent="0.25">
      <c r="A9" s="36" t="s">
        <v>98</v>
      </c>
      <c r="B9" s="37">
        <v>42898</v>
      </c>
      <c r="C9" s="38">
        <v>0</v>
      </c>
      <c r="D9" s="38">
        <f>((B9*C9)/100)*5</f>
        <v>0</v>
      </c>
      <c r="E9" s="38">
        <f t="shared" si="0"/>
        <v>0</v>
      </c>
      <c r="F9" s="38">
        <f t="shared" si="1"/>
        <v>0</v>
      </c>
      <c r="G9" s="38">
        <f>((B9*C9)/100)*3</f>
        <v>0</v>
      </c>
      <c r="H9" s="41">
        <f>SUM(D9:G9)</f>
        <v>0</v>
      </c>
      <c r="I9" s="20"/>
    </row>
    <row r="10" spans="1:9" ht="38.450000000000003" customHeight="1" x14ac:dyDescent="0.25">
      <c r="A10" s="36" t="s">
        <v>137</v>
      </c>
      <c r="B10" s="37">
        <v>133799</v>
      </c>
      <c r="C10" s="38">
        <v>0</v>
      </c>
      <c r="D10" s="38">
        <f>((B10*C10)/100)*1</f>
        <v>0</v>
      </c>
      <c r="E10" s="38">
        <f>((B10*C10)/100)*2</f>
        <v>0</v>
      </c>
      <c r="F10" s="38">
        <f>((B10*C10)/100)*2</f>
        <v>0</v>
      </c>
      <c r="G10" s="38">
        <f>((B10*C10)/100)*1</f>
        <v>0</v>
      </c>
      <c r="H10" s="41">
        <f>SUM(D10:G10)</f>
        <v>0</v>
      </c>
      <c r="I10" s="20"/>
    </row>
    <row r="11" spans="1:9" ht="27" customHeight="1" x14ac:dyDescent="0.25">
      <c r="A11" s="203" t="s">
        <v>101</v>
      </c>
      <c r="B11" s="204"/>
      <c r="C11" s="205"/>
      <c r="D11" s="41">
        <f>SUM(D7:D10)</f>
        <v>0</v>
      </c>
      <c r="E11" s="41">
        <f t="shared" ref="E11:F11" si="2">SUM(E7:E10)</f>
        <v>0</v>
      </c>
      <c r="F11" s="41">
        <f t="shared" si="2"/>
        <v>0</v>
      </c>
      <c r="G11" s="41">
        <f>SUM(G7:G10)</f>
        <v>0</v>
      </c>
      <c r="H11" s="41">
        <f>SUM(H7:H10)</f>
        <v>0</v>
      </c>
      <c r="I11" s="20"/>
    </row>
    <row r="12" spans="1:9" ht="16.5" x14ac:dyDescent="0.25">
      <c r="A12" s="13"/>
      <c r="B12" s="42"/>
      <c r="C12" s="43"/>
      <c r="D12" s="43"/>
      <c r="E12" s="43"/>
      <c r="F12" s="43"/>
      <c r="G12" s="43"/>
      <c r="H12" s="20"/>
      <c r="I12" s="20"/>
    </row>
    <row r="13" spans="1:9" ht="16.5" x14ac:dyDescent="0.25">
      <c r="A13" s="179" t="s">
        <v>72</v>
      </c>
      <c r="B13" s="179"/>
      <c r="C13" s="179"/>
      <c r="D13" s="179"/>
      <c r="E13" s="179"/>
      <c r="F13" s="179"/>
      <c r="G13" s="43"/>
      <c r="H13" s="20"/>
      <c r="I13" s="20"/>
    </row>
    <row r="14" spans="1:9" ht="16.5" x14ac:dyDescent="0.25">
      <c r="A14" s="181" t="s">
        <v>104</v>
      </c>
      <c r="B14" s="181"/>
      <c r="C14" s="181"/>
      <c r="D14" s="181"/>
      <c r="E14" s="181"/>
      <c r="F14" s="181"/>
      <c r="G14" s="43"/>
      <c r="H14" s="20"/>
      <c r="I14" s="20"/>
    </row>
    <row r="15" spans="1:9" ht="16.5" x14ac:dyDescent="0.25">
      <c r="A15" s="180" t="s">
        <v>138</v>
      </c>
      <c r="B15" s="180"/>
      <c r="C15" s="180"/>
      <c r="D15" s="180"/>
      <c r="E15" s="180"/>
      <c r="F15" s="180"/>
      <c r="G15" s="43"/>
      <c r="H15" s="20"/>
      <c r="I15" s="20"/>
    </row>
    <row r="16" spans="1:9" s="28" customFormat="1" ht="35.25" customHeight="1" x14ac:dyDescent="0.25">
      <c r="A16" s="23"/>
      <c r="B16" s="26" t="s">
        <v>2</v>
      </c>
      <c r="C16" s="25" t="s">
        <v>140</v>
      </c>
      <c r="D16" s="26" t="s">
        <v>141</v>
      </c>
      <c r="E16" s="46" t="s">
        <v>84</v>
      </c>
      <c r="F16" s="46" t="s">
        <v>10</v>
      </c>
      <c r="G16" s="47"/>
      <c r="H16" s="47"/>
      <c r="I16" s="47"/>
    </row>
    <row r="17" spans="1:9" s="49" customFormat="1" ht="15" customHeight="1" x14ac:dyDescent="0.25">
      <c r="A17" s="29" t="s">
        <v>5</v>
      </c>
      <c r="B17" s="30" t="s">
        <v>6</v>
      </c>
      <c r="C17" s="30" t="s">
        <v>7</v>
      </c>
      <c r="D17" s="48" t="s">
        <v>11</v>
      </c>
      <c r="E17" s="29" t="s">
        <v>82</v>
      </c>
      <c r="F17" s="30" t="s">
        <v>12</v>
      </c>
      <c r="G17" s="4"/>
      <c r="H17" s="170"/>
      <c r="I17" s="4"/>
    </row>
    <row r="18" spans="1:9" ht="24.75" customHeight="1" x14ac:dyDescent="0.25">
      <c r="A18" s="33" t="s">
        <v>79</v>
      </c>
      <c r="B18" s="171">
        <v>77053</v>
      </c>
      <c r="C18" s="35">
        <v>0</v>
      </c>
      <c r="D18" s="50">
        <v>26</v>
      </c>
      <c r="E18" s="135">
        <f>(B18/100*C18*D18)</f>
        <v>0</v>
      </c>
      <c r="F18" s="119">
        <f>E18*3</f>
        <v>0</v>
      </c>
      <c r="G18" s="43"/>
      <c r="H18" s="169"/>
      <c r="I18" s="20"/>
    </row>
    <row r="19" spans="1:9" ht="24" customHeight="1" x14ac:dyDescent="0.25">
      <c r="A19" s="33" t="s">
        <v>80</v>
      </c>
      <c r="B19" s="34">
        <v>45267</v>
      </c>
      <c r="C19" s="35">
        <v>0</v>
      </c>
      <c r="D19" s="50">
        <v>26</v>
      </c>
      <c r="E19" s="135">
        <f>(B19/100*C19*D19)</f>
        <v>0</v>
      </c>
      <c r="F19" s="119">
        <f t="shared" ref="F19:F21" si="3">E19*3</f>
        <v>0</v>
      </c>
      <c r="G19" s="43"/>
      <c r="H19" s="42"/>
      <c r="I19" s="20"/>
    </row>
    <row r="20" spans="1:9" ht="24" customHeight="1" x14ac:dyDescent="0.25">
      <c r="A20" s="36" t="s">
        <v>81</v>
      </c>
      <c r="B20" s="34">
        <v>42753</v>
      </c>
      <c r="C20" s="35">
        <v>0</v>
      </c>
      <c r="D20" s="37">
        <v>26</v>
      </c>
      <c r="E20" s="135">
        <f>(B20/100*C20*D20)</f>
        <v>0</v>
      </c>
      <c r="F20" s="141">
        <f t="shared" ref="F20" si="4">E20*3</f>
        <v>0</v>
      </c>
      <c r="G20" s="43"/>
      <c r="H20" s="42"/>
      <c r="I20" s="143"/>
    </row>
    <row r="21" spans="1:9" ht="23.45" customHeight="1" x14ac:dyDescent="0.25">
      <c r="A21" s="36" t="s">
        <v>103</v>
      </c>
      <c r="B21" s="34">
        <v>1380</v>
      </c>
      <c r="C21" s="35">
        <v>0</v>
      </c>
      <c r="D21" s="37">
        <v>26</v>
      </c>
      <c r="E21" s="135">
        <f>(B21/100*C21*D21)</f>
        <v>0</v>
      </c>
      <c r="F21" s="119">
        <f t="shared" si="3"/>
        <v>0</v>
      </c>
      <c r="G21" s="43"/>
      <c r="H21" s="42"/>
      <c r="I21" s="20"/>
    </row>
    <row r="22" spans="1:9" ht="25.35" customHeight="1" x14ac:dyDescent="0.25">
      <c r="A22" s="203" t="s">
        <v>8</v>
      </c>
      <c r="B22" s="204"/>
      <c r="C22" s="204"/>
      <c r="D22" s="205"/>
      <c r="E22" s="136">
        <f>SUM(E18:E21)</f>
        <v>0</v>
      </c>
      <c r="F22" s="119">
        <f>SUM(F18:F21)</f>
        <v>0</v>
      </c>
      <c r="G22" s="52"/>
      <c r="H22" s="42"/>
      <c r="I22" s="20"/>
    </row>
    <row r="23" spans="1:9" ht="16.5" x14ac:dyDescent="0.25">
      <c r="A23" s="53"/>
      <c r="B23" s="42"/>
      <c r="C23" s="43"/>
      <c r="D23" s="42"/>
      <c r="E23" s="43"/>
      <c r="F23" s="43"/>
      <c r="G23" s="20"/>
      <c r="H23" s="20"/>
      <c r="I23" s="20"/>
    </row>
    <row r="24" spans="1:9" ht="16.5" x14ac:dyDescent="0.25">
      <c r="A24" s="181" t="s">
        <v>105</v>
      </c>
      <c r="B24" s="181"/>
      <c r="C24" s="181"/>
      <c r="D24" s="181"/>
      <c r="E24" s="181"/>
      <c r="F24" s="181"/>
      <c r="G24" s="20"/>
      <c r="H24" s="20"/>
      <c r="I24" s="20"/>
    </row>
    <row r="25" spans="1:9" ht="16.5" x14ac:dyDescent="0.25">
      <c r="A25" s="180" t="s">
        <v>139</v>
      </c>
      <c r="B25" s="180"/>
      <c r="C25" s="180"/>
      <c r="D25" s="180"/>
      <c r="E25" s="180"/>
      <c r="F25" s="180"/>
      <c r="G25" s="20"/>
      <c r="H25" s="20"/>
      <c r="I25" s="20"/>
    </row>
    <row r="26" spans="1:9" ht="40.5" x14ac:dyDescent="0.25">
      <c r="A26" s="23"/>
      <c r="B26" s="26" t="s">
        <v>2</v>
      </c>
      <c r="C26" s="26" t="s">
        <v>140</v>
      </c>
      <c r="D26" s="26" t="s">
        <v>142</v>
      </c>
      <c r="E26" s="46" t="s">
        <v>64</v>
      </c>
      <c r="F26" s="46" t="s">
        <v>10</v>
      </c>
      <c r="G26" s="20"/>
      <c r="H26" s="20"/>
      <c r="I26" s="20"/>
    </row>
    <row r="27" spans="1:9" ht="16.5" x14ac:dyDescent="0.25">
      <c r="A27" s="122" t="s">
        <v>5</v>
      </c>
      <c r="B27" s="112" t="s">
        <v>6</v>
      </c>
      <c r="C27" s="112" t="s">
        <v>7</v>
      </c>
      <c r="D27" s="112" t="s">
        <v>11</v>
      </c>
      <c r="E27" s="122" t="s">
        <v>83</v>
      </c>
      <c r="F27" s="112" t="s">
        <v>12</v>
      </c>
      <c r="G27" s="20"/>
      <c r="H27" s="20"/>
      <c r="I27" s="20"/>
    </row>
    <row r="28" spans="1:9" ht="24.75" customHeight="1" x14ac:dyDescent="0.25">
      <c r="A28" s="36" t="s">
        <v>144</v>
      </c>
      <c r="B28" s="37">
        <v>166453</v>
      </c>
      <c r="C28" s="38">
        <v>0</v>
      </c>
      <c r="D28" s="37">
        <v>44</v>
      </c>
      <c r="E28" s="137">
        <f>(B28/100*C28*D28)</f>
        <v>0</v>
      </c>
      <c r="F28" s="41">
        <f>E28*3</f>
        <v>0</v>
      </c>
      <c r="G28" s="20"/>
      <c r="H28" s="20"/>
      <c r="I28" s="20"/>
    </row>
    <row r="29" spans="1:9" ht="11.25" customHeight="1" x14ac:dyDescent="0.25">
      <c r="A29" s="13"/>
      <c r="B29" s="42"/>
      <c r="C29" s="43"/>
      <c r="D29" s="42"/>
      <c r="E29" s="43"/>
      <c r="F29" s="43"/>
      <c r="G29" s="20"/>
      <c r="H29" s="20"/>
      <c r="I29" s="20"/>
    </row>
    <row r="30" spans="1:9" ht="16.5" x14ac:dyDescent="0.25">
      <c r="A30" s="181" t="s">
        <v>75</v>
      </c>
      <c r="B30" s="181"/>
      <c r="C30" s="181"/>
      <c r="D30" s="181"/>
      <c r="E30" s="181"/>
      <c r="F30" s="181"/>
      <c r="G30" s="181"/>
      <c r="H30" s="20"/>
      <c r="I30" s="20"/>
    </row>
    <row r="31" spans="1:9" ht="17.25" customHeight="1" x14ac:dyDescent="0.25">
      <c r="A31" s="180" t="s">
        <v>74</v>
      </c>
      <c r="B31" s="180"/>
      <c r="C31" s="180"/>
      <c r="D31" s="180"/>
      <c r="E31" s="180"/>
      <c r="F31" s="180"/>
      <c r="G31" s="180"/>
      <c r="H31" s="20"/>
      <c r="I31" s="20"/>
    </row>
    <row r="32" spans="1:9" s="28" customFormat="1" ht="24.75" customHeight="1" x14ac:dyDescent="0.25">
      <c r="A32" s="23"/>
      <c r="B32" s="26" t="s">
        <v>13</v>
      </c>
      <c r="C32" s="26" t="s">
        <v>14</v>
      </c>
      <c r="D32" s="26" t="s">
        <v>15</v>
      </c>
      <c r="E32" s="26" t="s">
        <v>16</v>
      </c>
      <c r="F32" s="46" t="s">
        <v>85</v>
      </c>
      <c r="G32" s="46" t="s">
        <v>10</v>
      </c>
      <c r="H32" s="47"/>
      <c r="I32" s="47"/>
    </row>
    <row r="33" spans="1:9" s="49" customFormat="1" ht="26.25" customHeight="1" x14ac:dyDescent="0.25">
      <c r="A33" s="122" t="s">
        <v>5</v>
      </c>
      <c r="B33" s="122" t="s">
        <v>6</v>
      </c>
      <c r="C33" s="122" t="s">
        <v>7</v>
      </c>
      <c r="D33" s="122" t="s">
        <v>11</v>
      </c>
      <c r="E33" s="122" t="s">
        <v>17</v>
      </c>
      <c r="F33" s="122" t="s">
        <v>143</v>
      </c>
      <c r="G33" s="122" t="s">
        <v>18</v>
      </c>
      <c r="H33" s="54"/>
      <c r="I33" s="54"/>
    </row>
    <row r="34" spans="1:9" ht="28.15" customHeight="1" x14ac:dyDescent="0.25">
      <c r="A34" s="36" t="s">
        <v>106</v>
      </c>
      <c r="B34" s="113">
        <v>75</v>
      </c>
      <c r="C34" s="114">
        <v>0.2</v>
      </c>
      <c r="D34" s="115">
        <v>0</v>
      </c>
      <c r="E34" s="116">
        <v>51</v>
      </c>
      <c r="F34" s="138">
        <f>B34*C34*D34*E34</f>
        <v>0</v>
      </c>
      <c r="G34" s="134">
        <f>F34*3</f>
        <v>0</v>
      </c>
      <c r="H34" s="55"/>
      <c r="I34" s="55"/>
    </row>
    <row r="35" spans="1:9" ht="25.5" customHeight="1" x14ac:dyDescent="0.25">
      <c r="A35" s="36" t="s">
        <v>107</v>
      </c>
      <c r="B35" s="37">
        <v>184999</v>
      </c>
      <c r="C35" s="117">
        <v>0.4</v>
      </c>
      <c r="D35" s="89">
        <v>0</v>
      </c>
      <c r="E35" s="116">
        <v>51</v>
      </c>
      <c r="F35" s="138">
        <f>(B35*C35*D35)/100*E35</f>
        <v>0</v>
      </c>
      <c r="G35" s="134">
        <f t="shared" ref="G35:G37" si="5">F35*3</f>
        <v>0</v>
      </c>
      <c r="H35" s="20"/>
      <c r="I35" s="20"/>
    </row>
    <row r="36" spans="1:9" ht="23.25" customHeight="1" x14ac:dyDescent="0.25">
      <c r="A36" s="36" t="s">
        <v>172</v>
      </c>
      <c r="B36" s="37">
        <v>158151</v>
      </c>
      <c r="C36" s="117">
        <v>0.1</v>
      </c>
      <c r="D36" s="89">
        <v>0</v>
      </c>
      <c r="E36" s="116">
        <v>51</v>
      </c>
      <c r="F36" s="138">
        <f t="shared" ref="F36:F37" si="6">(B36*C36*D36)/100*E36</f>
        <v>0</v>
      </c>
      <c r="G36" s="134">
        <f t="shared" si="5"/>
        <v>0</v>
      </c>
      <c r="H36" s="20"/>
      <c r="I36" s="20"/>
    </row>
    <row r="37" spans="1:9" ht="65.25" customHeight="1" x14ac:dyDescent="0.25">
      <c r="A37" s="36" t="s">
        <v>173</v>
      </c>
      <c r="B37" s="37">
        <v>8302</v>
      </c>
      <c r="C37" s="117">
        <v>0.1</v>
      </c>
      <c r="D37" s="89">
        <v>0</v>
      </c>
      <c r="E37" s="116">
        <v>51</v>
      </c>
      <c r="F37" s="138">
        <f t="shared" si="6"/>
        <v>0</v>
      </c>
      <c r="G37" s="134">
        <f t="shared" si="5"/>
        <v>0</v>
      </c>
      <c r="H37" s="55"/>
      <c r="I37" s="55"/>
    </row>
    <row r="38" spans="1:9" ht="21.75" customHeight="1" x14ac:dyDescent="0.25">
      <c r="A38" s="36" t="s">
        <v>108</v>
      </c>
      <c r="B38" s="37">
        <v>176697</v>
      </c>
      <c r="C38" s="117">
        <v>0.2</v>
      </c>
      <c r="D38" s="89">
        <v>0</v>
      </c>
      <c r="E38" s="116">
        <v>51</v>
      </c>
      <c r="F38" s="138">
        <f t="shared" ref="F38" si="7">(B38*C38*D38)/100*E38</f>
        <v>0</v>
      </c>
      <c r="G38" s="134">
        <f t="shared" ref="G38" si="8">F38*3</f>
        <v>0</v>
      </c>
      <c r="H38" s="55"/>
      <c r="I38" s="55"/>
    </row>
    <row r="39" spans="1:9" ht="19.149999999999999" customHeight="1" x14ac:dyDescent="0.25">
      <c r="A39" s="203" t="s">
        <v>8</v>
      </c>
      <c r="B39" s="204"/>
      <c r="C39" s="204"/>
      <c r="D39" s="204"/>
      <c r="E39" s="205"/>
      <c r="F39" s="137">
        <f>SUM(F34:F38)</f>
        <v>0</v>
      </c>
      <c r="G39" s="41">
        <f>SUM(G34:G38)</f>
        <v>0</v>
      </c>
      <c r="H39" s="20"/>
      <c r="I39" s="20"/>
    </row>
    <row r="40" spans="1:9" ht="19.149999999999999" customHeight="1" x14ac:dyDescent="0.25">
      <c r="A40" s="128"/>
      <c r="B40" s="128"/>
      <c r="C40" s="128"/>
      <c r="D40" s="128"/>
      <c r="E40" s="128"/>
      <c r="F40" s="44"/>
      <c r="G40" s="44"/>
      <c r="H40" s="125"/>
      <c r="I40" s="125"/>
    </row>
    <row r="41" spans="1:9" ht="19.149999999999999" customHeight="1" x14ac:dyDescent="0.25">
      <c r="A41" s="128"/>
      <c r="B41" s="128"/>
      <c r="C41" s="128"/>
      <c r="D41" s="128"/>
      <c r="E41" s="128"/>
      <c r="F41" s="44"/>
      <c r="G41" s="44"/>
      <c r="H41" s="125"/>
      <c r="I41" s="125"/>
    </row>
    <row r="42" spans="1:9" ht="19.149999999999999" customHeight="1" x14ac:dyDescent="0.25">
      <c r="A42" s="128"/>
      <c r="B42" s="128"/>
      <c r="C42" s="128"/>
      <c r="D42" s="128"/>
      <c r="E42" s="128"/>
      <c r="F42" s="44"/>
      <c r="G42" s="44"/>
      <c r="H42" s="125"/>
      <c r="I42" s="125"/>
    </row>
    <row r="43" spans="1:9" ht="19.149999999999999" customHeight="1" x14ac:dyDescent="0.3">
      <c r="A43" s="172" t="s">
        <v>19</v>
      </c>
      <c r="B43" s="172"/>
      <c r="C43" s="172"/>
      <c r="D43" s="173" t="s">
        <v>95</v>
      </c>
      <c r="E43" s="173"/>
      <c r="F43" s="173"/>
      <c r="G43" s="173"/>
      <c r="H43" s="173"/>
      <c r="I43" s="125"/>
    </row>
    <row r="44" spans="1:9" ht="16.5" x14ac:dyDescent="0.25">
      <c r="A44" s="13"/>
      <c r="B44" s="3"/>
      <c r="C44" s="3"/>
      <c r="D44" s="174" t="s">
        <v>94</v>
      </c>
      <c r="E44" s="174"/>
      <c r="F44" s="174"/>
      <c r="G44" s="174"/>
      <c r="H44" s="174"/>
      <c r="I44" s="20"/>
    </row>
    <row r="45" spans="1:9" ht="16.5" x14ac:dyDescent="0.25">
      <c r="A45" s="13"/>
      <c r="B45" s="3"/>
      <c r="C45" s="3"/>
      <c r="D45" s="167"/>
      <c r="E45" s="167"/>
      <c r="F45" s="167"/>
      <c r="G45" s="167"/>
      <c r="H45" s="167"/>
      <c r="I45" s="168"/>
    </row>
    <row r="46" spans="1:9" ht="16.5" x14ac:dyDescent="0.25">
      <c r="A46" s="13"/>
      <c r="B46" s="3"/>
      <c r="C46" s="3"/>
      <c r="D46" s="167"/>
      <c r="E46" s="167"/>
      <c r="F46" s="167"/>
      <c r="G46" s="167"/>
      <c r="H46" s="167"/>
      <c r="I46" s="168"/>
    </row>
    <row r="47" spans="1:9" ht="16.5" x14ac:dyDescent="0.25">
      <c r="A47" s="13"/>
      <c r="B47" s="3"/>
      <c r="C47" s="3"/>
      <c r="D47" s="167"/>
      <c r="E47" s="167"/>
      <c r="F47" s="167"/>
      <c r="G47" s="167"/>
      <c r="H47" s="167"/>
      <c r="I47" s="168"/>
    </row>
    <row r="48" spans="1:9" ht="16.5" x14ac:dyDescent="0.25">
      <c r="A48" s="13"/>
      <c r="B48" s="42"/>
      <c r="C48" s="57"/>
      <c r="D48" s="8"/>
      <c r="E48" s="44"/>
      <c r="F48" s="44"/>
      <c r="G48" s="44"/>
      <c r="H48" s="125"/>
      <c r="I48" s="125" t="s">
        <v>167</v>
      </c>
    </row>
    <row r="49" spans="1:9" ht="16.5" x14ac:dyDescent="0.25">
      <c r="A49" s="202" t="s">
        <v>109</v>
      </c>
      <c r="B49" s="202"/>
      <c r="C49" s="202"/>
      <c r="D49" s="202"/>
      <c r="E49" s="202"/>
      <c r="F49" s="8"/>
      <c r="G49" s="8"/>
      <c r="H49" s="20"/>
      <c r="I49" s="20"/>
    </row>
    <row r="50" spans="1:9" ht="27" x14ac:dyDescent="0.25">
      <c r="A50" s="59"/>
      <c r="B50" s="60" t="s">
        <v>2</v>
      </c>
      <c r="C50" s="26" t="s">
        <v>86</v>
      </c>
      <c r="D50" s="61" t="s">
        <v>9</v>
      </c>
      <c r="E50" s="62" t="s">
        <v>10</v>
      </c>
      <c r="F50" s="8"/>
      <c r="G50" s="8"/>
      <c r="H50" s="20"/>
      <c r="I50" s="20"/>
    </row>
    <row r="51" spans="1:9" ht="16.5" x14ac:dyDescent="0.25">
      <c r="A51" s="64" t="s">
        <v>5</v>
      </c>
      <c r="B51" s="65" t="s">
        <v>6</v>
      </c>
      <c r="C51" s="66" t="s">
        <v>7</v>
      </c>
      <c r="D51" s="67" t="s">
        <v>22</v>
      </c>
      <c r="E51" s="67" t="s">
        <v>23</v>
      </c>
      <c r="F51" s="8"/>
      <c r="G51" s="8"/>
      <c r="H51" s="20"/>
      <c r="I51" s="20"/>
    </row>
    <row r="52" spans="1:9" ht="17.25" customHeight="1" x14ac:dyDescent="0.25">
      <c r="A52" s="68" t="s">
        <v>110</v>
      </c>
      <c r="B52" s="50">
        <v>17670</v>
      </c>
      <c r="C52" s="139">
        <v>0</v>
      </c>
      <c r="D52" s="135">
        <f>B52/100*C52</f>
        <v>0</v>
      </c>
      <c r="E52" s="119">
        <f>D52*3</f>
        <v>0</v>
      </c>
      <c r="F52" s="8"/>
      <c r="G52" s="8"/>
      <c r="H52" s="20"/>
      <c r="I52" s="20"/>
    </row>
    <row r="53" spans="1:9" ht="16.5" x14ac:dyDescent="0.25">
      <c r="A53" s="13"/>
      <c r="B53" s="2"/>
      <c r="C53" s="2"/>
      <c r="D53" s="8"/>
      <c r="E53" s="20"/>
      <c r="F53" s="8"/>
      <c r="G53" s="44"/>
      <c r="H53" s="20"/>
      <c r="I53" s="20"/>
    </row>
    <row r="54" spans="1:9" ht="16.5" x14ac:dyDescent="0.25">
      <c r="A54" s="202" t="s">
        <v>111</v>
      </c>
      <c r="B54" s="202"/>
      <c r="C54" s="202"/>
      <c r="D54" s="202"/>
      <c r="E54" s="202"/>
      <c r="F54" s="8"/>
      <c r="G54" s="8"/>
      <c r="H54" s="20"/>
      <c r="I54" s="20"/>
    </row>
    <row r="55" spans="1:9" s="28" customFormat="1" ht="27" x14ac:dyDescent="0.25">
      <c r="A55" s="59"/>
      <c r="B55" s="60" t="s">
        <v>20</v>
      </c>
      <c r="C55" s="60" t="s">
        <v>21</v>
      </c>
      <c r="D55" s="61" t="s">
        <v>9</v>
      </c>
      <c r="E55" s="62" t="s">
        <v>10</v>
      </c>
      <c r="F55" s="63"/>
      <c r="G55" s="63"/>
      <c r="H55" s="27"/>
      <c r="I55" s="27"/>
    </row>
    <row r="56" spans="1:9" s="49" customFormat="1" ht="12.75" x14ac:dyDescent="0.25">
      <c r="A56" s="64" t="s">
        <v>5</v>
      </c>
      <c r="B56" s="65" t="s">
        <v>6</v>
      </c>
      <c r="C56" s="66" t="s">
        <v>7</v>
      </c>
      <c r="D56" s="67" t="s">
        <v>22</v>
      </c>
      <c r="E56" s="67" t="s">
        <v>23</v>
      </c>
      <c r="F56" s="1"/>
      <c r="G56" s="1"/>
      <c r="H56" s="4"/>
      <c r="I56" s="4"/>
    </row>
    <row r="57" spans="1:9" ht="22.7" customHeight="1" x14ac:dyDescent="0.25">
      <c r="A57" s="68" t="s">
        <v>112</v>
      </c>
      <c r="B57" s="69">
        <v>10</v>
      </c>
      <c r="C57" s="139">
        <v>0</v>
      </c>
      <c r="D57" s="135">
        <f>B57*C57</f>
        <v>0</v>
      </c>
      <c r="E57" s="119">
        <f>D57*3</f>
        <v>0</v>
      </c>
      <c r="F57" s="8"/>
      <c r="G57" s="8"/>
      <c r="H57" s="20"/>
      <c r="I57" s="20"/>
    </row>
    <row r="58" spans="1:9" ht="16.5" x14ac:dyDescent="0.25">
      <c r="A58" s="13"/>
      <c r="B58" s="42"/>
      <c r="C58" s="57"/>
      <c r="D58" s="8"/>
      <c r="E58" s="8"/>
      <c r="F58" s="8"/>
      <c r="G58" s="8"/>
      <c r="H58" s="20"/>
      <c r="I58" s="20"/>
    </row>
    <row r="59" spans="1:9" ht="16.5" customHeight="1" x14ac:dyDescent="0.25">
      <c r="A59" s="201" t="s">
        <v>73</v>
      </c>
      <c r="B59" s="201"/>
      <c r="C59" s="201"/>
      <c r="D59" s="201"/>
      <c r="E59" s="201"/>
      <c r="F59" s="201"/>
      <c r="G59" s="201"/>
      <c r="H59" s="20"/>
      <c r="I59" s="20"/>
    </row>
    <row r="60" spans="1:9" s="28" customFormat="1" ht="13.5" x14ac:dyDescent="0.25">
      <c r="A60" s="70"/>
      <c r="B60" s="71" t="s">
        <v>9</v>
      </c>
      <c r="C60" s="71" t="s">
        <v>69</v>
      </c>
      <c r="D60" s="71" t="s">
        <v>121</v>
      </c>
      <c r="E60" s="71" t="s">
        <v>122</v>
      </c>
      <c r="F60" s="71" t="s">
        <v>123</v>
      </c>
      <c r="G60" s="72" t="s">
        <v>24</v>
      </c>
      <c r="H60" s="27"/>
      <c r="I60" s="27"/>
    </row>
    <row r="61" spans="1:9" s="28" customFormat="1" ht="13.5" x14ac:dyDescent="0.25">
      <c r="A61" s="73"/>
      <c r="B61" s="74" t="s">
        <v>25</v>
      </c>
      <c r="C61" s="74" t="s">
        <v>26</v>
      </c>
      <c r="D61" s="74" t="s">
        <v>27</v>
      </c>
      <c r="E61" s="74" t="s">
        <v>28</v>
      </c>
      <c r="F61" s="74" t="s">
        <v>29</v>
      </c>
      <c r="G61" s="74" t="s">
        <v>30</v>
      </c>
      <c r="H61" s="27"/>
      <c r="I61" s="27"/>
    </row>
    <row r="62" spans="1:9" s="49" customFormat="1" ht="12.75" x14ac:dyDescent="0.25">
      <c r="A62" s="75" t="s">
        <v>5</v>
      </c>
      <c r="B62" s="76" t="s">
        <v>6</v>
      </c>
      <c r="C62" s="76" t="s">
        <v>31</v>
      </c>
      <c r="D62" s="76" t="s">
        <v>32</v>
      </c>
      <c r="E62" s="76" t="s">
        <v>33</v>
      </c>
      <c r="F62" s="76" t="s">
        <v>34</v>
      </c>
      <c r="G62" s="76" t="s">
        <v>35</v>
      </c>
      <c r="H62" s="4"/>
      <c r="I62" s="4"/>
    </row>
    <row r="63" spans="1:9" ht="16.5" x14ac:dyDescent="0.25">
      <c r="A63" s="77" t="s">
        <v>60</v>
      </c>
      <c r="B63" s="177">
        <f>E22</f>
        <v>0</v>
      </c>
      <c r="C63" s="175">
        <f>B63/4*1</f>
        <v>0</v>
      </c>
      <c r="D63" s="175">
        <f>B63</f>
        <v>0</v>
      </c>
      <c r="E63" s="175">
        <f>B63</f>
        <v>0</v>
      </c>
      <c r="F63" s="175">
        <f>B63/4*3</f>
        <v>0</v>
      </c>
      <c r="G63" s="175">
        <f>SUM(C63:F63)</f>
        <v>0</v>
      </c>
      <c r="H63" s="20"/>
      <c r="I63" s="20"/>
    </row>
    <row r="64" spans="1:9" ht="16.5" x14ac:dyDescent="0.25">
      <c r="A64" s="78" t="s">
        <v>162</v>
      </c>
      <c r="B64" s="178"/>
      <c r="C64" s="176"/>
      <c r="D64" s="176"/>
      <c r="E64" s="176"/>
      <c r="F64" s="176"/>
      <c r="G64" s="176"/>
      <c r="H64" s="20"/>
      <c r="I64" s="20"/>
    </row>
    <row r="65" spans="1:9" ht="16.5" x14ac:dyDescent="0.25">
      <c r="A65" s="79" t="s">
        <v>61</v>
      </c>
      <c r="B65" s="177">
        <f>E28</f>
        <v>0</v>
      </c>
      <c r="C65" s="175">
        <f t="shared" ref="C65" si="9">B65/4*1</f>
        <v>0</v>
      </c>
      <c r="D65" s="175">
        <f t="shared" ref="D65" si="10">B65</f>
        <v>0</v>
      </c>
      <c r="E65" s="175">
        <f t="shared" ref="E65" si="11">B65</f>
        <v>0</v>
      </c>
      <c r="F65" s="175">
        <f t="shared" ref="F65" si="12">B65/4*3</f>
        <v>0</v>
      </c>
      <c r="G65" s="175">
        <f t="shared" ref="G65" si="13">SUM(C65:F65)</f>
        <v>0</v>
      </c>
      <c r="H65" s="20"/>
      <c r="I65" s="20"/>
    </row>
    <row r="66" spans="1:9" ht="16.5" x14ac:dyDescent="0.25">
      <c r="A66" s="78" t="s">
        <v>146</v>
      </c>
      <c r="B66" s="178"/>
      <c r="C66" s="176"/>
      <c r="D66" s="176"/>
      <c r="E66" s="176"/>
      <c r="F66" s="176"/>
      <c r="G66" s="176"/>
      <c r="H66" s="20"/>
      <c r="I66" s="20"/>
    </row>
    <row r="67" spans="1:9" ht="16.5" x14ac:dyDescent="0.25">
      <c r="A67" s="79" t="s">
        <v>62</v>
      </c>
      <c r="B67" s="177">
        <f>F39</f>
        <v>0</v>
      </c>
      <c r="C67" s="175">
        <f t="shared" ref="C67" si="14">B67/4*1</f>
        <v>0</v>
      </c>
      <c r="D67" s="175">
        <f t="shared" ref="D67" si="15">B67</f>
        <v>0</v>
      </c>
      <c r="E67" s="175">
        <f t="shared" ref="E67" si="16">B67</f>
        <v>0</v>
      </c>
      <c r="F67" s="175">
        <f t="shared" ref="F67" si="17">B67/4*3</f>
        <v>0</v>
      </c>
      <c r="G67" s="175">
        <f t="shared" ref="G67" si="18">SUM(C67:F67)</f>
        <v>0</v>
      </c>
      <c r="H67" s="20"/>
      <c r="I67" s="20"/>
    </row>
    <row r="68" spans="1:9" ht="16.5" x14ac:dyDescent="0.25">
      <c r="A68" s="78" t="s">
        <v>163</v>
      </c>
      <c r="B68" s="178"/>
      <c r="C68" s="176"/>
      <c r="D68" s="176"/>
      <c r="E68" s="176"/>
      <c r="F68" s="176"/>
      <c r="G68" s="176"/>
      <c r="H68" s="20"/>
      <c r="I68" s="20"/>
    </row>
    <row r="69" spans="1:9" ht="16.5" x14ac:dyDescent="0.25">
      <c r="A69" s="79" t="s">
        <v>76</v>
      </c>
      <c r="B69" s="177">
        <f>D52</f>
        <v>0</v>
      </c>
      <c r="C69" s="175">
        <f>B69/4*1</f>
        <v>0</v>
      </c>
      <c r="D69" s="175">
        <f t="shared" ref="D69" si="19">B69</f>
        <v>0</v>
      </c>
      <c r="E69" s="175">
        <f t="shared" ref="E69" si="20">B69</f>
        <v>0</v>
      </c>
      <c r="F69" s="175">
        <f t="shared" ref="F69" si="21">B69/4*3</f>
        <v>0</v>
      </c>
      <c r="G69" s="175">
        <f t="shared" ref="G69" si="22">SUM(C69:F69)</f>
        <v>0</v>
      </c>
      <c r="H69" s="20"/>
      <c r="I69" s="20"/>
    </row>
    <row r="70" spans="1:9" ht="20.25" customHeight="1" x14ac:dyDescent="0.25">
      <c r="A70" s="78" t="s">
        <v>77</v>
      </c>
      <c r="B70" s="178"/>
      <c r="C70" s="176"/>
      <c r="D70" s="176"/>
      <c r="E70" s="176"/>
      <c r="F70" s="176"/>
      <c r="G70" s="176"/>
      <c r="H70" s="20"/>
      <c r="I70" s="20"/>
    </row>
    <row r="71" spans="1:9" ht="15" customHeight="1" x14ac:dyDescent="0.25">
      <c r="A71" s="79" t="s">
        <v>78</v>
      </c>
      <c r="B71" s="177">
        <f>D57</f>
        <v>0</v>
      </c>
      <c r="C71" s="175">
        <f t="shared" ref="C71" si="23">B71/4*1</f>
        <v>0</v>
      </c>
      <c r="D71" s="175">
        <f t="shared" ref="D71" si="24">B71</f>
        <v>0</v>
      </c>
      <c r="E71" s="175">
        <f t="shared" ref="E71" si="25">B71</f>
        <v>0</v>
      </c>
      <c r="F71" s="175">
        <f t="shared" ref="F71" si="26">B71/4*3</f>
        <v>0</v>
      </c>
      <c r="G71" s="175">
        <f t="shared" ref="G71" si="27">SUM(C71:F71)</f>
        <v>0</v>
      </c>
      <c r="H71" s="20"/>
      <c r="I71" s="20"/>
    </row>
    <row r="72" spans="1:9" ht="15" customHeight="1" x14ac:dyDescent="0.25">
      <c r="A72" s="78" t="s">
        <v>36</v>
      </c>
      <c r="B72" s="178"/>
      <c r="C72" s="176"/>
      <c r="D72" s="176"/>
      <c r="E72" s="176"/>
      <c r="F72" s="176"/>
      <c r="G72" s="176"/>
      <c r="H72" s="20"/>
      <c r="I72" s="20"/>
    </row>
    <row r="73" spans="1:9" ht="24" customHeight="1" x14ac:dyDescent="0.25">
      <c r="A73" s="118" t="s">
        <v>8</v>
      </c>
      <c r="B73" s="127">
        <f t="shared" ref="B73:G73" si="28">SUM(B63:B72)</f>
        <v>0</v>
      </c>
      <c r="C73" s="41">
        <f t="shared" si="28"/>
        <v>0</v>
      </c>
      <c r="D73" s="41">
        <f t="shared" si="28"/>
        <v>0</v>
      </c>
      <c r="E73" s="41">
        <f t="shared" si="28"/>
        <v>0</v>
      </c>
      <c r="F73" s="41">
        <f t="shared" si="28"/>
        <v>0</v>
      </c>
      <c r="G73" s="41">
        <f t="shared" si="28"/>
        <v>0</v>
      </c>
      <c r="H73" s="20"/>
      <c r="I73" s="20"/>
    </row>
    <row r="74" spans="1:9" ht="16.5" customHeight="1" x14ac:dyDescent="0.25">
      <c r="A74" s="13"/>
      <c r="B74" s="8"/>
      <c r="C74" s="8"/>
      <c r="D74" s="8"/>
      <c r="E74" s="8"/>
      <c r="F74" s="8"/>
      <c r="G74" s="8"/>
      <c r="H74" s="20"/>
      <c r="I74" s="20"/>
    </row>
    <row r="75" spans="1:9" ht="14.25" customHeight="1" x14ac:dyDescent="0.25">
      <c r="A75" s="13"/>
      <c r="B75" s="80" t="s">
        <v>37</v>
      </c>
      <c r="C75" s="8"/>
      <c r="D75" s="8"/>
      <c r="E75" s="8"/>
      <c r="F75" s="8"/>
      <c r="G75" s="8"/>
      <c r="H75" s="20"/>
      <c r="I75" s="20"/>
    </row>
    <row r="76" spans="1:9" ht="16.5" customHeight="1" x14ac:dyDescent="0.25">
      <c r="A76" s="39"/>
      <c r="B76" s="81" t="s">
        <v>113</v>
      </c>
      <c r="C76" s="82"/>
      <c r="D76" s="56"/>
      <c r="E76" s="56"/>
      <c r="F76" s="56"/>
      <c r="G76" s="56"/>
      <c r="H76" s="20"/>
      <c r="I76" s="20"/>
    </row>
    <row r="77" spans="1:9" s="28" customFormat="1" ht="13.5" customHeight="1" x14ac:dyDescent="0.25">
      <c r="A77" s="83"/>
      <c r="B77" s="185" t="s">
        <v>38</v>
      </c>
      <c r="C77" s="185" t="s">
        <v>96</v>
      </c>
      <c r="D77" s="120" t="s">
        <v>39</v>
      </c>
      <c r="E77" s="71" t="s">
        <v>69</v>
      </c>
      <c r="F77" s="71" t="s">
        <v>121</v>
      </c>
      <c r="G77" s="71" t="s">
        <v>122</v>
      </c>
      <c r="H77" s="71" t="s">
        <v>123</v>
      </c>
      <c r="I77" s="120" t="s">
        <v>24</v>
      </c>
    </row>
    <row r="78" spans="1:9" s="28" customFormat="1" ht="36" customHeight="1" x14ac:dyDescent="0.25">
      <c r="A78" s="84"/>
      <c r="B78" s="186"/>
      <c r="C78" s="186"/>
      <c r="D78" s="121"/>
      <c r="E78" s="85" t="s">
        <v>88</v>
      </c>
      <c r="F78" s="85" t="s">
        <v>89</v>
      </c>
      <c r="G78" s="85" t="s">
        <v>90</v>
      </c>
      <c r="H78" s="86" t="s">
        <v>91</v>
      </c>
      <c r="I78" s="85" t="s">
        <v>93</v>
      </c>
    </row>
    <row r="79" spans="1:9" s="49" customFormat="1" ht="19.5" customHeight="1" x14ac:dyDescent="0.25">
      <c r="A79" s="187" t="s">
        <v>5</v>
      </c>
      <c r="B79" s="187"/>
      <c r="C79" s="31" t="s">
        <v>6</v>
      </c>
      <c r="D79" s="29" t="s">
        <v>7</v>
      </c>
      <c r="E79" s="29" t="s">
        <v>130</v>
      </c>
      <c r="F79" s="29" t="s">
        <v>127</v>
      </c>
      <c r="G79" s="29" t="s">
        <v>128</v>
      </c>
      <c r="H79" s="87" t="s">
        <v>129</v>
      </c>
      <c r="I79" s="122" t="s">
        <v>44</v>
      </c>
    </row>
    <row r="80" spans="1:9" ht="16.5" x14ac:dyDescent="0.25">
      <c r="A80" s="188" t="s">
        <v>113</v>
      </c>
      <c r="B80" s="88" t="s">
        <v>70</v>
      </c>
      <c r="C80" s="37">
        <v>26</v>
      </c>
      <c r="D80" s="38">
        <v>0</v>
      </c>
      <c r="E80" s="150">
        <f>C80*D80*6</f>
        <v>0</v>
      </c>
      <c r="F80" s="151"/>
      <c r="G80" s="151"/>
      <c r="H80" s="152"/>
      <c r="I80" s="182">
        <f>E80+F81+G82+H83</f>
        <v>0</v>
      </c>
    </row>
    <row r="81" spans="1:9" ht="16.5" x14ac:dyDescent="0.25">
      <c r="A81" s="189"/>
      <c r="B81" s="88" t="s">
        <v>114</v>
      </c>
      <c r="C81" s="37">
        <v>31</v>
      </c>
      <c r="D81" s="89">
        <v>0</v>
      </c>
      <c r="E81" s="151"/>
      <c r="F81" s="150">
        <f>C81*D81*12</f>
        <v>0</v>
      </c>
      <c r="G81" s="151"/>
      <c r="H81" s="152"/>
      <c r="I81" s="183"/>
    </row>
    <row r="82" spans="1:9" ht="16.5" x14ac:dyDescent="0.25">
      <c r="A82" s="189"/>
      <c r="B82" s="88" t="s">
        <v>115</v>
      </c>
      <c r="C82" s="37">
        <v>36</v>
      </c>
      <c r="D82" s="89">
        <v>0</v>
      </c>
      <c r="E82" s="151"/>
      <c r="F82" s="151"/>
      <c r="G82" s="153">
        <f>C82*D82*12</f>
        <v>0</v>
      </c>
      <c r="H82" s="152"/>
      <c r="I82" s="183"/>
    </row>
    <row r="83" spans="1:9" ht="16.5" x14ac:dyDescent="0.25">
      <c r="A83" s="190"/>
      <c r="B83" s="88" t="s">
        <v>116</v>
      </c>
      <c r="C83" s="37">
        <v>36</v>
      </c>
      <c r="D83" s="89">
        <v>0</v>
      </c>
      <c r="E83" s="151"/>
      <c r="F83" s="151"/>
      <c r="G83" s="151"/>
      <c r="H83" s="154">
        <f>C83*D83*6</f>
        <v>0</v>
      </c>
      <c r="I83" s="184"/>
    </row>
    <row r="84" spans="1:9" ht="16.5" x14ac:dyDescent="0.25">
      <c r="A84" s="15"/>
      <c r="B84" s="90"/>
      <c r="C84" s="42"/>
      <c r="D84" s="8"/>
      <c r="E84" s="91"/>
      <c r="F84" s="91"/>
      <c r="G84" s="91"/>
      <c r="H84" s="91"/>
      <c r="I84" s="92"/>
    </row>
    <row r="85" spans="1:9" ht="16.5" x14ac:dyDescent="0.25">
      <c r="A85" s="13"/>
      <c r="B85" s="93" t="s">
        <v>92</v>
      </c>
      <c r="C85" s="43"/>
      <c r="D85" s="42"/>
      <c r="E85" s="43"/>
      <c r="F85" s="42"/>
      <c r="G85" s="43"/>
      <c r="H85" s="125"/>
      <c r="I85" s="125"/>
    </row>
    <row r="86" spans="1:9" s="28" customFormat="1" ht="13.5" x14ac:dyDescent="0.25">
      <c r="A86" s="83"/>
      <c r="B86" s="185" t="s">
        <v>38</v>
      </c>
      <c r="C86" s="187" t="s">
        <v>96</v>
      </c>
      <c r="D86" s="185" t="s">
        <v>39</v>
      </c>
      <c r="E86" s="71" t="s">
        <v>69</v>
      </c>
      <c r="F86" s="71" t="s">
        <v>121</v>
      </c>
      <c r="G86" s="71" t="s">
        <v>122</v>
      </c>
      <c r="H86" s="71" t="s">
        <v>123</v>
      </c>
      <c r="I86" s="132" t="s">
        <v>24</v>
      </c>
    </row>
    <row r="87" spans="1:9" s="28" customFormat="1" ht="34.35" customHeight="1" x14ac:dyDescent="0.25">
      <c r="A87" s="94"/>
      <c r="B87" s="186"/>
      <c r="C87" s="187"/>
      <c r="D87" s="186"/>
      <c r="E87" s="85" t="s">
        <v>41</v>
      </c>
      <c r="F87" s="85" t="s">
        <v>42</v>
      </c>
      <c r="G87" s="85" t="s">
        <v>43</v>
      </c>
      <c r="H87" s="85" t="s">
        <v>59</v>
      </c>
      <c r="I87" s="85" t="s">
        <v>59</v>
      </c>
    </row>
    <row r="88" spans="1:9" s="49" customFormat="1" ht="23.25" customHeight="1" x14ac:dyDescent="0.25">
      <c r="A88" s="192" t="s">
        <v>5</v>
      </c>
      <c r="B88" s="193"/>
      <c r="C88" s="31" t="s">
        <v>6</v>
      </c>
      <c r="D88" s="29" t="s">
        <v>7</v>
      </c>
      <c r="E88" s="29" t="s">
        <v>132</v>
      </c>
      <c r="F88" s="29" t="s">
        <v>133</v>
      </c>
      <c r="G88" s="29" t="s">
        <v>134</v>
      </c>
      <c r="H88" s="29" t="s">
        <v>135</v>
      </c>
      <c r="I88" s="29" t="s">
        <v>44</v>
      </c>
    </row>
    <row r="89" spans="1:9" ht="16.5" x14ac:dyDescent="0.25">
      <c r="A89" s="188" t="s">
        <v>147</v>
      </c>
      <c r="B89" s="88" t="s">
        <v>70</v>
      </c>
      <c r="C89" s="37">
        <v>0</v>
      </c>
      <c r="D89" s="38">
        <v>0</v>
      </c>
      <c r="E89" s="95">
        <f>C89*D89*5</f>
        <v>0</v>
      </c>
      <c r="F89" s="155"/>
      <c r="G89" s="155"/>
      <c r="H89" s="156"/>
      <c r="I89" s="175">
        <f>E89+F90+G91+H92</f>
        <v>0</v>
      </c>
    </row>
    <row r="90" spans="1:9" ht="16.5" x14ac:dyDescent="0.25">
      <c r="A90" s="189"/>
      <c r="B90" s="88" t="s">
        <v>114</v>
      </c>
      <c r="C90" s="37">
        <v>0</v>
      </c>
      <c r="D90" s="38">
        <v>0</v>
      </c>
      <c r="E90" s="155"/>
      <c r="F90" s="95">
        <f>C90*D90*8</f>
        <v>0</v>
      </c>
      <c r="G90" s="155"/>
      <c r="H90" s="156"/>
      <c r="I90" s="191"/>
    </row>
    <row r="91" spans="1:9" ht="16.5" x14ac:dyDescent="0.25">
      <c r="A91" s="189"/>
      <c r="B91" s="88" t="s">
        <v>115</v>
      </c>
      <c r="C91" s="37">
        <v>0</v>
      </c>
      <c r="D91" s="38">
        <v>0</v>
      </c>
      <c r="E91" s="155"/>
      <c r="F91" s="155"/>
      <c r="G91" s="38">
        <f>C91*D91*8</f>
        <v>0</v>
      </c>
      <c r="H91" s="156"/>
      <c r="I91" s="191"/>
    </row>
    <row r="92" spans="1:9" ht="16.5" x14ac:dyDescent="0.25">
      <c r="A92" s="190"/>
      <c r="B92" s="88" t="s">
        <v>116</v>
      </c>
      <c r="C92" s="37">
        <v>0</v>
      </c>
      <c r="D92" s="89">
        <v>0</v>
      </c>
      <c r="E92" s="157"/>
      <c r="F92" s="157"/>
      <c r="G92" s="157"/>
      <c r="H92" s="158">
        <f>C92*D92*3</f>
        <v>0</v>
      </c>
      <c r="I92" s="176"/>
    </row>
    <row r="93" spans="1:9" ht="16.5" x14ac:dyDescent="0.25">
      <c r="A93" s="13"/>
      <c r="B93" s="42"/>
      <c r="C93" s="43"/>
      <c r="D93" s="55"/>
      <c r="E93" s="55"/>
      <c r="F93" s="55"/>
      <c r="G93" s="55"/>
      <c r="H93" s="55"/>
      <c r="I93" s="130"/>
    </row>
    <row r="94" spans="1:9" ht="16.5" x14ac:dyDescent="0.25">
      <c r="A94" s="13"/>
      <c r="B94" s="42"/>
      <c r="C94" s="43"/>
      <c r="D94" s="55"/>
      <c r="E94" s="55"/>
      <c r="F94" s="55"/>
      <c r="G94" s="55"/>
      <c r="H94" s="55"/>
      <c r="I94" s="130"/>
    </row>
    <row r="95" spans="1:9" ht="16.5" x14ac:dyDescent="0.25">
      <c r="A95" s="13"/>
      <c r="B95" s="93" t="s">
        <v>87</v>
      </c>
      <c r="C95" s="43"/>
      <c r="D95" s="42"/>
      <c r="E95" s="43"/>
      <c r="F95" s="42"/>
      <c r="G95" s="43"/>
      <c r="H95" s="20"/>
      <c r="I95" s="20"/>
    </row>
    <row r="96" spans="1:9" ht="16.5" x14ac:dyDescent="0.25">
      <c r="A96" s="83"/>
      <c r="B96" s="120" t="s">
        <v>45</v>
      </c>
      <c r="C96" s="120" t="s">
        <v>39</v>
      </c>
      <c r="D96" s="71" t="s">
        <v>69</v>
      </c>
      <c r="E96" s="71" t="s">
        <v>121</v>
      </c>
      <c r="F96" s="71" t="s">
        <v>122</v>
      </c>
      <c r="G96" s="71" t="s">
        <v>123</v>
      </c>
      <c r="H96" s="120" t="s">
        <v>24</v>
      </c>
      <c r="I96" s="20"/>
    </row>
    <row r="97" spans="1:9" ht="16.5" x14ac:dyDescent="0.25">
      <c r="A97" s="94"/>
      <c r="B97" s="121"/>
      <c r="C97" s="121"/>
      <c r="D97" s="85" t="s">
        <v>46</v>
      </c>
      <c r="E97" s="85" t="s">
        <v>47</v>
      </c>
      <c r="F97" s="85" t="s">
        <v>48</v>
      </c>
      <c r="G97" s="85" t="s">
        <v>49</v>
      </c>
      <c r="H97" s="85" t="s">
        <v>50</v>
      </c>
      <c r="I97" s="20"/>
    </row>
    <row r="98" spans="1:9" ht="16.5" x14ac:dyDescent="0.25">
      <c r="A98" s="124" t="s">
        <v>5</v>
      </c>
      <c r="B98" s="31" t="s">
        <v>6</v>
      </c>
      <c r="C98" s="29" t="s">
        <v>7</v>
      </c>
      <c r="D98" s="29" t="s">
        <v>131</v>
      </c>
      <c r="E98" s="29" t="s">
        <v>51</v>
      </c>
      <c r="F98" s="29" t="s">
        <v>52</v>
      </c>
      <c r="G98" s="29" t="s">
        <v>99</v>
      </c>
      <c r="H98" s="29" t="s">
        <v>44</v>
      </c>
      <c r="I98" s="20"/>
    </row>
    <row r="99" spans="1:9" ht="16.5" x14ac:dyDescent="0.25">
      <c r="A99" s="124" t="s">
        <v>148</v>
      </c>
      <c r="B99" s="34">
        <v>2</v>
      </c>
      <c r="C99" s="35">
        <v>0</v>
      </c>
      <c r="D99" s="35">
        <f>B99*C99*6</f>
        <v>0</v>
      </c>
      <c r="E99" s="35">
        <f>B99*C99*12</f>
        <v>0</v>
      </c>
      <c r="F99" s="35">
        <f>B99*C99*12</f>
        <v>0</v>
      </c>
      <c r="G99" s="95">
        <f>B99*C99*6</f>
        <v>0</v>
      </c>
      <c r="H99" s="51">
        <f>SUM(D99:G99)</f>
        <v>0</v>
      </c>
      <c r="I99" s="20"/>
    </row>
    <row r="100" spans="1:9" ht="16.5" x14ac:dyDescent="0.25">
      <c r="A100" s="159"/>
      <c r="B100" s="42"/>
      <c r="C100" s="43"/>
      <c r="D100" s="43"/>
      <c r="E100" s="43"/>
      <c r="F100" s="43"/>
      <c r="G100" s="43"/>
      <c r="H100" s="161"/>
      <c r="I100" s="160"/>
    </row>
    <row r="101" spans="1:9" ht="16.5" x14ac:dyDescent="0.25">
      <c r="A101" s="159"/>
      <c r="B101" s="42"/>
      <c r="C101" s="43"/>
      <c r="D101" s="43"/>
      <c r="E101" s="43"/>
      <c r="F101" s="43"/>
      <c r="G101" s="43"/>
      <c r="H101" s="161"/>
      <c r="I101" s="160"/>
    </row>
    <row r="102" spans="1:9" ht="16.5" x14ac:dyDescent="0.25">
      <c r="A102" s="159"/>
      <c r="B102" s="42"/>
      <c r="C102" s="43"/>
      <c r="D102" s="43"/>
      <c r="E102" s="43"/>
      <c r="F102" s="43"/>
      <c r="G102" s="43"/>
      <c r="H102" s="161"/>
      <c r="I102" s="160"/>
    </row>
    <row r="103" spans="1:9" ht="16.5" x14ac:dyDescent="0.25">
      <c r="A103" s="159"/>
      <c r="B103" s="42"/>
      <c r="C103" s="43"/>
      <c r="D103" s="43"/>
      <c r="E103" s="43"/>
      <c r="F103" s="43"/>
      <c r="G103" s="43"/>
      <c r="H103" s="161"/>
      <c r="I103" s="160"/>
    </row>
    <row r="104" spans="1:9" ht="16.5" x14ac:dyDescent="0.25">
      <c r="A104" s="159"/>
      <c r="B104" s="42"/>
      <c r="C104" s="43"/>
      <c r="D104" s="43"/>
      <c r="E104" s="43"/>
      <c r="F104" s="43"/>
      <c r="G104" s="43"/>
      <c r="H104" s="161"/>
      <c r="I104" s="160"/>
    </row>
    <row r="105" spans="1:9" ht="16.5" x14ac:dyDescent="0.3">
      <c r="A105" s="172" t="s">
        <v>19</v>
      </c>
      <c r="B105" s="172"/>
      <c r="C105" s="172"/>
      <c r="D105" s="173" t="s">
        <v>95</v>
      </c>
      <c r="E105" s="173"/>
      <c r="F105" s="173"/>
      <c r="G105" s="173"/>
      <c r="H105" s="173"/>
      <c r="I105" s="160"/>
    </row>
    <row r="106" spans="1:9" ht="16.5" x14ac:dyDescent="0.25">
      <c r="A106" s="13"/>
      <c r="B106" s="3"/>
      <c r="C106" s="3"/>
      <c r="D106" s="174" t="s">
        <v>94</v>
      </c>
      <c r="E106" s="174"/>
      <c r="F106" s="174"/>
      <c r="G106" s="174"/>
      <c r="H106" s="174"/>
      <c r="I106" s="143"/>
    </row>
    <row r="107" spans="1:9" ht="16.5" x14ac:dyDescent="0.25">
      <c r="A107" s="13"/>
      <c r="B107" s="3"/>
      <c r="C107" s="3"/>
      <c r="D107" s="167"/>
      <c r="E107" s="167"/>
      <c r="F107" s="167"/>
      <c r="G107" s="167"/>
      <c r="H107" s="167"/>
      <c r="I107" s="168"/>
    </row>
    <row r="108" spans="1:9" ht="16.5" x14ac:dyDescent="0.25">
      <c r="A108" s="13"/>
      <c r="B108" s="3"/>
      <c r="C108" s="3"/>
      <c r="D108" s="167"/>
      <c r="E108" s="167"/>
      <c r="F108" s="167"/>
      <c r="G108" s="167"/>
      <c r="H108" s="167"/>
      <c r="I108" s="168"/>
    </row>
    <row r="109" spans="1:9" ht="16.5" x14ac:dyDescent="0.25">
      <c r="A109" s="146"/>
      <c r="B109" s="42"/>
      <c r="C109" s="43"/>
      <c r="D109" s="43"/>
      <c r="E109" s="43"/>
      <c r="F109" s="43"/>
      <c r="G109" s="43"/>
      <c r="H109" s="142"/>
      <c r="I109" s="143" t="s">
        <v>168</v>
      </c>
    </row>
    <row r="110" spans="1:9" ht="16.5" x14ac:dyDescent="0.25">
      <c r="A110" s="13"/>
      <c r="B110" s="93" t="s">
        <v>136</v>
      </c>
      <c r="C110" s="43"/>
      <c r="D110" s="42"/>
      <c r="E110" s="43"/>
      <c r="F110" s="42"/>
      <c r="G110" s="43"/>
      <c r="H110" s="143"/>
      <c r="I110" s="143"/>
    </row>
    <row r="111" spans="1:9" ht="16.5" x14ac:dyDescent="0.25">
      <c r="A111" s="83"/>
      <c r="B111" s="144" t="s">
        <v>45</v>
      </c>
      <c r="C111" s="144" t="s">
        <v>39</v>
      </c>
      <c r="D111" s="71" t="s">
        <v>69</v>
      </c>
      <c r="E111" s="71" t="s">
        <v>121</v>
      </c>
      <c r="F111" s="71" t="s">
        <v>122</v>
      </c>
      <c r="G111" s="71" t="s">
        <v>123</v>
      </c>
      <c r="H111" s="144" t="s">
        <v>24</v>
      </c>
      <c r="I111" s="143"/>
    </row>
    <row r="112" spans="1:9" ht="16.5" x14ac:dyDescent="0.25">
      <c r="A112" s="94"/>
      <c r="B112" s="145"/>
      <c r="C112" s="145"/>
      <c r="D112" s="85" t="s">
        <v>46</v>
      </c>
      <c r="E112" s="85" t="s">
        <v>47</v>
      </c>
      <c r="F112" s="85" t="s">
        <v>48</v>
      </c>
      <c r="G112" s="85" t="s">
        <v>49</v>
      </c>
      <c r="H112" s="85" t="s">
        <v>50</v>
      </c>
      <c r="I112" s="143"/>
    </row>
    <row r="113" spans="1:9" ht="16.5" x14ac:dyDescent="0.25">
      <c r="A113" s="140" t="s">
        <v>5</v>
      </c>
      <c r="B113" s="31" t="s">
        <v>6</v>
      </c>
      <c r="C113" s="29" t="s">
        <v>7</v>
      </c>
      <c r="D113" s="29" t="s">
        <v>131</v>
      </c>
      <c r="E113" s="29" t="s">
        <v>51</v>
      </c>
      <c r="F113" s="29" t="s">
        <v>52</v>
      </c>
      <c r="G113" s="29" t="s">
        <v>99</v>
      </c>
      <c r="H113" s="29" t="s">
        <v>44</v>
      </c>
      <c r="I113" s="143"/>
    </row>
    <row r="114" spans="1:9" ht="24.75" customHeight="1" x14ac:dyDescent="0.25">
      <c r="A114" s="140" t="s">
        <v>149</v>
      </c>
      <c r="B114" s="34">
        <v>2</v>
      </c>
      <c r="C114" s="35">
        <v>0</v>
      </c>
      <c r="D114" s="35">
        <f>B114*C114*6</f>
        <v>0</v>
      </c>
      <c r="E114" s="35">
        <f>B114*C114*12</f>
        <v>0</v>
      </c>
      <c r="F114" s="35">
        <f>B114*C114*12</f>
        <v>0</v>
      </c>
      <c r="G114" s="95">
        <f>B114*C114*6</f>
        <v>0</v>
      </c>
      <c r="H114" s="51">
        <f>SUM(D114:G114)</f>
        <v>0</v>
      </c>
      <c r="I114" s="143"/>
    </row>
    <row r="115" spans="1:9" ht="16.5" x14ac:dyDescent="0.25">
      <c r="A115" s="146"/>
      <c r="B115" s="42"/>
      <c r="C115" s="43"/>
      <c r="D115" s="43"/>
      <c r="E115" s="43"/>
      <c r="F115" s="43"/>
      <c r="G115" s="43"/>
      <c r="H115" s="142"/>
      <c r="I115" s="143"/>
    </row>
    <row r="116" spans="1:9" ht="16.5" x14ac:dyDescent="0.25">
      <c r="A116" s="146"/>
      <c r="B116" s="42"/>
      <c r="C116" s="43"/>
      <c r="D116" s="43"/>
      <c r="E116" s="43"/>
      <c r="F116" s="43"/>
      <c r="G116" s="43"/>
      <c r="H116" s="142"/>
      <c r="I116" s="143"/>
    </row>
    <row r="117" spans="1:9" ht="16.5" x14ac:dyDescent="0.25">
      <c r="A117" s="146"/>
      <c r="B117" s="42"/>
      <c r="C117" s="43"/>
      <c r="D117" s="43"/>
      <c r="E117" s="43"/>
      <c r="F117" s="43"/>
      <c r="G117" s="43"/>
      <c r="H117" s="142"/>
      <c r="I117" s="143"/>
    </row>
    <row r="118" spans="1:9" ht="16.5" x14ac:dyDescent="0.25">
      <c r="A118" s="146"/>
      <c r="B118" s="42"/>
      <c r="C118" s="43"/>
      <c r="D118" s="43"/>
      <c r="E118" s="43"/>
      <c r="F118" s="43"/>
      <c r="G118" s="43"/>
      <c r="H118" s="142"/>
      <c r="I118" s="143"/>
    </row>
    <row r="119" spans="1:9" ht="16.5" x14ac:dyDescent="0.25">
      <c r="A119" s="13"/>
      <c r="B119" s="42"/>
      <c r="C119" s="43"/>
      <c r="D119" s="55"/>
      <c r="E119" s="55"/>
      <c r="F119" s="55"/>
      <c r="G119" s="55"/>
      <c r="H119" s="55"/>
      <c r="I119" s="20"/>
    </row>
    <row r="120" spans="1:9" ht="16.5" x14ac:dyDescent="0.25">
      <c r="A120" s="96" t="s">
        <v>53</v>
      </c>
      <c r="B120" s="123" t="s">
        <v>69</v>
      </c>
      <c r="C120" s="123" t="s">
        <v>121</v>
      </c>
      <c r="D120" s="123" t="s">
        <v>122</v>
      </c>
      <c r="E120" s="97" t="s">
        <v>145</v>
      </c>
      <c r="F120" s="126" t="s">
        <v>24</v>
      </c>
      <c r="G120" s="55"/>
      <c r="H120" s="55"/>
      <c r="I120" s="20"/>
    </row>
    <row r="121" spans="1:9" ht="51" customHeight="1" x14ac:dyDescent="0.25">
      <c r="A121" s="126" t="s">
        <v>175</v>
      </c>
      <c r="B121" s="149">
        <f>E80+E89+D99+D114</f>
        <v>0</v>
      </c>
      <c r="C121" s="149">
        <f>F81+F90+E99+E114</f>
        <v>0</v>
      </c>
      <c r="D121" s="149">
        <f>G82+G91+F99+F114</f>
        <v>0</v>
      </c>
      <c r="E121" s="149">
        <f>H83+H92+G99+G114</f>
        <v>0</v>
      </c>
      <c r="F121" s="148">
        <f>SUM(B121:E121)</f>
        <v>0</v>
      </c>
      <c r="G121" s="55"/>
      <c r="H121" s="55"/>
      <c r="I121" s="20"/>
    </row>
    <row r="122" spans="1:9" ht="16.5" customHeight="1" x14ac:dyDescent="0.25">
      <c r="A122" s="146"/>
      <c r="B122" s="147"/>
      <c r="C122" s="147"/>
      <c r="D122" s="147"/>
      <c r="E122" s="147"/>
      <c r="F122" s="147"/>
      <c r="G122" s="55"/>
      <c r="H122" s="55"/>
      <c r="I122" s="143"/>
    </row>
    <row r="123" spans="1:9" ht="21.75" customHeight="1" x14ac:dyDescent="0.25">
      <c r="A123" s="197" t="s">
        <v>150</v>
      </c>
      <c r="B123" s="197"/>
      <c r="C123" s="197"/>
      <c r="D123" s="197"/>
      <c r="E123" s="197"/>
      <c r="F123" s="197"/>
      <c r="G123" s="8"/>
      <c r="H123" s="20"/>
      <c r="I123" s="20"/>
    </row>
    <row r="124" spans="1:9" ht="10.5" customHeight="1" x14ac:dyDescent="0.25">
      <c r="A124" s="13"/>
      <c r="B124" s="8"/>
      <c r="C124" s="8"/>
      <c r="D124" s="8"/>
      <c r="E124" s="8"/>
      <c r="F124" s="8"/>
      <c r="G124" s="8"/>
      <c r="H124" s="20"/>
      <c r="I124" s="20"/>
    </row>
    <row r="125" spans="1:9" s="101" customFormat="1" ht="12.75" x14ac:dyDescent="0.25">
      <c r="A125" s="98"/>
      <c r="B125" s="123" t="s">
        <v>40</v>
      </c>
      <c r="C125" s="123" t="s">
        <v>66</v>
      </c>
      <c r="D125" s="123" t="s">
        <v>67</v>
      </c>
      <c r="E125" s="97" t="s">
        <v>68</v>
      </c>
      <c r="F125" s="123" t="s">
        <v>24</v>
      </c>
      <c r="G125" s="99"/>
      <c r="H125" s="100"/>
      <c r="I125" s="100"/>
    </row>
    <row r="126" spans="1:9" s="101" customFormat="1" ht="18.600000000000001" customHeight="1" x14ac:dyDescent="0.25">
      <c r="A126" s="102"/>
      <c r="B126" s="103" t="s">
        <v>158</v>
      </c>
      <c r="C126" s="103" t="s">
        <v>159</v>
      </c>
      <c r="D126" s="103" t="s">
        <v>160</v>
      </c>
      <c r="E126" s="103" t="s">
        <v>161</v>
      </c>
      <c r="F126" s="103" t="s">
        <v>54</v>
      </c>
      <c r="G126" s="100"/>
      <c r="H126" s="104"/>
      <c r="I126" s="104"/>
    </row>
    <row r="127" spans="1:9" s="49" customFormat="1" ht="24.75" customHeight="1" x14ac:dyDescent="0.25">
      <c r="A127" s="105" t="s">
        <v>5</v>
      </c>
      <c r="B127" s="29" t="s">
        <v>151</v>
      </c>
      <c r="C127" s="29" t="s">
        <v>152</v>
      </c>
      <c r="D127" s="29" t="s">
        <v>153</v>
      </c>
      <c r="E127" s="29" t="s">
        <v>154</v>
      </c>
      <c r="F127" s="30" t="s">
        <v>55</v>
      </c>
      <c r="G127" s="106"/>
      <c r="H127" s="4"/>
      <c r="I127" s="4"/>
    </row>
    <row r="128" spans="1:9" ht="22.7" customHeight="1" x14ac:dyDescent="0.25">
      <c r="A128" s="102" t="s">
        <v>63</v>
      </c>
      <c r="B128" s="119">
        <f>D11</f>
        <v>0</v>
      </c>
      <c r="C128" s="119">
        <f>E11</f>
        <v>0</v>
      </c>
      <c r="D128" s="119">
        <f>F11</f>
        <v>0</v>
      </c>
      <c r="E128" s="119">
        <f>G11</f>
        <v>0</v>
      </c>
      <c r="F128" s="119">
        <f>SUM(B128:E128)</f>
        <v>0</v>
      </c>
      <c r="G128" s="44"/>
      <c r="H128" s="20"/>
      <c r="I128" s="20"/>
    </row>
    <row r="129" spans="1:9" ht="22.7" customHeight="1" x14ac:dyDescent="0.25">
      <c r="A129" s="102" t="s">
        <v>165</v>
      </c>
      <c r="B129" s="119">
        <f>C73</f>
        <v>0</v>
      </c>
      <c r="C129" s="119">
        <f>D73</f>
        <v>0</v>
      </c>
      <c r="D129" s="119">
        <f>E73</f>
        <v>0</v>
      </c>
      <c r="E129" s="119">
        <f>F73</f>
        <v>0</v>
      </c>
      <c r="F129" s="119">
        <f>SUM(B129:E129)</f>
        <v>0</v>
      </c>
      <c r="G129" s="44"/>
      <c r="H129" s="20"/>
      <c r="I129" s="20"/>
    </row>
    <row r="130" spans="1:9" ht="23.45" customHeight="1" x14ac:dyDescent="0.25">
      <c r="A130" s="102" t="s">
        <v>176</v>
      </c>
      <c r="B130" s="119">
        <f>B121</f>
        <v>0</v>
      </c>
      <c r="C130" s="119">
        <f>C121</f>
        <v>0</v>
      </c>
      <c r="D130" s="119">
        <f>D121</f>
        <v>0</v>
      </c>
      <c r="E130" s="119">
        <f>E121</f>
        <v>0</v>
      </c>
      <c r="F130" s="119">
        <f>SUM(B130:E130)</f>
        <v>0</v>
      </c>
      <c r="G130" s="44"/>
      <c r="H130" s="20"/>
      <c r="I130" s="20"/>
    </row>
    <row r="131" spans="1:9" ht="24.75" customHeight="1" x14ac:dyDescent="0.25">
      <c r="A131" s="107" t="s">
        <v>56</v>
      </c>
      <c r="B131" s="41">
        <f>SUM(B128:B130)</f>
        <v>0</v>
      </c>
      <c r="C131" s="40">
        <f>SUM(C128:C130)</f>
        <v>0</v>
      </c>
      <c r="D131" s="41">
        <f>SUM(D128:D130)</f>
        <v>0</v>
      </c>
      <c r="E131" s="40">
        <f>SUM(E128:E130)</f>
        <v>0</v>
      </c>
      <c r="F131" s="41">
        <f>SUM(F128:F130)</f>
        <v>0</v>
      </c>
      <c r="G131" s="44"/>
      <c r="H131" s="20"/>
      <c r="I131" s="20"/>
    </row>
    <row r="132" spans="1:9" ht="16.5" x14ac:dyDescent="0.25">
      <c r="A132" s="108"/>
      <c r="B132" s="45"/>
      <c r="C132" s="44"/>
      <c r="D132" s="8"/>
      <c r="E132" s="8"/>
      <c r="F132" s="8"/>
      <c r="G132" s="8"/>
      <c r="H132" s="20"/>
      <c r="I132" s="20"/>
    </row>
    <row r="133" spans="1:9" ht="16.5" x14ac:dyDescent="0.25">
      <c r="A133" s="13"/>
      <c r="B133" s="20"/>
      <c r="C133" s="20"/>
      <c r="D133" s="20"/>
      <c r="E133" s="20"/>
      <c r="F133" s="20"/>
      <c r="G133" s="20"/>
      <c r="H133" s="20"/>
      <c r="I133" s="20"/>
    </row>
    <row r="134" spans="1:9" ht="16.5" x14ac:dyDescent="0.25">
      <c r="A134" s="194" t="s">
        <v>164</v>
      </c>
      <c r="B134" s="194"/>
      <c r="C134" s="194"/>
      <c r="D134" s="194"/>
      <c r="E134" s="194"/>
      <c r="F134" s="20"/>
      <c r="G134" s="20"/>
      <c r="H134" s="20"/>
      <c r="I134" s="20"/>
    </row>
    <row r="135" spans="1:9" ht="16.5" x14ac:dyDescent="0.25">
      <c r="A135" s="14" t="s">
        <v>57</v>
      </c>
      <c r="B135" s="6"/>
      <c r="C135" s="6"/>
      <c r="D135" s="6"/>
      <c r="E135" s="6"/>
      <c r="F135" s="20"/>
      <c r="G135" s="20"/>
      <c r="H135" s="20"/>
      <c r="I135" s="20"/>
    </row>
    <row r="136" spans="1:9" ht="17.25" customHeight="1" x14ac:dyDescent="0.25">
      <c r="A136" s="198" t="s">
        <v>177</v>
      </c>
      <c r="B136" s="198"/>
      <c r="C136" s="198"/>
      <c r="D136" s="162">
        <f>D7+D8+C73+E80+E89+D99+D114</f>
        <v>0</v>
      </c>
      <c r="E136" s="2"/>
      <c r="F136" s="20"/>
      <c r="G136" s="20"/>
      <c r="H136" s="20"/>
      <c r="I136" s="20"/>
    </row>
    <row r="137" spans="1:9" ht="17.25" customHeight="1" x14ac:dyDescent="0.25">
      <c r="A137" s="198" t="s">
        <v>178</v>
      </c>
      <c r="B137" s="198"/>
      <c r="C137" s="198"/>
      <c r="D137" s="162">
        <f>E7+E8+D73+F81+F90+E99+E114</f>
        <v>0</v>
      </c>
      <c r="E137" s="2"/>
      <c r="F137" s="20"/>
      <c r="G137" s="20"/>
      <c r="H137" s="20"/>
      <c r="I137" s="20"/>
    </row>
    <row r="138" spans="1:9" ht="17.25" customHeight="1" x14ac:dyDescent="0.25">
      <c r="A138" s="198" t="s">
        <v>179</v>
      </c>
      <c r="B138" s="198"/>
      <c r="C138" s="198"/>
      <c r="D138" s="162">
        <f>F7+F8+E73+G82+G91+F99+F114</f>
        <v>0</v>
      </c>
      <c r="E138" s="2"/>
      <c r="F138" s="27"/>
      <c r="G138" s="20"/>
      <c r="H138" s="20"/>
      <c r="I138" s="20"/>
    </row>
    <row r="139" spans="1:9" ht="17.25" customHeight="1" x14ac:dyDescent="0.25">
      <c r="A139" s="198" t="s">
        <v>180</v>
      </c>
      <c r="B139" s="198"/>
      <c r="C139" s="198"/>
      <c r="D139" s="162">
        <f>G7+G8+F73+H83+H92+G99+G114</f>
        <v>0</v>
      </c>
      <c r="E139" s="2"/>
      <c r="F139" s="20"/>
      <c r="G139" s="20"/>
      <c r="H139" s="20"/>
      <c r="I139" s="20"/>
    </row>
    <row r="140" spans="1:9" s="109" customFormat="1" ht="17.25" customHeight="1" x14ac:dyDescent="0.25">
      <c r="A140" s="16"/>
      <c r="B140" s="5"/>
      <c r="C140" s="165" t="s">
        <v>65</v>
      </c>
      <c r="D140" s="163">
        <f>SUM(D136:D139)</f>
        <v>0</v>
      </c>
      <c r="E140" s="11"/>
      <c r="F140" s="12"/>
      <c r="G140" s="12"/>
      <c r="H140" s="12"/>
      <c r="I140" s="12"/>
    </row>
    <row r="141" spans="1:9" ht="16.5" x14ac:dyDescent="0.25">
      <c r="A141" s="14" t="s">
        <v>58</v>
      </c>
      <c r="B141" s="20"/>
      <c r="C141" s="20"/>
      <c r="D141" s="20"/>
      <c r="E141" s="20"/>
      <c r="F141" s="20"/>
      <c r="G141" s="20"/>
      <c r="H141" s="20"/>
      <c r="I141" s="20"/>
    </row>
    <row r="142" spans="1:9" ht="17.25" customHeight="1" x14ac:dyDescent="0.25">
      <c r="A142" s="129" t="s">
        <v>169</v>
      </c>
      <c r="B142" s="9"/>
      <c r="C142" s="9">
        <f>D9+D10</f>
        <v>0</v>
      </c>
      <c r="D142" s="20"/>
      <c r="E142" s="20"/>
      <c r="F142" s="20"/>
      <c r="G142" s="20"/>
      <c r="H142" s="20"/>
      <c r="I142" s="20"/>
    </row>
    <row r="143" spans="1:9" ht="18.600000000000001" customHeight="1" x14ac:dyDescent="0.25">
      <c r="A143" s="55" t="s">
        <v>155</v>
      </c>
      <c r="B143" s="9"/>
      <c r="C143" s="9">
        <f>E9+E10</f>
        <v>0</v>
      </c>
      <c r="D143" s="20"/>
      <c r="E143" s="20"/>
      <c r="F143" s="20"/>
      <c r="G143" s="20"/>
      <c r="H143" s="20"/>
      <c r="I143" s="20"/>
    </row>
    <row r="144" spans="1:9" ht="17.850000000000001" customHeight="1" x14ac:dyDescent="0.25">
      <c r="A144" s="55" t="s">
        <v>156</v>
      </c>
      <c r="B144" s="9"/>
      <c r="C144" s="9">
        <f>F9+F10</f>
        <v>0</v>
      </c>
      <c r="D144" s="20"/>
      <c r="E144" s="20"/>
      <c r="F144" s="20"/>
      <c r="G144" s="20"/>
      <c r="H144" s="20"/>
      <c r="I144" s="20"/>
    </row>
    <row r="145" spans="1:9" ht="17.850000000000001" customHeight="1" x14ac:dyDescent="0.25">
      <c r="A145" s="55" t="s">
        <v>157</v>
      </c>
      <c r="B145" s="9"/>
      <c r="C145" s="9">
        <f>G9+G10</f>
        <v>0</v>
      </c>
      <c r="D145" s="130"/>
      <c r="E145" s="130"/>
      <c r="F145" s="130"/>
      <c r="G145" s="130"/>
      <c r="H145" s="130"/>
      <c r="I145" s="130"/>
    </row>
    <row r="146" spans="1:9" s="109" customFormat="1" ht="16.5" customHeight="1" x14ac:dyDescent="0.25">
      <c r="A146" s="164" t="s">
        <v>8</v>
      </c>
      <c r="B146" s="10"/>
      <c r="C146" s="10">
        <f>SUM(C142:C145)</f>
        <v>0</v>
      </c>
      <c r="D146" s="12"/>
      <c r="E146" s="12"/>
      <c r="F146" s="12"/>
      <c r="G146" s="12"/>
      <c r="H146" s="12"/>
      <c r="I146" s="12"/>
    </row>
    <row r="147" spans="1:9" s="109" customFormat="1" ht="16.5" customHeight="1" x14ac:dyDescent="0.25">
      <c r="A147" s="17"/>
      <c r="B147" s="10"/>
      <c r="C147" s="12"/>
      <c r="D147" s="12"/>
      <c r="E147" s="12"/>
      <c r="F147" s="12"/>
      <c r="G147" s="12"/>
      <c r="H147" s="12"/>
      <c r="I147" s="12"/>
    </row>
    <row r="148" spans="1:9" ht="24" customHeight="1" x14ac:dyDescent="0.25">
      <c r="A148" s="196" t="s">
        <v>100</v>
      </c>
      <c r="B148" s="196"/>
      <c r="C148" s="10">
        <f>D140+C146</f>
        <v>0</v>
      </c>
      <c r="D148" s="20"/>
      <c r="E148" s="20"/>
      <c r="F148" s="20"/>
      <c r="G148" s="20"/>
      <c r="H148" s="20"/>
      <c r="I148" s="20"/>
    </row>
    <row r="149" spans="1:9" ht="24" customHeight="1" x14ac:dyDescent="0.25">
      <c r="A149" s="131"/>
      <c r="B149" s="131"/>
      <c r="C149" s="10"/>
      <c r="D149" s="130"/>
      <c r="E149" s="130"/>
      <c r="F149" s="130"/>
      <c r="G149" s="130"/>
      <c r="H149" s="130"/>
      <c r="I149" s="130"/>
    </row>
    <row r="150" spans="1:9" ht="24" customHeight="1" x14ac:dyDescent="0.25">
      <c r="A150" s="131"/>
      <c r="B150" s="131"/>
      <c r="C150" s="10"/>
      <c r="D150" s="130"/>
      <c r="E150" s="130"/>
      <c r="F150" s="130"/>
      <c r="G150" s="130"/>
      <c r="H150" s="130"/>
      <c r="I150" s="130"/>
    </row>
    <row r="151" spans="1:9" ht="24" customHeight="1" x14ac:dyDescent="0.25">
      <c r="A151" s="131"/>
      <c r="B151" s="131"/>
      <c r="C151" s="10"/>
      <c r="D151" s="130"/>
      <c r="E151" s="130"/>
      <c r="F151" s="130"/>
      <c r="G151" s="130"/>
      <c r="H151" s="130"/>
      <c r="I151" s="130"/>
    </row>
    <row r="152" spans="1:9" s="58" customFormat="1" ht="21.75" customHeight="1" x14ac:dyDescent="0.3">
      <c r="A152" s="173"/>
      <c r="B152" s="173"/>
      <c r="C152" s="173"/>
      <c r="D152" s="173"/>
      <c r="E152" s="7"/>
      <c r="F152" s="7"/>
      <c r="G152" s="21"/>
      <c r="H152" s="21"/>
      <c r="I152" s="21"/>
    </row>
    <row r="153" spans="1:9" ht="16.5" x14ac:dyDescent="0.25">
      <c r="A153" s="18"/>
      <c r="B153" s="2"/>
      <c r="C153" s="2"/>
      <c r="D153" s="8"/>
      <c r="E153" s="8"/>
      <c r="F153" s="8"/>
      <c r="G153" s="20"/>
      <c r="H153" s="20"/>
      <c r="I153" s="20"/>
    </row>
    <row r="154" spans="1:9" ht="16.5" x14ac:dyDescent="0.25">
      <c r="A154" s="18"/>
      <c r="B154" s="195"/>
      <c r="C154" s="195"/>
      <c r="D154" s="195"/>
      <c r="E154" s="8"/>
      <c r="F154" s="8"/>
      <c r="G154" s="20"/>
      <c r="H154" s="20"/>
      <c r="I154" s="20"/>
    </row>
    <row r="155" spans="1:9" s="58" customFormat="1" ht="21" customHeight="1" x14ac:dyDescent="0.3">
      <c r="A155" s="172" t="s">
        <v>19</v>
      </c>
      <c r="B155" s="172"/>
      <c r="C155" s="172"/>
      <c r="D155" s="173" t="s">
        <v>95</v>
      </c>
      <c r="E155" s="173"/>
      <c r="F155" s="173"/>
      <c r="G155" s="173"/>
      <c r="H155" s="173"/>
      <c r="I155" s="21"/>
    </row>
    <row r="156" spans="1:9" s="49" customFormat="1" ht="12.4" customHeight="1" x14ac:dyDescent="0.25">
      <c r="A156" s="13"/>
      <c r="B156" s="3"/>
      <c r="C156" s="3"/>
      <c r="D156" s="174" t="s">
        <v>94</v>
      </c>
      <c r="E156" s="174"/>
      <c r="F156" s="174"/>
      <c r="G156" s="174"/>
      <c r="H156" s="174"/>
      <c r="I156" s="4"/>
    </row>
    <row r="157" spans="1:9" s="49" customFormat="1" ht="8.25" customHeight="1" x14ac:dyDescent="0.25">
      <c r="A157" s="19"/>
      <c r="B157" s="3"/>
      <c r="C157" s="3"/>
      <c r="D157" s="1"/>
      <c r="E157" s="4"/>
      <c r="F157" s="1"/>
      <c r="G157" s="4"/>
      <c r="H157" s="4"/>
      <c r="I157" s="4"/>
    </row>
    <row r="158" spans="1:9" ht="16.5" x14ac:dyDescent="0.25">
      <c r="A158" s="13"/>
      <c r="B158" s="20"/>
      <c r="C158" s="20"/>
      <c r="D158" s="20"/>
      <c r="E158" s="20"/>
      <c r="F158" s="20"/>
      <c r="G158" s="20"/>
      <c r="H158" s="20"/>
      <c r="I158" s="20"/>
    </row>
    <row r="159" spans="1:9" ht="16.5" x14ac:dyDescent="0.25">
      <c r="A159" s="13"/>
      <c r="B159" s="20"/>
      <c r="C159" s="20"/>
      <c r="D159" s="20"/>
      <c r="E159" s="20"/>
      <c r="F159" s="20"/>
      <c r="G159" s="20"/>
      <c r="H159" s="20"/>
      <c r="I159" s="20"/>
    </row>
    <row r="160" spans="1:9" ht="16.5" x14ac:dyDescent="0.25">
      <c r="A160" s="13"/>
      <c r="B160" s="20"/>
      <c r="C160" s="20"/>
      <c r="D160" s="20"/>
      <c r="E160" s="20"/>
      <c r="F160" s="20"/>
      <c r="G160" s="20"/>
      <c r="H160" s="20"/>
      <c r="I160" s="20"/>
    </row>
    <row r="161" spans="1:9" ht="16.5" x14ac:dyDescent="0.25">
      <c r="A161" s="13"/>
      <c r="B161" s="20"/>
      <c r="C161" s="20"/>
      <c r="D161" s="20"/>
      <c r="E161" s="20"/>
      <c r="F161" s="20"/>
      <c r="G161" s="20"/>
      <c r="H161" s="20"/>
      <c r="I161" s="20"/>
    </row>
    <row r="162" spans="1:9" ht="16.5" x14ac:dyDescent="0.25">
      <c r="A162" s="13"/>
      <c r="B162" s="20"/>
      <c r="C162" s="20"/>
      <c r="D162" s="20"/>
      <c r="E162" s="20"/>
      <c r="F162" s="20"/>
      <c r="G162" s="20"/>
      <c r="H162" s="20"/>
      <c r="I162" s="20"/>
    </row>
    <row r="163" spans="1:9" ht="16.5" x14ac:dyDescent="0.25">
      <c r="A163" s="13"/>
      <c r="B163" s="20"/>
      <c r="C163" s="20"/>
      <c r="D163" s="20"/>
      <c r="E163" s="20"/>
      <c r="F163" s="20"/>
      <c r="G163" s="20"/>
      <c r="H163" s="20"/>
      <c r="I163" s="20"/>
    </row>
    <row r="164" spans="1:9" ht="16.5" x14ac:dyDescent="0.25">
      <c r="A164" s="13"/>
      <c r="B164" s="20"/>
      <c r="C164" s="20"/>
      <c r="D164" s="20"/>
      <c r="E164" s="20"/>
      <c r="F164" s="20"/>
      <c r="G164" s="20"/>
      <c r="H164" s="20"/>
      <c r="I164" s="20"/>
    </row>
    <row r="165" spans="1:9" ht="16.5" x14ac:dyDescent="0.25">
      <c r="A165" s="13"/>
      <c r="B165" s="20"/>
      <c r="C165" s="20"/>
      <c r="D165" s="20"/>
      <c r="E165" s="20"/>
      <c r="F165" s="20"/>
      <c r="G165" s="20"/>
      <c r="H165" s="20"/>
      <c r="I165" s="20"/>
    </row>
    <row r="166" spans="1:9" ht="16.5" x14ac:dyDescent="0.25">
      <c r="A166" s="13"/>
      <c r="B166" s="20"/>
      <c r="C166" s="20"/>
      <c r="D166" s="20"/>
      <c r="E166" s="20"/>
      <c r="F166" s="20"/>
      <c r="G166" s="20"/>
      <c r="H166" s="20"/>
      <c r="I166" s="20"/>
    </row>
    <row r="167" spans="1:9" ht="16.5" x14ac:dyDescent="0.25">
      <c r="A167" s="13"/>
      <c r="B167" s="20"/>
      <c r="C167" s="20"/>
      <c r="D167" s="20"/>
      <c r="E167" s="20"/>
      <c r="F167" s="20"/>
      <c r="G167" s="20"/>
      <c r="H167" s="20"/>
      <c r="I167" s="20"/>
    </row>
    <row r="168" spans="1:9" ht="16.5" x14ac:dyDescent="0.25">
      <c r="A168" s="13"/>
      <c r="B168" s="20"/>
      <c r="C168" s="20"/>
      <c r="D168" s="20"/>
      <c r="E168" s="20"/>
      <c r="F168" s="20"/>
      <c r="G168" s="20"/>
      <c r="H168" s="20"/>
      <c r="I168" s="20"/>
    </row>
    <row r="169" spans="1:9" ht="16.5" x14ac:dyDescent="0.25">
      <c r="A169" s="13"/>
      <c r="B169" s="20"/>
      <c r="C169" s="20"/>
      <c r="D169" s="20"/>
      <c r="E169" s="20"/>
      <c r="F169" s="20"/>
      <c r="G169" s="20"/>
      <c r="H169" s="20"/>
      <c r="I169" s="20"/>
    </row>
    <row r="170" spans="1:9" ht="16.5" x14ac:dyDescent="0.25">
      <c r="A170" s="13"/>
      <c r="B170" s="20"/>
      <c r="C170" s="20"/>
      <c r="D170" s="20"/>
      <c r="E170" s="20"/>
      <c r="F170" s="20"/>
      <c r="G170" s="20"/>
      <c r="H170" s="20"/>
      <c r="I170" s="20"/>
    </row>
    <row r="171" spans="1:9" ht="16.5" x14ac:dyDescent="0.25">
      <c r="A171" s="13"/>
      <c r="B171" s="20"/>
      <c r="C171" s="20"/>
      <c r="D171" s="20"/>
      <c r="E171" s="20"/>
      <c r="F171" s="20"/>
      <c r="G171" s="20"/>
      <c r="H171" s="20"/>
      <c r="I171" s="20"/>
    </row>
    <row r="172" spans="1:9" ht="16.5" x14ac:dyDescent="0.25">
      <c r="A172" s="13"/>
      <c r="B172" s="20"/>
      <c r="C172" s="20"/>
      <c r="D172" s="20"/>
      <c r="E172" s="20"/>
      <c r="F172" s="20"/>
      <c r="G172" s="20"/>
      <c r="H172" s="20"/>
      <c r="I172" s="20"/>
    </row>
    <row r="173" spans="1:9" ht="16.5" x14ac:dyDescent="0.25">
      <c r="A173" s="13"/>
      <c r="B173" s="20"/>
      <c r="C173" s="20"/>
      <c r="D173" s="20"/>
      <c r="E173" s="20"/>
      <c r="F173" s="20"/>
      <c r="G173" s="20"/>
      <c r="H173" s="20"/>
      <c r="I173" s="20"/>
    </row>
    <row r="174" spans="1:9" ht="16.5" x14ac:dyDescent="0.25">
      <c r="A174" s="13"/>
      <c r="B174" s="20"/>
      <c r="C174" s="20"/>
      <c r="D174" s="20"/>
      <c r="E174" s="20"/>
      <c r="F174" s="20"/>
      <c r="G174" s="20"/>
      <c r="H174" s="20"/>
      <c r="I174" s="20"/>
    </row>
  </sheetData>
  <mergeCells count="74">
    <mergeCell ref="A2:H2"/>
    <mergeCell ref="G63:G64"/>
    <mergeCell ref="B65:B66"/>
    <mergeCell ref="C65:C66"/>
    <mergeCell ref="D65:D66"/>
    <mergeCell ref="A14:F14"/>
    <mergeCell ref="A4:G4"/>
    <mergeCell ref="A59:G59"/>
    <mergeCell ref="A54:E54"/>
    <mergeCell ref="A30:G30"/>
    <mergeCell ref="A31:G31"/>
    <mergeCell ref="A49:E49"/>
    <mergeCell ref="A39:E39"/>
    <mergeCell ref="A11:C11"/>
    <mergeCell ref="A22:D22"/>
    <mergeCell ref="A25:F25"/>
    <mergeCell ref="D106:H106"/>
    <mergeCell ref="G65:G66"/>
    <mergeCell ref="G67:G68"/>
    <mergeCell ref="B67:B68"/>
    <mergeCell ref="C67:C68"/>
    <mergeCell ref="D67:D68"/>
    <mergeCell ref="E67:E68"/>
    <mergeCell ref="F67:F68"/>
    <mergeCell ref="B77:B78"/>
    <mergeCell ref="C77:C78"/>
    <mergeCell ref="A79:B79"/>
    <mergeCell ref="E69:E70"/>
    <mergeCell ref="A134:E134"/>
    <mergeCell ref="B154:D154"/>
    <mergeCell ref="A152:D152"/>
    <mergeCell ref="A148:B148"/>
    <mergeCell ref="A123:F123"/>
    <mergeCell ref="A136:C136"/>
    <mergeCell ref="A137:C137"/>
    <mergeCell ref="A138:C138"/>
    <mergeCell ref="A139:C139"/>
    <mergeCell ref="I80:I83"/>
    <mergeCell ref="B86:B87"/>
    <mergeCell ref="C86:C87"/>
    <mergeCell ref="D86:D87"/>
    <mergeCell ref="A105:C105"/>
    <mergeCell ref="D105:H105"/>
    <mergeCell ref="A89:A92"/>
    <mergeCell ref="I89:I92"/>
    <mergeCell ref="A80:A83"/>
    <mergeCell ref="A88:B88"/>
    <mergeCell ref="A13:F13"/>
    <mergeCell ref="A15:F15"/>
    <mergeCell ref="F69:F70"/>
    <mergeCell ref="A24:F24"/>
    <mergeCell ref="E65:E66"/>
    <mergeCell ref="F65:F66"/>
    <mergeCell ref="B63:B64"/>
    <mergeCell ref="C63:C64"/>
    <mergeCell ref="D63:D64"/>
    <mergeCell ref="E63:E64"/>
    <mergeCell ref="F63:F64"/>
    <mergeCell ref="A155:C155"/>
    <mergeCell ref="D155:H155"/>
    <mergeCell ref="D156:H156"/>
    <mergeCell ref="A43:C43"/>
    <mergeCell ref="D43:H43"/>
    <mergeCell ref="D44:H44"/>
    <mergeCell ref="G69:G70"/>
    <mergeCell ref="B71:B72"/>
    <mergeCell ref="C71:C72"/>
    <mergeCell ref="D71:D72"/>
    <mergeCell ref="E71:E72"/>
    <mergeCell ref="F71:F72"/>
    <mergeCell ref="G71:G72"/>
    <mergeCell ref="B69:B70"/>
    <mergeCell ref="C69:C70"/>
    <mergeCell ref="D69:D70"/>
  </mergeCells>
  <pageMargins left="0.39370078740157483" right="0.39370078740157483" top="0.39370078740157483" bottom="0.39370078740157483" header="0.11811023622047245" footer="0.11811023622047245"/>
  <pageSetup paperSize="9" scale="7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2020-03-25T12:46:22Z</dcterms:modified>
</cp:coreProperties>
</file>