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wojnowski/Library/CloudStorage/OneDrive-PolskieTowarzystwoTeologiczne/UPJPII/Tryb podstawowy/"/>
    </mc:Choice>
  </mc:AlternateContent>
  <xr:revisionPtr revIDLastSave="0" documentId="13_ncr:1_{6CF5A1CD-83C2-7D43-8C92-AD8F28943C39}" xr6:coauthVersionLast="47" xr6:coauthVersionMax="47" xr10:uidLastSave="{00000000-0000-0000-0000-000000000000}"/>
  <bookViews>
    <workbookView xWindow="0" yWindow="880" windowWidth="41120" windowHeight="25700" xr2:uid="{00000000-000D-0000-FFFF-FFFF00000000}"/>
  </bookViews>
  <sheets>
    <sheet name="Kalkulacja" sheetId="1" r:id="rId1"/>
  </sheets>
  <definedNames>
    <definedName name="aktualizacje">Kalkulacja!$I$31</definedName>
    <definedName name="arkusze_obcy">Kalkulacja!$I$19</definedName>
    <definedName name="arkusze_polski">Kalkulacja!$I$18</definedName>
    <definedName name="duże">Kalkulacja!#REF!</definedName>
    <definedName name="hasła">Kalkulacja!$I$21</definedName>
    <definedName name="ilustracje">Kalkulacja!$I$20</definedName>
    <definedName name="miesiące">Kalkulacja!$I$29</definedName>
    <definedName name="miękka">Kalkulacja!$I$24</definedName>
    <definedName name="nakład">Kalkulacja!$I$28</definedName>
    <definedName name="obcy">Kalkulacja!$I$19</definedName>
    <definedName name="opis">Kalkulacja!$I$27</definedName>
    <definedName name="pdf">Kalkulacja!$I$17</definedName>
    <definedName name="polski">Kalkulacja!$I$18</definedName>
    <definedName name="poprawki">Kalkulacja!$I$30</definedName>
    <definedName name="projekt">Kalkulacja!$I$26</definedName>
    <definedName name="publikacje">Kalkulacja!$I$16</definedName>
    <definedName name="strony">Kalkulacja!$I$22</definedName>
    <definedName name="twarda">Kalkulacja!$I$23</definedName>
    <definedName name="uszlachetnienie">Kalkulacja!$I$25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2" i="1"/>
  <c r="F52" i="1" s="1"/>
  <c r="E51" i="1"/>
  <c r="F51" i="1" s="1"/>
  <c r="H51" i="1" s="1"/>
  <c r="I51" i="1" s="1"/>
  <c r="H52" i="1" l="1"/>
  <c r="I52" i="1" s="1"/>
  <c r="E38" i="1"/>
  <c r="F38" i="1" s="1"/>
  <c r="E49" i="1"/>
  <c r="F49" i="1" s="1"/>
  <c r="E34" i="1"/>
  <c r="F34" i="1" s="1"/>
  <c r="E56" i="1"/>
  <c r="F56" i="1" s="1"/>
  <c r="E55" i="1"/>
  <c r="F55" i="1" s="1"/>
  <c r="E50" i="1"/>
  <c r="F50" i="1" s="1"/>
  <c r="E53" i="1"/>
  <c r="F53" i="1" s="1"/>
  <c r="E54" i="1"/>
  <c r="F54" i="1" s="1"/>
  <c r="E48" i="1"/>
  <c r="F48" i="1" s="1"/>
  <c r="E46" i="1"/>
  <c r="F46" i="1" s="1"/>
  <c r="E47" i="1"/>
  <c r="F47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7" i="1"/>
  <c r="F37" i="1" s="1"/>
  <c r="E39" i="1"/>
  <c r="F39" i="1" s="1"/>
  <c r="E36" i="1"/>
  <c r="F36" i="1" s="1"/>
  <c r="E35" i="1"/>
  <c r="F35" i="1" s="1"/>
  <c r="H34" i="1" l="1"/>
  <c r="I34" i="1" s="1"/>
  <c r="H46" i="1"/>
  <c r="I46" i="1" s="1"/>
  <c r="H53" i="1"/>
  <c r="I53" i="1" s="1"/>
  <c r="H41" i="1"/>
  <c r="I41" i="1" s="1"/>
  <c r="H42" i="1"/>
  <c r="I42" i="1" s="1"/>
  <c r="H56" i="1"/>
  <c r="I56" i="1" s="1"/>
  <c r="H45" i="1"/>
  <c r="I45" i="1" s="1"/>
  <c r="H49" i="1"/>
  <c r="I49" i="1" s="1"/>
  <c r="H36" i="1"/>
  <c r="I36" i="1" s="1"/>
  <c r="H39" i="1"/>
  <c r="I39" i="1" s="1"/>
  <c r="H48" i="1"/>
  <c r="I48" i="1" s="1"/>
  <c r="H37" i="1"/>
  <c r="I37" i="1" s="1"/>
  <c r="H54" i="1"/>
  <c r="I54" i="1"/>
  <c r="F57" i="1"/>
  <c r="I59" i="1" s="1"/>
  <c r="H40" i="1"/>
  <c r="I40" i="1" s="1"/>
  <c r="H50" i="1"/>
  <c r="I50" i="1" s="1"/>
  <c r="H55" i="1"/>
  <c r="I55" i="1" s="1"/>
  <c r="H43" i="1"/>
  <c r="I43" i="1" s="1"/>
  <c r="H44" i="1"/>
  <c r="I44" i="1" s="1"/>
  <c r="H35" i="1"/>
  <c r="I35" i="1" s="1"/>
  <c r="H47" i="1"/>
  <c r="I47" i="1" s="1"/>
  <c r="H38" i="1"/>
  <c r="I38" i="1" s="1"/>
  <c r="H57" i="1" l="1"/>
  <c r="I57" i="1" s="1"/>
  <c r="I60" i="1" l="1"/>
  <c r="I61" i="1" s="1"/>
</calcChain>
</file>

<file path=xl/sharedStrings.xml><?xml version="1.0" encoding="utf-8"?>
<sst xmlns="http://schemas.openxmlformats.org/spreadsheetml/2006/main" count="88" uniqueCount="76">
  <si>
    <t>Formularz oferty cenowej</t>
  </si>
  <si>
    <t>Jednostka</t>
  </si>
  <si>
    <t>Redakcja techniczna (adiustacja)</t>
  </si>
  <si>
    <t>Strony w kolorze</t>
  </si>
  <si>
    <t>Twarda oprawa</t>
  </si>
  <si>
    <t>Miękka oprawa</t>
  </si>
  <si>
    <t>arkusz wydawniczy</t>
  </si>
  <si>
    <t>opis bibliograficzny</t>
  </si>
  <si>
    <t>hasło</t>
  </si>
  <si>
    <t>Przyjęcie manuskryptu</t>
  </si>
  <si>
    <t>Oznaczenie haseł indeksów w pliku Word</t>
  </si>
  <si>
    <t>ilustracja</t>
  </si>
  <si>
    <t>projekt</t>
  </si>
  <si>
    <t>Łamanie tekstu</t>
  </si>
  <si>
    <t>plik</t>
  </si>
  <si>
    <t>Przygotowanie plików PDF i ich publikacja online</t>
  </si>
  <si>
    <t>Pliki PDF do publikacji online</t>
  </si>
  <si>
    <t>Ilustracje (fotografie, wykresy, schematy, wzory, tabele itp.)</t>
  </si>
  <si>
    <t>Koszt jednostkowy</t>
  </si>
  <si>
    <t>Koszt całkowity</t>
  </si>
  <si>
    <t>Hasła indeksu</t>
  </si>
  <si>
    <t>Opisy bibliograficzne</t>
  </si>
  <si>
    <t>Weryfikacja opisów bibliograficznych</t>
  </si>
  <si>
    <t>Projekt okładki i układu</t>
  </si>
  <si>
    <t>Redakcja wydawnicza (merytoryczna, językowa) w języku polskim</t>
  </si>
  <si>
    <t>Korekta pierwsza przed łamaniem w języku polskim</t>
  </si>
  <si>
    <t>Korekta pierwsza przed łamaniem w języku obcym</t>
  </si>
  <si>
    <t>Korekta druga po łamaniu w języku polskim</t>
  </si>
  <si>
    <t>Korekta druga po łamaniu w języku obcym</t>
  </si>
  <si>
    <t>Korekta trzecia rewizyjna w języku polskim</t>
  </si>
  <si>
    <t>Korekta trzecia rewizyjna w języku obcym</t>
  </si>
  <si>
    <t>Liczba jednostek</t>
  </si>
  <si>
    <t>Parametry</t>
  </si>
  <si>
    <t>Warość</t>
  </si>
  <si>
    <t>Objętość w arkuszach wydawniczych tekstów w języku polskim</t>
  </si>
  <si>
    <t>Objętość w arkuszach wydawniczych tekstów w języku obcym nowożytnym</t>
  </si>
  <si>
    <t>Redakcja wydawnicza (merytoryczna, językowa) w języku obcym nowożytnym</t>
  </si>
  <si>
    <t>oprawa twarda</t>
  </si>
  <si>
    <t>oprawa miękka</t>
  </si>
  <si>
    <t>Druk jednego egzemplarza jednego arkusza wydawniczego publikacji w nakładzie do 500 egzemplarzy</t>
  </si>
  <si>
    <t>Nakład</t>
  </si>
  <si>
    <t>dla Uniwersytetu Papieskiego Jana Pawła II w Krakowie, ul. Kanonicza 25, 31-002 Kraków</t>
  </si>
  <si>
    <t xml:space="preserve">Firma Wykonawcy: </t>
  </si>
  <si>
    <t xml:space="preserve">Adres Wykonawcy: </t>
  </si>
  <si>
    <t>Adres do korespondencji:</t>
  </si>
  <si>
    <t xml:space="preserve">Telefon: </t>
  </si>
  <si>
    <t xml:space="preserve">E-mail: </t>
  </si>
  <si>
    <t>NIP:</t>
  </si>
  <si>
    <t>PESEL:</t>
  </si>
  <si>
    <t>Łączna kwota netto</t>
  </si>
  <si>
    <t xml:space="preserve">Kwota brutto </t>
  </si>
  <si>
    <t>Administracja systemami Open Monograph Press i Open Journals Systems</t>
  </si>
  <si>
    <t>miesiąc</t>
  </si>
  <si>
    <t>Instalacja poprawek systemów Open Monograph Press i Open Journals Systems (minor updates)</t>
  </si>
  <si>
    <t>poprawka</t>
  </si>
  <si>
    <t>Aktualizacja systemów Open Monograph Press i Open Journals Systems do nowych wersji (upgrades)</t>
  </si>
  <si>
    <t>aktualizacja</t>
  </si>
  <si>
    <t>Miesiące administrowania systemami Open Monograph Press i Open Journals Systems</t>
  </si>
  <si>
    <t>Poprawki do Open Monograph Press i Open Journals Systems</t>
  </si>
  <si>
    <t>Aktualizacje Open Monograph Press i Open Journals Systems</t>
  </si>
  <si>
    <t xml:space="preserve">wyłonienie Wykonawcy kompleksowej usługi wydawniczej publikacji naukowych (monografii i czasopism) Uniwersytetu Papieskiego Jana Pawła II w Krakowie </t>
  </si>
  <si>
    <t>Stawka VAT</t>
  </si>
  <si>
    <t>Kwota VAT</t>
  </si>
  <si>
    <t>Oprawa twarda jednego egzemplarza w nakładzie od 20 do 500 egzemplarzy</t>
  </si>
  <si>
    <t>Oprawa miękka jednego egzemplarza w nakładzie od 20 do 500 egzemplarzy</t>
  </si>
  <si>
    <t>Projekt okładki i układu typograficznego</t>
  </si>
  <si>
    <t>Wykonanie lub obróbka materiału ilustracyjnego</t>
  </si>
  <si>
    <t>Druk jednej strony w kolorze</t>
  </si>
  <si>
    <t>strona</t>
  </si>
  <si>
    <t>Publikacje (monografie naukowe i pod redakcją naukową, numery czasopism)</t>
  </si>
  <si>
    <t>w wersji online lub w wersji drukowanej wraz z obsługą systemów do obsługi tych publikacji (Open Monograph Press i Open Journal Systems)</t>
  </si>
  <si>
    <t>Nazwa parametru</t>
  </si>
  <si>
    <t>Koszt netto</t>
  </si>
  <si>
    <t>Uszlachetnienie (lakier UV, tłoczenie folią metalizowaną)</t>
  </si>
  <si>
    <t>uszlachetnienie</t>
  </si>
  <si>
    <t>Uszlachetnienie (lakier UV, tłoczenie folią metalizowaną) jednego egzemplarza w nakładzie od 20 do 500 egzemplarzy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</si>
</sst>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 * #,##0_)_ ;_ * \(#,##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Lato Light"/>
    </font>
    <font>
      <sz val="10"/>
      <color theme="1"/>
      <name val="Lato Regular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Lato Thin"/>
    </font>
    <font>
      <b/>
      <sz val="16"/>
      <name val="Lato Black"/>
      <family val="2"/>
      <charset val="238"/>
    </font>
    <font>
      <i/>
      <sz val="10"/>
      <color theme="1"/>
      <name val="Lato Light"/>
    </font>
    <font>
      <sz val="10"/>
      <color theme="1"/>
      <name val="Lato Heavy"/>
    </font>
    <font>
      <sz val="10"/>
      <color theme="1"/>
      <name val="Lato Medium"/>
    </font>
    <font>
      <sz val="10"/>
      <color theme="1" tint="0.499984740745262"/>
      <name val="Lato Light Italic"/>
      <charset val="238"/>
    </font>
    <font>
      <sz val="10"/>
      <color rgb="FFC00000"/>
      <name val="Lato Black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Lato Regular"/>
      <charset val="238"/>
    </font>
    <font>
      <b/>
      <sz val="14"/>
      <color theme="1"/>
      <name val="Lato Regular"/>
      <charset val="238"/>
    </font>
    <font>
      <sz val="14"/>
      <color rgb="FFC00000"/>
      <name val="Lato Black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13" fillId="0" borderId="1" xfId="0" applyFont="1" applyBorder="1"/>
    <xf numFmtId="0" fontId="8" fillId="0" borderId="1" xfId="0" applyFont="1" applyBorder="1" applyAlignment="1">
      <alignment horizontal="right" vertical="center"/>
    </xf>
    <xf numFmtId="0" fontId="3" fillId="0" borderId="1" xfId="0" applyFont="1" applyBorder="1"/>
    <xf numFmtId="1" fontId="3" fillId="0" borderId="1" xfId="0" applyNumberFormat="1" applyFont="1" applyBorder="1"/>
    <xf numFmtId="0" fontId="10" fillId="0" borderId="1" xfId="0" applyFont="1" applyBorder="1"/>
    <xf numFmtId="164" fontId="10" fillId="0" borderId="1" xfId="3" applyNumberFormat="1" applyFont="1" applyBorder="1" applyProtection="1"/>
    <xf numFmtId="44" fontId="2" fillId="0" borderId="1" xfId="1" applyFont="1" applyBorder="1" applyProtection="1"/>
    <xf numFmtId="0" fontId="8" fillId="3" borderId="1" xfId="0" applyFont="1" applyFill="1" applyBorder="1" applyAlignment="1">
      <alignment horizontal="right" vertical="center"/>
    </xf>
    <xf numFmtId="9" fontId="10" fillId="0" borderId="1" xfId="2" applyFont="1" applyBorder="1" applyProtection="1"/>
    <xf numFmtId="44" fontId="1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14" fillId="0" borderId="1" xfId="1" applyFont="1" applyBorder="1" applyAlignment="1">
      <alignment vertical="center"/>
    </xf>
    <xf numFmtId="44" fontId="16" fillId="2" borderId="1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4" fontId="11" fillId="3" borderId="1" xfId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tabSelected="1" zoomScale="108" zoomScaleNormal="150" zoomScalePageLayoutView="50" workbookViewId="0">
      <selection activeCell="D34" sqref="D34"/>
    </sheetView>
  </sheetViews>
  <sheetFormatPr baseColWidth="10" defaultColWidth="11" defaultRowHeight="16"/>
  <cols>
    <col min="1" max="1" width="23.5" customWidth="1"/>
    <col min="2" max="2" width="64.1640625" customWidth="1"/>
    <col min="3" max="9" width="16.83203125" customWidth="1"/>
  </cols>
  <sheetData>
    <row r="1" spans="1:9" ht="20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31" t="s">
        <v>41</v>
      </c>
      <c r="B2" s="31"/>
      <c r="C2" s="31"/>
      <c r="D2" s="31"/>
      <c r="E2" s="31"/>
      <c r="F2" s="31"/>
      <c r="G2" s="31"/>
      <c r="H2" s="31"/>
      <c r="I2" s="31"/>
    </row>
    <row r="4" spans="1:9">
      <c r="A4" s="40" t="s">
        <v>60</v>
      </c>
      <c r="B4" s="40"/>
      <c r="C4" s="40"/>
      <c r="D4" s="40"/>
      <c r="E4" s="40"/>
      <c r="F4" s="40"/>
      <c r="G4" s="40"/>
      <c r="H4" s="40"/>
      <c r="I4" s="40"/>
    </row>
    <row r="5" spans="1:9">
      <c r="A5" s="40" t="s">
        <v>70</v>
      </c>
      <c r="B5" s="40"/>
      <c r="C5" s="40"/>
      <c r="D5" s="40"/>
      <c r="E5" s="40"/>
      <c r="F5" s="40"/>
      <c r="G5" s="40"/>
      <c r="H5" s="40"/>
      <c r="I5" s="40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2" t="s">
        <v>42</v>
      </c>
      <c r="B7" s="47"/>
      <c r="C7" s="47"/>
      <c r="D7" s="47"/>
      <c r="E7" s="47"/>
      <c r="F7" s="47"/>
      <c r="G7" s="47"/>
      <c r="H7" s="47"/>
      <c r="I7" s="47"/>
    </row>
    <row r="8" spans="1:9">
      <c r="A8" s="2" t="s">
        <v>43</v>
      </c>
      <c r="B8" s="47"/>
      <c r="C8" s="47"/>
      <c r="D8" s="47"/>
      <c r="E8" s="47"/>
      <c r="F8" s="47"/>
      <c r="G8" s="47"/>
      <c r="H8" s="47"/>
      <c r="I8" s="47"/>
    </row>
    <row r="9" spans="1:9">
      <c r="A9" s="2" t="s">
        <v>44</v>
      </c>
      <c r="B9" s="47"/>
      <c r="C9" s="47"/>
      <c r="D9" s="47"/>
      <c r="E9" s="47"/>
      <c r="F9" s="47"/>
      <c r="G9" s="47"/>
      <c r="H9" s="47"/>
      <c r="I9" s="47"/>
    </row>
    <row r="10" spans="1:9">
      <c r="A10" s="2" t="s">
        <v>45</v>
      </c>
      <c r="B10" s="47"/>
      <c r="C10" s="47"/>
      <c r="D10" s="47"/>
      <c r="E10" s="47"/>
      <c r="F10" s="47"/>
      <c r="G10" s="47"/>
      <c r="H10" s="47"/>
      <c r="I10" s="47"/>
    </row>
    <row r="11" spans="1:9">
      <c r="A11" s="2" t="s">
        <v>46</v>
      </c>
      <c r="B11" s="47"/>
      <c r="C11" s="47"/>
      <c r="D11" s="47"/>
      <c r="E11" s="47"/>
      <c r="F11" s="47"/>
      <c r="G11" s="47"/>
      <c r="H11" s="47"/>
      <c r="I11" s="47"/>
    </row>
    <row r="12" spans="1:9">
      <c r="A12" s="2" t="s">
        <v>47</v>
      </c>
      <c r="B12" s="47"/>
      <c r="C12" s="47"/>
      <c r="D12" s="47"/>
      <c r="E12" s="47"/>
      <c r="F12" s="47"/>
      <c r="G12" s="47"/>
      <c r="H12" s="47"/>
      <c r="I12" s="47"/>
    </row>
    <row r="13" spans="1:9">
      <c r="A13" s="2" t="s">
        <v>48</v>
      </c>
      <c r="B13" s="47"/>
      <c r="C13" s="47"/>
      <c r="D13" s="47"/>
      <c r="E13" s="47"/>
      <c r="F13" s="47"/>
      <c r="G13" s="47"/>
      <c r="H13" s="47"/>
      <c r="I13" s="47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7" t="s">
        <v>32</v>
      </c>
      <c r="B15" s="38"/>
      <c r="C15" s="38"/>
      <c r="D15" s="38"/>
      <c r="E15" s="38"/>
      <c r="F15" s="38"/>
      <c r="G15" s="38"/>
      <c r="H15" s="39"/>
      <c r="I15" s="3" t="s">
        <v>33</v>
      </c>
    </row>
    <row r="16" spans="1:9">
      <c r="A16" s="34" t="s">
        <v>69</v>
      </c>
      <c r="B16" s="35"/>
      <c r="C16" s="35"/>
      <c r="D16" s="35"/>
      <c r="E16" s="35"/>
      <c r="F16" s="35"/>
      <c r="G16" s="35"/>
      <c r="H16" s="36"/>
      <c r="I16" s="4">
        <v>50</v>
      </c>
    </row>
    <row r="17" spans="1:9">
      <c r="A17" s="34" t="s">
        <v>16</v>
      </c>
      <c r="B17" s="35"/>
      <c r="C17" s="35"/>
      <c r="D17" s="35"/>
      <c r="E17" s="35"/>
      <c r="F17" s="35"/>
      <c r="G17" s="35"/>
      <c r="H17" s="36"/>
      <c r="I17" s="4">
        <v>300</v>
      </c>
    </row>
    <row r="18" spans="1:9" s="1" customFormat="1" ht="14">
      <c r="A18" s="34" t="s">
        <v>34</v>
      </c>
      <c r="B18" s="35"/>
      <c r="C18" s="35"/>
      <c r="D18" s="35"/>
      <c r="E18" s="35"/>
      <c r="F18" s="35"/>
      <c r="G18" s="35"/>
      <c r="H18" s="36"/>
      <c r="I18" s="4">
        <v>500</v>
      </c>
    </row>
    <row r="19" spans="1:9" s="1" customFormat="1" ht="14">
      <c r="A19" s="34" t="s">
        <v>35</v>
      </c>
      <c r="B19" s="35"/>
      <c r="C19" s="35"/>
      <c r="D19" s="35"/>
      <c r="E19" s="35"/>
      <c r="F19" s="35"/>
      <c r="G19" s="35"/>
      <c r="H19" s="36"/>
      <c r="I19" s="4">
        <v>100</v>
      </c>
    </row>
    <row r="20" spans="1:9" s="1" customFormat="1" ht="14">
      <c r="A20" s="34" t="s">
        <v>17</v>
      </c>
      <c r="B20" s="35"/>
      <c r="C20" s="35"/>
      <c r="D20" s="35"/>
      <c r="E20" s="35"/>
      <c r="F20" s="35"/>
      <c r="G20" s="35"/>
      <c r="H20" s="36"/>
      <c r="I20" s="5">
        <v>250</v>
      </c>
    </row>
    <row r="21" spans="1:9" s="1" customFormat="1" ht="14">
      <c r="A21" s="34" t="s">
        <v>20</v>
      </c>
      <c r="B21" s="35"/>
      <c r="C21" s="35"/>
      <c r="D21" s="35"/>
      <c r="E21" s="35"/>
      <c r="F21" s="35"/>
      <c r="G21" s="35"/>
      <c r="H21" s="36"/>
      <c r="I21" s="5">
        <v>500</v>
      </c>
    </row>
    <row r="22" spans="1:9" s="1" customFormat="1" ht="14">
      <c r="A22" s="34" t="s">
        <v>3</v>
      </c>
      <c r="B22" s="35"/>
      <c r="C22" s="35"/>
      <c r="D22" s="35"/>
      <c r="E22" s="35"/>
      <c r="F22" s="35"/>
      <c r="G22" s="35"/>
      <c r="H22" s="36"/>
      <c r="I22" s="5">
        <v>200</v>
      </c>
    </row>
    <row r="23" spans="1:9" s="1" customFormat="1" ht="14">
      <c r="A23" s="34" t="s">
        <v>4</v>
      </c>
      <c r="B23" s="35"/>
      <c r="C23" s="35"/>
      <c r="D23" s="35"/>
      <c r="E23" s="35"/>
      <c r="F23" s="35"/>
      <c r="G23" s="35"/>
      <c r="H23" s="36"/>
      <c r="I23" s="5">
        <v>5</v>
      </c>
    </row>
    <row r="24" spans="1:9" s="1" customFormat="1" ht="14">
      <c r="A24" s="34" t="s">
        <v>5</v>
      </c>
      <c r="B24" s="35"/>
      <c r="C24" s="35"/>
      <c r="D24" s="35"/>
      <c r="E24" s="35"/>
      <c r="F24" s="35"/>
      <c r="G24" s="35"/>
      <c r="H24" s="36"/>
      <c r="I24" s="4">
        <v>45</v>
      </c>
    </row>
    <row r="25" spans="1:9" s="1" customFormat="1" ht="14">
      <c r="A25" s="15" t="s">
        <v>73</v>
      </c>
      <c r="B25" s="16"/>
      <c r="C25" s="16"/>
      <c r="D25" s="16"/>
      <c r="E25" s="16"/>
      <c r="F25" s="16"/>
      <c r="G25" s="16"/>
      <c r="H25" s="17"/>
      <c r="I25" s="4">
        <v>20</v>
      </c>
    </row>
    <row r="26" spans="1:9" s="1" customFormat="1" ht="14">
      <c r="A26" s="34" t="s">
        <v>23</v>
      </c>
      <c r="B26" s="35"/>
      <c r="C26" s="35"/>
      <c r="D26" s="35"/>
      <c r="E26" s="35"/>
      <c r="F26" s="35"/>
      <c r="G26" s="35"/>
      <c r="H26" s="36"/>
      <c r="I26" s="4">
        <v>50</v>
      </c>
    </row>
    <row r="27" spans="1:9" s="1" customFormat="1" ht="14">
      <c r="A27" s="34" t="s">
        <v>21</v>
      </c>
      <c r="B27" s="35"/>
      <c r="C27" s="35"/>
      <c r="D27" s="35"/>
      <c r="E27" s="35"/>
      <c r="F27" s="35"/>
      <c r="G27" s="35"/>
      <c r="H27" s="36"/>
      <c r="I27" s="4">
        <v>15000</v>
      </c>
    </row>
    <row r="28" spans="1:9" s="1" customFormat="1" ht="14">
      <c r="A28" s="34" t="s">
        <v>40</v>
      </c>
      <c r="B28" s="35"/>
      <c r="C28" s="35"/>
      <c r="D28" s="35"/>
      <c r="E28" s="35"/>
      <c r="F28" s="35"/>
      <c r="G28" s="35"/>
      <c r="H28" s="36"/>
      <c r="I28" s="4">
        <v>50</v>
      </c>
    </row>
    <row r="29" spans="1:9" s="1" customFormat="1" ht="14">
      <c r="A29" s="34" t="s">
        <v>57</v>
      </c>
      <c r="B29" s="35"/>
      <c r="C29" s="35"/>
      <c r="D29" s="35"/>
      <c r="E29" s="35"/>
      <c r="F29" s="35"/>
      <c r="G29" s="35"/>
      <c r="H29" s="36"/>
      <c r="I29" s="4">
        <v>4</v>
      </c>
    </row>
    <row r="30" spans="1:9" s="1" customFormat="1" ht="14">
      <c r="A30" s="34" t="s">
        <v>58</v>
      </c>
      <c r="B30" s="35"/>
      <c r="C30" s="35"/>
      <c r="D30" s="35"/>
      <c r="E30" s="35"/>
      <c r="F30" s="35"/>
      <c r="G30" s="35"/>
      <c r="H30" s="36"/>
      <c r="I30" s="4">
        <v>2</v>
      </c>
    </row>
    <row r="31" spans="1:9" s="1" customFormat="1" ht="14">
      <c r="A31" s="34" t="s">
        <v>59</v>
      </c>
      <c r="B31" s="35"/>
      <c r="C31" s="35"/>
      <c r="D31" s="35"/>
      <c r="E31" s="35"/>
      <c r="F31" s="35"/>
      <c r="G31" s="35"/>
      <c r="H31" s="36"/>
      <c r="I31" s="4">
        <v>2</v>
      </c>
    </row>
    <row r="32" spans="1:9" s="1" customFormat="1" ht="14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3" t="s">
        <v>71</v>
      </c>
      <c r="B33" s="33"/>
      <c r="C33" s="3" t="s">
        <v>1</v>
      </c>
      <c r="D33" s="9" t="s">
        <v>18</v>
      </c>
      <c r="E33" s="3" t="s">
        <v>31</v>
      </c>
      <c r="F33" s="3" t="s">
        <v>72</v>
      </c>
      <c r="G33" s="3" t="s">
        <v>61</v>
      </c>
      <c r="H33" s="3" t="s">
        <v>62</v>
      </c>
      <c r="I33" s="3" t="s">
        <v>19</v>
      </c>
    </row>
    <row r="34" spans="1:9">
      <c r="A34" s="29" t="s">
        <v>9</v>
      </c>
      <c r="B34" s="29"/>
      <c r="C34" s="6" t="s">
        <v>6</v>
      </c>
      <c r="D34" s="46"/>
      <c r="E34" s="7">
        <f>arkusze_polski+arkusze_obcy</f>
        <v>600</v>
      </c>
      <c r="F34" s="8">
        <f t="shared" ref="F34:F57" si="0">D34*E34</f>
        <v>0</v>
      </c>
      <c r="G34" s="10">
        <v>0.05</v>
      </c>
      <c r="H34" s="7">
        <f>F34*G34</f>
        <v>0</v>
      </c>
      <c r="I34" s="7">
        <f>F34+H34</f>
        <v>0</v>
      </c>
    </row>
    <row r="35" spans="1:9">
      <c r="A35" s="29" t="s">
        <v>2</v>
      </c>
      <c r="B35" s="29"/>
      <c r="C35" s="6" t="s">
        <v>6</v>
      </c>
      <c r="D35" s="46"/>
      <c r="E35" s="7">
        <f>arkusze_polski+arkusze_obcy</f>
        <v>600</v>
      </c>
      <c r="F35" s="8">
        <f t="shared" si="0"/>
        <v>0</v>
      </c>
      <c r="G35" s="10">
        <v>0.05</v>
      </c>
      <c r="H35" s="7">
        <f t="shared" ref="H35:H57" si="1">F35*G35</f>
        <v>0</v>
      </c>
      <c r="I35" s="7">
        <f t="shared" ref="I35:I57" si="2">F35+H35</f>
        <v>0</v>
      </c>
    </row>
    <row r="36" spans="1:9">
      <c r="A36" s="29" t="s">
        <v>24</v>
      </c>
      <c r="B36" s="29"/>
      <c r="C36" s="6" t="s">
        <v>6</v>
      </c>
      <c r="D36" s="46"/>
      <c r="E36" s="7">
        <f>arkusze_polski</f>
        <v>500</v>
      </c>
      <c r="F36" s="8">
        <f t="shared" si="0"/>
        <v>0</v>
      </c>
      <c r="G36" s="10">
        <v>0.05</v>
      </c>
      <c r="H36" s="7">
        <f t="shared" si="1"/>
        <v>0</v>
      </c>
      <c r="I36" s="7">
        <f t="shared" si="2"/>
        <v>0</v>
      </c>
    </row>
    <row r="37" spans="1:9">
      <c r="A37" s="29" t="s">
        <v>36</v>
      </c>
      <c r="B37" s="29"/>
      <c r="C37" s="6" t="s">
        <v>6</v>
      </c>
      <c r="D37" s="46"/>
      <c r="E37" s="7">
        <f>arkusze_obcy</f>
        <v>100</v>
      </c>
      <c r="F37" s="8">
        <f t="shared" si="0"/>
        <v>0</v>
      </c>
      <c r="G37" s="10">
        <v>0.05</v>
      </c>
      <c r="H37" s="7">
        <f t="shared" si="1"/>
        <v>0</v>
      </c>
      <c r="I37" s="7">
        <f t="shared" si="2"/>
        <v>0</v>
      </c>
    </row>
    <row r="38" spans="1:9">
      <c r="A38" s="29" t="s">
        <v>22</v>
      </c>
      <c r="B38" s="29"/>
      <c r="C38" s="6" t="s">
        <v>7</v>
      </c>
      <c r="D38" s="46"/>
      <c r="E38" s="7">
        <f>opis</f>
        <v>15000</v>
      </c>
      <c r="F38" s="8">
        <f t="shared" si="0"/>
        <v>0</v>
      </c>
      <c r="G38" s="10">
        <v>0.05</v>
      </c>
      <c r="H38" s="7">
        <f t="shared" si="1"/>
        <v>0</v>
      </c>
      <c r="I38" s="7">
        <f t="shared" si="2"/>
        <v>0</v>
      </c>
    </row>
    <row r="39" spans="1:9">
      <c r="A39" s="29" t="s">
        <v>25</v>
      </c>
      <c r="B39" s="29"/>
      <c r="C39" s="6" t="s">
        <v>6</v>
      </c>
      <c r="D39" s="46"/>
      <c r="E39" s="7">
        <f>arkusze_polski</f>
        <v>500</v>
      </c>
      <c r="F39" s="8">
        <f t="shared" si="0"/>
        <v>0</v>
      </c>
      <c r="G39" s="10">
        <v>0.05</v>
      </c>
      <c r="H39" s="7">
        <f t="shared" si="1"/>
        <v>0</v>
      </c>
      <c r="I39" s="7">
        <f t="shared" si="2"/>
        <v>0</v>
      </c>
    </row>
    <row r="40" spans="1:9">
      <c r="A40" s="29" t="s">
        <v>26</v>
      </c>
      <c r="B40" s="29"/>
      <c r="C40" s="6" t="s">
        <v>6</v>
      </c>
      <c r="D40" s="46"/>
      <c r="E40" s="7">
        <f>arkusze_obcy</f>
        <v>100</v>
      </c>
      <c r="F40" s="8">
        <f t="shared" si="0"/>
        <v>0</v>
      </c>
      <c r="G40" s="10">
        <v>0.05</v>
      </c>
      <c r="H40" s="7">
        <f t="shared" si="1"/>
        <v>0</v>
      </c>
      <c r="I40" s="7">
        <f t="shared" si="2"/>
        <v>0</v>
      </c>
    </row>
    <row r="41" spans="1:9">
      <c r="A41" s="29" t="s">
        <v>10</v>
      </c>
      <c r="B41" s="29"/>
      <c r="C41" s="6" t="s">
        <v>8</v>
      </c>
      <c r="D41" s="46"/>
      <c r="E41" s="7">
        <f>hasła</f>
        <v>500</v>
      </c>
      <c r="F41" s="8">
        <f t="shared" si="0"/>
        <v>0</v>
      </c>
      <c r="G41" s="10">
        <v>0.05</v>
      </c>
      <c r="H41" s="7">
        <f t="shared" si="1"/>
        <v>0</v>
      </c>
      <c r="I41" s="7">
        <f t="shared" si="2"/>
        <v>0</v>
      </c>
    </row>
    <row r="42" spans="1:9">
      <c r="A42" s="29" t="s">
        <v>66</v>
      </c>
      <c r="B42" s="29"/>
      <c r="C42" s="6" t="s">
        <v>11</v>
      </c>
      <c r="D42" s="46"/>
      <c r="E42" s="7">
        <f>ilustracje</f>
        <v>250</v>
      </c>
      <c r="F42" s="8">
        <f t="shared" si="0"/>
        <v>0</v>
      </c>
      <c r="G42" s="10">
        <v>0.05</v>
      </c>
      <c r="H42" s="7">
        <f t="shared" si="1"/>
        <v>0</v>
      </c>
      <c r="I42" s="7">
        <f t="shared" si="2"/>
        <v>0</v>
      </c>
    </row>
    <row r="43" spans="1:9">
      <c r="A43" s="29" t="s">
        <v>65</v>
      </c>
      <c r="B43" s="29"/>
      <c r="C43" s="6" t="s">
        <v>12</v>
      </c>
      <c r="D43" s="46"/>
      <c r="E43" s="7">
        <f>projekt</f>
        <v>50</v>
      </c>
      <c r="F43" s="8">
        <f t="shared" si="0"/>
        <v>0</v>
      </c>
      <c r="G43" s="10">
        <v>0.05</v>
      </c>
      <c r="H43" s="7">
        <f t="shared" si="1"/>
        <v>0</v>
      </c>
      <c r="I43" s="7">
        <f t="shared" si="2"/>
        <v>0</v>
      </c>
    </row>
    <row r="44" spans="1:9">
      <c r="A44" s="29" t="s">
        <v>13</v>
      </c>
      <c r="B44" s="29"/>
      <c r="C44" s="6" t="s">
        <v>6</v>
      </c>
      <c r="D44" s="46"/>
      <c r="E44" s="7">
        <f>arkusze_polski+arkusze_obcy</f>
        <v>600</v>
      </c>
      <c r="F44" s="8">
        <f t="shared" si="0"/>
        <v>0</v>
      </c>
      <c r="G44" s="10">
        <v>0.05</v>
      </c>
      <c r="H44" s="7">
        <f t="shared" si="1"/>
        <v>0</v>
      </c>
      <c r="I44" s="7">
        <f t="shared" si="2"/>
        <v>0</v>
      </c>
    </row>
    <row r="45" spans="1:9">
      <c r="A45" s="29" t="s">
        <v>27</v>
      </c>
      <c r="B45" s="29"/>
      <c r="C45" s="6" t="s">
        <v>6</v>
      </c>
      <c r="D45" s="46"/>
      <c r="E45" s="7">
        <f>arkusze_polski</f>
        <v>500</v>
      </c>
      <c r="F45" s="8">
        <f t="shared" si="0"/>
        <v>0</v>
      </c>
      <c r="G45" s="10">
        <v>0.05</v>
      </c>
      <c r="H45" s="7">
        <f t="shared" si="1"/>
        <v>0</v>
      </c>
      <c r="I45" s="7">
        <f t="shared" si="2"/>
        <v>0</v>
      </c>
    </row>
    <row r="46" spans="1:9">
      <c r="A46" s="29" t="s">
        <v>28</v>
      </c>
      <c r="B46" s="29"/>
      <c r="C46" s="6" t="s">
        <v>6</v>
      </c>
      <c r="D46" s="46"/>
      <c r="E46" s="7">
        <f>arkusze_obcy</f>
        <v>100</v>
      </c>
      <c r="F46" s="8">
        <f t="shared" si="0"/>
        <v>0</v>
      </c>
      <c r="G46" s="10">
        <v>0.05</v>
      </c>
      <c r="H46" s="7">
        <f t="shared" si="1"/>
        <v>0</v>
      </c>
      <c r="I46" s="7">
        <f t="shared" si="2"/>
        <v>0</v>
      </c>
    </row>
    <row r="47" spans="1:9">
      <c r="A47" s="29" t="s">
        <v>29</v>
      </c>
      <c r="B47" s="29"/>
      <c r="C47" s="6" t="s">
        <v>6</v>
      </c>
      <c r="D47" s="46"/>
      <c r="E47" s="7">
        <f>arkusze_polski</f>
        <v>500</v>
      </c>
      <c r="F47" s="8">
        <f t="shared" si="0"/>
        <v>0</v>
      </c>
      <c r="G47" s="10">
        <v>0.05</v>
      </c>
      <c r="H47" s="7">
        <f t="shared" si="1"/>
        <v>0</v>
      </c>
      <c r="I47" s="7">
        <f t="shared" si="2"/>
        <v>0</v>
      </c>
    </row>
    <row r="48" spans="1:9">
      <c r="A48" s="29" t="s">
        <v>30</v>
      </c>
      <c r="B48" s="29"/>
      <c r="C48" s="6" t="s">
        <v>6</v>
      </c>
      <c r="D48" s="46"/>
      <c r="E48" s="7">
        <f>arkusze_obcy</f>
        <v>100</v>
      </c>
      <c r="F48" s="8">
        <f t="shared" si="0"/>
        <v>0</v>
      </c>
      <c r="G48" s="10">
        <v>0.05</v>
      </c>
      <c r="H48" s="7">
        <f t="shared" si="1"/>
        <v>0</v>
      </c>
      <c r="I48" s="7">
        <f t="shared" si="2"/>
        <v>0</v>
      </c>
    </row>
    <row r="49" spans="1:9">
      <c r="A49" s="29" t="s">
        <v>15</v>
      </c>
      <c r="B49" s="29"/>
      <c r="C49" s="6" t="s">
        <v>14</v>
      </c>
      <c r="D49" s="46"/>
      <c r="E49" s="7">
        <f>pdf</f>
        <v>300</v>
      </c>
      <c r="F49" s="8">
        <f t="shared" si="0"/>
        <v>0</v>
      </c>
      <c r="G49" s="10">
        <v>0.05</v>
      </c>
      <c r="H49" s="7">
        <f t="shared" si="1"/>
        <v>0</v>
      </c>
      <c r="I49" s="7">
        <f t="shared" si="2"/>
        <v>0</v>
      </c>
    </row>
    <row r="50" spans="1:9">
      <c r="A50" s="29" t="s">
        <v>39</v>
      </c>
      <c r="B50" s="29"/>
      <c r="C50" s="6" t="s">
        <v>6</v>
      </c>
      <c r="D50" s="46"/>
      <c r="E50" s="7">
        <f>(arkusze_polski+arkusze_obcy)*nakład</f>
        <v>30000</v>
      </c>
      <c r="F50" s="8">
        <f t="shared" si="0"/>
        <v>0</v>
      </c>
      <c r="G50" s="10">
        <v>0.05</v>
      </c>
      <c r="H50" s="7">
        <f t="shared" si="1"/>
        <v>0</v>
      </c>
      <c r="I50" s="7">
        <f t="shared" si="2"/>
        <v>0</v>
      </c>
    </row>
    <row r="51" spans="1:9">
      <c r="A51" s="44" t="s">
        <v>67</v>
      </c>
      <c r="B51" s="45"/>
      <c r="C51" s="6" t="s">
        <v>68</v>
      </c>
      <c r="D51" s="46"/>
      <c r="E51" s="7">
        <f>strony*nakład</f>
        <v>10000</v>
      </c>
      <c r="F51" s="8">
        <f t="shared" si="0"/>
        <v>0</v>
      </c>
      <c r="G51" s="10">
        <v>0.05</v>
      </c>
      <c r="H51" s="7">
        <f t="shared" si="1"/>
        <v>0</v>
      </c>
      <c r="I51" s="7">
        <f t="shared" si="2"/>
        <v>0</v>
      </c>
    </row>
    <row r="52" spans="1:9">
      <c r="A52" s="18" t="s">
        <v>75</v>
      </c>
      <c r="B52" s="19"/>
      <c r="C52" s="6" t="s">
        <v>74</v>
      </c>
      <c r="D52" s="46"/>
      <c r="E52" s="7">
        <f>uszlachetnienie*nakład</f>
        <v>1000</v>
      </c>
      <c r="F52" s="8">
        <f t="shared" ref="F52" si="3">D52*E52</f>
        <v>0</v>
      </c>
      <c r="G52" s="10">
        <v>0.05</v>
      </c>
      <c r="H52" s="7">
        <f t="shared" ref="H52" si="4">F52*G52</f>
        <v>0</v>
      </c>
      <c r="I52" s="7">
        <f t="shared" ref="I52" si="5">F52+H52</f>
        <v>0</v>
      </c>
    </row>
    <row r="53" spans="1:9">
      <c r="A53" s="42" t="s">
        <v>63</v>
      </c>
      <c r="B53" s="43"/>
      <c r="C53" s="6" t="s">
        <v>37</v>
      </c>
      <c r="D53" s="46"/>
      <c r="E53" s="7">
        <f>twarda*nakład</f>
        <v>250</v>
      </c>
      <c r="F53" s="8">
        <f t="shared" si="0"/>
        <v>0</v>
      </c>
      <c r="G53" s="10">
        <v>0.05</v>
      </c>
      <c r="H53" s="7">
        <f t="shared" si="1"/>
        <v>0</v>
      </c>
      <c r="I53" s="7">
        <f t="shared" si="2"/>
        <v>0</v>
      </c>
    </row>
    <row r="54" spans="1:9">
      <c r="A54" s="42" t="s">
        <v>64</v>
      </c>
      <c r="B54" s="43"/>
      <c r="C54" s="6" t="s">
        <v>38</v>
      </c>
      <c r="D54" s="46"/>
      <c r="E54" s="7">
        <f>miękka*nakład</f>
        <v>2250</v>
      </c>
      <c r="F54" s="8">
        <f t="shared" si="0"/>
        <v>0</v>
      </c>
      <c r="G54" s="10">
        <v>0.05</v>
      </c>
      <c r="H54" s="7">
        <f t="shared" si="1"/>
        <v>0</v>
      </c>
      <c r="I54" s="7">
        <f t="shared" si="2"/>
        <v>0</v>
      </c>
    </row>
    <row r="55" spans="1:9">
      <c r="A55" s="29" t="s">
        <v>51</v>
      </c>
      <c r="B55" s="29"/>
      <c r="C55" s="6" t="s">
        <v>52</v>
      </c>
      <c r="D55" s="46"/>
      <c r="E55" s="7">
        <f>miesiące</f>
        <v>4</v>
      </c>
      <c r="F55" s="8">
        <f t="shared" si="0"/>
        <v>0</v>
      </c>
      <c r="G55" s="10">
        <v>0.23</v>
      </c>
      <c r="H55" s="7">
        <f t="shared" si="1"/>
        <v>0</v>
      </c>
      <c r="I55" s="7">
        <f t="shared" si="2"/>
        <v>0</v>
      </c>
    </row>
    <row r="56" spans="1:9">
      <c r="A56" s="29" t="s">
        <v>53</v>
      </c>
      <c r="B56" s="29"/>
      <c r="C56" s="6" t="s">
        <v>54</v>
      </c>
      <c r="D56" s="46"/>
      <c r="E56" s="7">
        <f>poprawki</f>
        <v>2</v>
      </c>
      <c r="F56" s="8">
        <f t="shared" si="0"/>
        <v>0</v>
      </c>
      <c r="G56" s="10">
        <v>0.23</v>
      </c>
      <c r="H56" s="7">
        <f t="shared" si="1"/>
        <v>0</v>
      </c>
      <c r="I56" s="7">
        <f t="shared" si="2"/>
        <v>0</v>
      </c>
    </row>
    <row r="57" spans="1:9">
      <c r="A57" s="29" t="s">
        <v>55</v>
      </c>
      <c r="B57" s="29"/>
      <c r="C57" s="6" t="s">
        <v>56</v>
      </c>
      <c r="D57" s="46"/>
      <c r="E57" s="7">
        <f>aktualizacje</f>
        <v>2</v>
      </c>
      <c r="F57" s="8">
        <f t="shared" si="0"/>
        <v>0</v>
      </c>
      <c r="G57" s="10">
        <v>0.23</v>
      </c>
      <c r="H57" s="7">
        <f t="shared" si="1"/>
        <v>0</v>
      </c>
      <c r="I57" s="7">
        <f t="shared" si="2"/>
        <v>0</v>
      </c>
    </row>
    <row r="58" spans="1:9">
      <c r="A58" s="30"/>
      <c r="B58" s="30"/>
      <c r="C58" s="30"/>
      <c r="D58" s="30"/>
      <c r="E58" s="30"/>
      <c r="F58" s="30"/>
      <c r="G58" s="30"/>
      <c r="H58" s="30"/>
      <c r="I58" s="30"/>
    </row>
    <row r="59" spans="1:9" s="12" customFormat="1" ht="23" customHeight="1">
      <c r="A59" s="23" t="s">
        <v>49</v>
      </c>
      <c r="B59" s="24"/>
      <c r="C59" s="24"/>
      <c r="D59" s="24"/>
      <c r="E59" s="24"/>
      <c r="F59" s="24"/>
      <c r="G59" s="24"/>
      <c r="H59" s="25"/>
      <c r="I59" s="11">
        <f>SUM(F34:F57)</f>
        <v>0</v>
      </c>
    </row>
    <row r="60" spans="1:9" s="12" customFormat="1" ht="23" customHeight="1">
      <c r="A60" s="26" t="s">
        <v>62</v>
      </c>
      <c r="B60" s="27"/>
      <c r="C60" s="27"/>
      <c r="D60" s="27"/>
      <c r="E60" s="27"/>
      <c r="F60" s="27"/>
      <c r="G60" s="27"/>
      <c r="H60" s="28"/>
      <c r="I60" s="13">
        <f>SUM(H34:H57)</f>
        <v>0</v>
      </c>
    </row>
    <row r="61" spans="1:9" s="12" customFormat="1" ht="23" customHeight="1">
      <c r="A61" s="20" t="s">
        <v>50</v>
      </c>
      <c r="B61" s="21"/>
      <c r="C61" s="21"/>
      <c r="D61" s="21"/>
      <c r="E61" s="21"/>
      <c r="F61" s="21"/>
      <c r="G61" s="21"/>
      <c r="H61" s="22"/>
      <c r="I61" s="14">
        <f>I59+I60</f>
        <v>0</v>
      </c>
    </row>
  </sheetData>
  <sheetProtection algorithmName="SHA-512" hashValue="LFnABj9f0hHC8X47cLahh7ZQ4gtvxDNpVJuH0cYIWZBp98sK7JxLYpIrUsIR0SYmv37b92Z6weKhTb3FSUhvuQ==" saltValue="q8St1BK0OS6x7L4c+GqqNg==" spinCount="100000" sheet="1" objects="1" scenarios="1"/>
  <mergeCells count="58">
    <mergeCell ref="A28:H28"/>
    <mergeCell ref="A29:H29"/>
    <mergeCell ref="A30:H30"/>
    <mergeCell ref="A31:H31"/>
    <mergeCell ref="A53:B53"/>
    <mergeCell ref="A51:B51"/>
    <mergeCell ref="A49:B49"/>
    <mergeCell ref="A50:B50"/>
    <mergeCell ref="A54:B54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22:H22"/>
    <mergeCell ref="A23:H23"/>
    <mergeCell ref="A24:H24"/>
    <mergeCell ref="A26:H26"/>
    <mergeCell ref="A27:H27"/>
    <mergeCell ref="B7:I7"/>
    <mergeCell ref="A4:I4"/>
    <mergeCell ref="A1:I1"/>
    <mergeCell ref="A2:I2"/>
    <mergeCell ref="A5:I5"/>
    <mergeCell ref="A6:I6"/>
    <mergeCell ref="A14:I14"/>
    <mergeCell ref="A32:I32"/>
    <mergeCell ref="A33:B33"/>
    <mergeCell ref="B8:I8"/>
    <mergeCell ref="B9:I9"/>
    <mergeCell ref="B10:I10"/>
    <mergeCell ref="B11:I11"/>
    <mergeCell ref="B12:I12"/>
    <mergeCell ref="B13:I13"/>
    <mergeCell ref="A16:H16"/>
    <mergeCell ref="A15:H15"/>
    <mergeCell ref="A17:H17"/>
    <mergeCell ref="A18:H18"/>
    <mergeCell ref="A19:H19"/>
    <mergeCell ref="A20:H20"/>
    <mergeCell ref="A21:H21"/>
    <mergeCell ref="A61:H61"/>
    <mergeCell ref="A59:H59"/>
    <mergeCell ref="A60:H60"/>
    <mergeCell ref="A55:B55"/>
    <mergeCell ref="A56:B56"/>
    <mergeCell ref="A57:B57"/>
    <mergeCell ref="A58:I58"/>
  </mergeCells>
  <printOptions horizontalCentered="1"/>
  <pageMargins left="0.59055118110236204" right="0.59055118110236204" top="0.59055118110236204" bottom="0.59055118110236204" header="0.196850393700787" footer="0.196850393700787"/>
  <pageSetup paperSize="8" scale="86" fitToWidth="0" fitToHeight="0" orientation="portrait" horizontalDpi="0" verticalDpi="0" r:id="rId1"/>
  <headerFooter>
    <oddHeader>&amp;R&amp;"Calibri,Standardowy"&amp;K000000Załącznik B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18</vt:i4>
      </vt:variant>
    </vt:vector>
  </HeadingPairs>
  <TitlesOfParts>
    <vt:vector size="19" baseType="lpstr">
      <vt:lpstr>Kalkulacja</vt:lpstr>
      <vt:lpstr>aktualizacje</vt:lpstr>
      <vt:lpstr>arkusze_obcy</vt:lpstr>
      <vt:lpstr>arkusze_polski</vt:lpstr>
      <vt:lpstr>hasła</vt:lpstr>
      <vt:lpstr>ilustracje</vt:lpstr>
      <vt:lpstr>miesiące</vt:lpstr>
      <vt:lpstr>miękka</vt:lpstr>
      <vt:lpstr>nakład</vt:lpstr>
      <vt:lpstr>obcy</vt:lpstr>
      <vt:lpstr>opis</vt:lpstr>
      <vt:lpstr>pdf</vt:lpstr>
      <vt:lpstr>polski</vt:lpstr>
      <vt:lpstr>poprawki</vt:lpstr>
      <vt:lpstr>projekt</vt:lpstr>
      <vt:lpstr>publikacje</vt:lpstr>
      <vt:lpstr>strony</vt:lpstr>
      <vt:lpstr>twarda</vt:lpstr>
      <vt:lpstr>uszlachetnienie</vt:lpstr>
    </vt:vector>
  </TitlesOfParts>
  <Manager/>
  <Company>Uniwersytet Papieski Jana Pawła II w Krakowie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oferty cenowej</dc:title>
  <dc:subject/>
  <dc:creator>Sebastian Wojnowski</dc:creator>
  <cp:keywords/>
  <dc:description/>
  <cp:lastModifiedBy>Sebastian Wojnowski</cp:lastModifiedBy>
  <cp:lastPrinted>2023-08-07T17:07:24Z</cp:lastPrinted>
  <dcterms:created xsi:type="dcterms:W3CDTF">2021-09-09T05:34:27Z</dcterms:created>
  <dcterms:modified xsi:type="dcterms:W3CDTF">2023-08-28T11:56:56Z</dcterms:modified>
  <cp:category/>
</cp:coreProperties>
</file>