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42925\Desktop\Monia\2024\192 - SUV wzmocniony_500KM\SWZ\"/>
    </mc:Choice>
  </mc:AlternateContent>
  <bookViews>
    <workbookView xWindow="90" yWindow="90" windowWidth="15180" windowHeight="9210" activeTab="2"/>
  </bookViews>
  <sheets>
    <sheet name="Cz1" sheetId="1" r:id="rId1"/>
    <sheet name="Cz2" sheetId="2" r:id="rId2"/>
    <sheet name="Cz 3" sheetId="3" r:id="rId3"/>
  </sheets>
  <definedNames>
    <definedName name="_xlnm.Print_Area" localSheetId="2">'Cz 3'!$A$1:$E$15</definedName>
    <definedName name="_xlnm.Print_Area" localSheetId="0">'Cz1'!$A$1:$I$16</definedName>
    <definedName name="_xlnm.Print_Area" localSheetId="1">'Cz2'!$A$1:$I$16</definedName>
  </definedNames>
  <calcPr calcId="152511"/>
</workbook>
</file>

<file path=xl/calcChain.xml><?xml version="1.0" encoding="utf-8"?>
<calcChain xmlns="http://schemas.openxmlformats.org/spreadsheetml/2006/main">
  <c r="I12" i="1" l="1"/>
  <c r="H12" i="1"/>
  <c r="G12" i="1"/>
  <c r="I12" i="2"/>
  <c r="H12" i="2"/>
  <c r="G12" i="2"/>
  <c r="I14" i="2"/>
  <c r="H14" i="2"/>
  <c r="G14" i="2"/>
  <c r="I11" i="2"/>
  <c r="H11" i="2"/>
  <c r="G11" i="2"/>
  <c r="I10" i="2"/>
  <c r="H10" i="2"/>
  <c r="G10" i="2"/>
  <c r="I3" i="2"/>
  <c r="H3" i="2"/>
  <c r="G3" i="2"/>
  <c r="H15" i="1"/>
  <c r="I14" i="1"/>
  <c r="H14" i="1"/>
  <c r="G14" i="1"/>
  <c r="I11" i="1"/>
  <c r="I15" i="1" s="1"/>
  <c r="H11" i="1"/>
  <c r="I10" i="1"/>
  <c r="H10" i="1"/>
  <c r="G11" i="1"/>
  <c r="G10" i="1"/>
  <c r="I3" i="1"/>
  <c r="I7" i="1" s="1"/>
  <c r="H3" i="1"/>
  <c r="H7" i="1" s="1"/>
  <c r="G3" i="1"/>
  <c r="G7" i="1" s="1"/>
  <c r="G15" i="1" l="1"/>
  <c r="G16" i="1" s="1"/>
  <c r="I15" i="2"/>
  <c r="I16" i="1"/>
  <c r="H16" i="1"/>
  <c r="H15" i="2"/>
  <c r="G15" i="2"/>
  <c r="I7" i="2"/>
  <c r="I16" i="2"/>
  <c r="H7" i="2"/>
  <c r="H16" i="2" s="1"/>
  <c r="G7" i="2"/>
  <c r="G16" i="2" s="1"/>
</calcChain>
</file>

<file path=xl/sharedStrings.xml><?xml version="1.0" encoding="utf-8"?>
<sst xmlns="http://schemas.openxmlformats.org/spreadsheetml/2006/main" count="104" uniqueCount="44">
  <si>
    <t>L.p.</t>
  </si>
  <si>
    <t>Oceniany parametr</t>
  </si>
  <si>
    <t>Zasady oceny</t>
  </si>
  <si>
    <t>Maksymalna ilość punktów</t>
  </si>
  <si>
    <t>Ilość %</t>
  </si>
  <si>
    <t>ocena oferowanego pojazdu (cena, parametry i gwarancja)</t>
  </si>
  <si>
    <t>CENA</t>
  </si>
  <si>
    <t>1.1</t>
  </si>
  <si>
    <t xml:space="preserve">Cena pojazdu </t>
  </si>
  <si>
    <t>PARAMETRY TECHNICZNO - UŻYTKOWE</t>
  </si>
  <si>
    <t>2.1</t>
  </si>
  <si>
    <t>2.2</t>
  </si>
  <si>
    <t>2.3</t>
  </si>
  <si>
    <t>RAZEM</t>
  </si>
  <si>
    <t>Moc silnika w KW</t>
  </si>
  <si>
    <t>Pojemność skokowa silnika w cm3</t>
  </si>
  <si>
    <t>2.4</t>
  </si>
  <si>
    <t>Prędkość maksymalna</t>
  </si>
  <si>
    <t>cena najtańsza /cena oceniana x 100 pkt</t>
  </si>
  <si>
    <t>2.5</t>
  </si>
  <si>
    <t>prędkość oceniana /prędkość maksymalną x 10 pkt</t>
  </si>
  <si>
    <t>moc oceniana/moc największa x 20 pkt</t>
  </si>
  <si>
    <t xml:space="preserve">Aktywny tempomat </t>
  </si>
  <si>
    <t>posiada: 40 pkt,
nie posiada: 0 pkt.</t>
  </si>
  <si>
    <t>pojemność oceniana /pojemność największą x 10pkt</t>
  </si>
  <si>
    <t>Formularz oceny dla samochodu osobowego terenowego  typu SUV lub Crossover</t>
  </si>
  <si>
    <t>wartość najniższej emsji spalin CO2  ze złożonych ofert / wartość emisji spalin CO2 ocenianej oferty x 20 pkt</t>
  </si>
  <si>
    <t xml:space="preserve">Przy ocenie wysokości emisji spalin CO2  najwyżej punktowana będzie oferta                                   o najniższej wartości zużycia emisji spalin CO2 (g/km), która   uzyska 20 pkt, pozostałe oferty zostaną przeliczone wg podanego wzoru. Zamawiający będzie zaokrąglał liczbę punktów do dwóch miejsc po przecinku – końcówki poniżej 0,005 pkt pomija się, a końcówki ,005 i wyższe zaokrągla się do 0,01 pkt). Wartość emisji spalin CO2 będzie obliczona  dla danego pojazdu jako iloczyn wartość WLTP w cyklu mieszanym emisji spalin CO2 (g/km)  podanego przez Wykonawcę w ofercie  </t>
  </si>
  <si>
    <t>Suzuki SX4 Cross</t>
  </si>
  <si>
    <t>Kia Sportage</t>
  </si>
  <si>
    <t>Uni Truck</t>
  </si>
  <si>
    <t>Toyota &amp;Lexus</t>
  </si>
  <si>
    <t>Toyota Corolla Cross</t>
  </si>
  <si>
    <t>Wartość</t>
  </si>
  <si>
    <t>Marka</t>
  </si>
  <si>
    <t>ilość</t>
  </si>
  <si>
    <t>nr oferty</t>
  </si>
  <si>
    <t>cena jednostkowa</t>
  </si>
  <si>
    <t>Grupa PGD</t>
  </si>
  <si>
    <t>Formularz oceny dla samochodu osobowego  typu SUV lub Crossover</t>
  </si>
  <si>
    <t>moc oceniana/moc największa x 40 pkt</t>
  </si>
  <si>
    <t>pojemność oceniana /pojemność największą x 20pkt</t>
  </si>
  <si>
    <t>prędkość oceniana /prędkość maksymalną x 20 pkt</t>
  </si>
  <si>
    <t>Załacznik nr 6 do SWZ - sprawa numer: PUZ-2380-192-118-192/2024/MA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</si>
</sst>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color rgb="FFFF0000"/>
      <name val="Arial CE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sz val="36"/>
      <name val="Arial"/>
      <family val="2"/>
      <charset val="238"/>
    </font>
    <font>
      <b/>
      <sz val="26"/>
      <color rgb="FFFF0000"/>
      <name val="Arial CE"/>
      <family val="2"/>
      <charset val="238"/>
    </font>
    <font>
      <b/>
      <sz val="16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/>
    </xf>
    <xf numFmtId="4" fontId="11" fillId="0" borderId="11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2" fillId="3" borderId="25" xfId="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5" fillId="0" borderId="1" xfId="0" applyFont="1" applyBorder="1"/>
    <xf numFmtId="4" fontId="8" fillId="4" borderId="1" xfId="0" applyNumberFormat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/>
    </xf>
    <xf numFmtId="4" fontId="7" fillId="0" borderId="7" xfId="0" applyNumberFormat="1" applyFont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5" fillId="2" borderId="25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/>
    </xf>
    <xf numFmtId="4" fontId="10" fillId="3" borderId="29" xfId="0" applyNumberFormat="1" applyFont="1" applyFill="1" applyBorder="1" applyAlignment="1">
      <alignment horizontal="center" vertical="center"/>
    </xf>
    <xf numFmtId="4" fontId="10" fillId="3" borderId="30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209550</xdr:colOff>
      <xdr:row>2</xdr:row>
      <xdr:rowOff>76200</xdr:rowOff>
    </xdr:from>
    <xdr:ext cx="184731" cy="264560"/>
    <xdr:sp macro="" textlink="">
      <xdr:nvSpPr>
        <xdr:cNvPr id="4" name="pole tekstowe 3"/>
        <xdr:cNvSpPr txBox="1"/>
      </xdr:nvSpPr>
      <xdr:spPr>
        <a:xfrm>
          <a:off x="65341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2</xdr:row>
      <xdr:rowOff>76200</xdr:rowOff>
    </xdr:from>
    <xdr:ext cx="184731" cy="257001"/>
    <xdr:sp macro="" textlink="">
      <xdr:nvSpPr>
        <xdr:cNvPr id="3" name="pole tekstowe 2"/>
        <xdr:cNvSpPr txBox="1"/>
      </xdr:nvSpPr>
      <xdr:spPr>
        <a:xfrm>
          <a:off x="670941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2</xdr:row>
      <xdr:rowOff>76200</xdr:rowOff>
    </xdr:from>
    <xdr:ext cx="185053" cy="257001"/>
    <xdr:sp macro="" textlink="">
      <xdr:nvSpPr>
        <xdr:cNvPr id="5" name="pole tekstowe 4"/>
        <xdr:cNvSpPr txBox="1"/>
      </xdr:nvSpPr>
      <xdr:spPr>
        <a:xfrm>
          <a:off x="6718935" y="8305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2</xdr:row>
      <xdr:rowOff>76200</xdr:rowOff>
    </xdr:from>
    <xdr:ext cx="185053" cy="257001"/>
    <xdr:sp macro="" textlink="">
      <xdr:nvSpPr>
        <xdr:cNvPr id="6" name="pole tekstowe 5"/>
        <xdr:cNvSpPr txBox="1"/>
      </xdr:nvSpPr>
      <xdr:spPr>
        <a:xfrm>
          <a:off x="6718935" y="8305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169545</xdr:colOff>
      <xdr:row>2</xdr:row>
      <xdr:rowOff>76200</xdr:rowOff>
    </xdr:from>
    <xdr:ext cx="184731" cy="257001"/>
    <xdr:sp macro="" textlink="">
      <xdr:nvSpPr>
        <xdr:cNvPr id="7" name="pole tekstowe 6"/>
        <xdr:cNvSpPr txBox="1"/>
      </xdr:nvSpPr>
      <xdr:spPr>
        <a:xfrm>
          <a:off x="6669405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198120</xdr:colOff>
      <xdr:row>2</xdr:row>
      <xdr:rowOff>76200</xdr:rowOff>
    </xdr:from>
    <xdr:ext cx="184731" cy="257001"/>
    <xdr:sp macro="" textlink="">
      <xdr:nvSpPr>
        <xdr:cNvPr id="8" name="pole tekstowe 7"/>
        <xdr:cNvSpPr txBox="1"/>
      </xdr:nvSpPr>
      <xdr:spPr>
        <a:xfrm>
          <a:off x="669798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198120</xdr:colOff>
      <xdr:row>2</xdr:row>
      <xdr:rowOff>76200</xdr:rowOff>
    </xdr:from>
    <xdr:ext cx="184731" cy="257001"/>
    <xdr:sp macro="" textlink="">
      <xdr:nvSpPr>
        <xdr:cNvPr id="9" name="pole tekstowe 8"/>
        <xdr:cNvSpPr txBox="1"/>
      </xdr:nvSpPr>
      <xdr:spPr>
        <a:xfrm>
          <a:off x="669798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194310</xdr:colOff>
      <xdr:row>5</xdr:row>
      <xdr:rowOff>76200</xdr:rowOff>
    </xdr:from>
    <xdr:ext cx="185052" cy="257460"/>
    <xdr:sp macro="" textlink="">
      <xdr:nvSpPr>
        <xdr:cNvPr id="10" name="pole tekstowe 9"/>
        <xdr:cNvSpPr txBox="1"/>
      </xdr:nvSpPr>
      <xdr:spPr>
        <a:xfrm>
          <a:off x="669417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203835</xdr:colOff>
      <xdr:row>5</xdr:row>
      <xdr:rowOff>76200</xdr:rowOff>
    </xdr:from>
    <xdr:ext cx="185725" cy="257460"/>
    <xdr:sp macro="" textlink="">
      <xdr:nvSpPr>
        <xdr:cNvPr id="11" name="pole tekstowe 10"/>
        <xdr:cNvSpPr txBox="1"/>
      </xdr:nvSpPr>
      <xdr:spPr>
        <a:xfrm>
          <a:off x="67036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203835</xdr:colOff>
      <xdr:row>5</xdr:row>
      <xdr:rowOff>76200</xdr:rowOff>
    </xdr:from>
    <xdr:ext cx="185725" cy="257460"/>
    <xdr:sp macro="" textlink="">
      <xdr:nvSpPr>
        <xdr:cNvPr id="12" name="pole tekstowe 11"/>
        <xdr:cNvSpPr txBox="1"/>
      </xdr:nvSpPr>
      <xdr:spPr>
        <a:xfrm>
          <a:off x="67036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51435</xdr:colOff>
      <xdr:row>5</xdr:row>
      <xdr:rowOff>76200</xdr:rowOff>
    </xdr:from>
    <xdr:ext cx="187000" cy="255332"/>
    <xdr:sp macro="" textlink="">
      <xdr:nvSpPr>
        <xdr:cNvPr id="13" name="pole tekstowe 12"/>
        <xdr:cNvSpPr txBox="1"/>
      </xdr:nvSpPr>
      <xdr:spPr>
        <a:xfrm>
          <a:off x="655129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5</xdr:row>
      <xdr:rowOff>76200</xdr:rowOff>
    </xdr:from>
    <xdr:ext cx="186676" cy="255332"/>
    <xdr:sp macro="" textlink="">
      <xdr:nvSpPr>
        <xdr:cNvPr id="14" name="pole tekstowe 13"/>
        <xdr:cNvSpPr txBox="1"/>
      </xdr:nvSpPr>
      <xdr:spPr>
        <a:xfrm>
          <a:off x="673608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163830</xdr:colOff>
      <xdr:row>5</xdr:row>
      <xdr:rowOff>76200</xdr:rowOff>
    </xdr:from>
    <xdr:ext cx="185052" cy="257460"/>
    <xdr:sp macro="" textlink="">
      <xdr:nvSpPr>
        <xdr:cNvPr id="15" name="pole tekstowe 14"/>
        <xdr:cNvSpPr txBox="1"/>
      </xdr:nvSpPr>
      <xdr:spPr>
        <a:xfrm>
          <a:off x="66636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725" cy="257460"/>
    <xdr:sp macro="" textlink="">
      <xdr:nvSpPr>
        <xdr:cNvPr id="16" name="pole tekstowe 15"/>
        <xdr:cNvSpPr txBox="1"/>
      </xdr:nvSpPr>
      <xdr:spPr>
        <a:xfrm>
          <a:off x="66960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725" cy="257460"/>
    <xdr:sp macro="" textlink="">
      <xdr:nvSpPr>
        <xdr:cNvPr id="17" name="pole tekstowe 16"/>
        <xdr:cNvSpPr txBox="1"/>
      </xdr:nvSpPr>
      <xdr:spPr>
        <a:xfrm>
          <a:off x="66960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51435</xdr:colOff>
      <xdr:row>5</xdr:row>
      <xdr:rowOff>76200</xdr:rowOff>
    </xdr:from>
    <xdr:ext cx="187000" cy="255332"/>
    <xdr:sp macro="" textlink="">
      <xdr:nvSpPr>
        <xdr:cNvPr id="18" name="pole tekstowe 17"/>
        <xdr:cNvSpPr txBox="1"/>
      </xdr:nvSpPr>
      <xdr:spPr>
        <a:xfrm>
          <a:off x="655129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171450</xdr:colOff>
      <xdr:row>5</xdr:row>
      <xdr:rowOff>76200</xdr:rowOff>
    </xdr:from>
    <xdr:ext cx="185052" cy="257460"/>
    <xdr:sp macro="" textlink="">
      <xdr:nvSpPr>
        <xdr:cNvPr id="19" name="pole tekstowe 18"/>
        <xdr:cNvSpPr txBox="1"/>
      </xdr:nvSpPr>
      <xdr:spPr>
        <a:xfrm>
          <a:off x="66713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375" cy="257460"/>
    <xdr:sp macro="" textlink="">
      <xdr:nvSpPr>
        <xdr:cNvPr id="20" name="pole tekstowe 19"/>
        <xdr:cNvSpPr txBox="1"/>
      </xdr:nvSpPr>
      <xdr:spPr>
        <a:xfrm>
          <a:off x="66960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375" cy="257460"/>
    <xdr:sp macro="" textlink="">
      <xdr:nvSpPr>
        <xdr:cNvPr id="21" name="pole tekstowe 20"/>
        <xdr:cNvSpPr txBox="1"/>
      </xdr:nvSpPr>
      <xdr:spPr>
        <a:xfrm>
          <a:off x="66960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57150</xdr:colOff>
      <xdr:row>5</xdr:row>
      <xdr:rowOff>76200</xdr:rowOff>
    </xdr:from>
    <xdr:ext cx="186676" cy="255332"/>
    <xdr:sp macro="" textlink="">
      <xdr:nvSpPr>
        <xdr:cNvPr id="22" name="pole tekstowe 21"/>
        <xdr:cNvSpPr txBox="1"/>
      </xdr:nvSpPr>
      <xdr:spPr>
        <a:xfrm>
          <a:off x="818007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23" name="pole tekstowe 22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725" cy="257460"/>
    <xdr:sp macro="" textlink="">
      <xdr:nvSpPr>
        <xdr:cNvPr id="24" name="pole tekstowe 23"/>
        <xdr:cNvSpPr txBox="1"/>
      </xdr:nvSpPr>
      <xdr:spPr>
        <a:xfrm>
          <a:off x="69475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725" cy="257460"/>
    <xdr:sp macro="" textlink="">
      <xdr:nvSpPr>
        <xdr:cNvPr id="25" name="pole tekstowe 24"/>
        <xdr:cNvSpPr txBox="1"/>
      </xdr:nvSpPr>
      <xdr:spPr>
        <a:xfrm>
          <a:off x="69475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26" name="pole tekstowe 25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201930</xdr:colOff>
      <xdr:row>5</xdr:row>
      <xdr:rowOff>76200</xdr:rowOff>
    </xdr:from>
    <xdr:ext cx="185052" cy="257460"/>
    <xdr:sp macro="" textlink="">
      <xdr:nvSpPr>
        <xdr:cNvPr id="27" name="pole tekstowe 26"/>
        <xdr:cNvSpPr txBox="1"/>
      </xdr:nvSpPr>
      <xdr:spPr>
        <a:xfrm>
          <a:off x="69380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375" cy="257460"/>
    <xdr:sp macro="" textlink="">
      <xdr:nvSpPr>
        <xdr:cNvPr id="28" name="pole tekstowe 27"/>
        <xdr:cNvSpPr txBox="1"/>
      </xdr:nvSpPr>
      <xdr:spPr>
        <a:xfrm>
          <a:off x="69475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375" cy="257460"/>
    <xdr:sp macro="" textlink="">
      <xdr:nvSpPr>
        <xdr:cNvPr id="29" name="pole tekstowe 28"/>
        <xdr:cNvSpPr txBox="1"/>
      </xdr:nvSpPr>
      <xdr:spPr>
        <a:xfrm>
          <a:off x="69475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49530</xdr:colOff>
      <xdr:row>5</xdr:row>
      <xdr:rowOff>76200</xdr:rowOff>
    </xdr:from>
    <xdr:ext cx="187000" cy="255332"/>
    <xdr:sp macro="" textlink="">
      <xdr:nvSpPr>
        <xdr:cNvPr id="30" name="pole tekstowe 29"/>
        <xdr:cNvSpPr txBox="1"/>
      </xdr:nvSpPr>
      <xdr:spPr>
        <a:xfrm>
          <a:off x="678561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31" name="pole tekstowe 30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32" name="pole tekstowe 31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33" name="pole tekstowe 32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34" name="pole tekstowe 33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35" name="pole tekstowe 34"/>
        <xdr:cNvSpPr txBox="1"/>
      </xdr:nvSpPr>
      <xdr:spPr>
        <a:xfrm>
          <a:off x="812292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163830</xdr:colOff>
      <xdr:row>5</xdr:row>
      <xdr:rowOff>76200</xdr:rowOff>
    </xdr:from>
    <xdr:ext cx="185052" cy="257460"/>
    <xdr:sp macro="" textlink="">
      <xdr:nvSpPr>
        <xdr:cNvPr id="36" name="pole tekstowe 35"/>
        <xdr:cNvSpPr txBox="1"/>
      </xdr:nvSpPr>
      <xdr:spPr>
        <a:xfrm>
          <a:off x="68999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37" name="pole tekstowe 36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38" name="pole tekstowe 37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39" name="pole tekstowe 38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171450</xdr:colOff>
      <xdr:row>5</xdr:row>
      <xdr:rowOff>76200</xdr:rowOff>
    </xdr:from>
    <xdr:ext cx="185052" cy="257460"/>
    <xdr:sp macro="" textlink="">
      <xdr:nvSpPr>
        <xdr:cNvPr id="40" name="pole tekstowe 39"/>
        <xdr:cNvSpPr txBox="1"/>
      </xdr:nvSpPr>
      <xdr:spPr>
        <a:xfrm>
          <a:off x="69075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41" name="pole tekstowe 40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42" name="pole tekstowe 41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49530</xdr:colOff>
      <xdr:row>5</xdr:row>
      <xdr:rowOff>76200</xdr:rowOff>
    </xdr:from>
    <xdr:ext cx="187000" cy="255332"/>
    <xdr:sp macro="" textlink="">
      <xdr:nvSpPr>
        <xdr:cNvPr id="43" name="pole tekstowe 42"/>
        <xdr:cNvSpPr txBox="1"/>
      </xdr:nvSpPr>
      <xdr:spPr>
        <a:xfrm>
          <a:off x="678561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44" name="pole tekstowe 43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45" name="pole tekstowe 44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46" name="pole tekstowe 45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47" name="pole tekstowe 46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48" name="pole tekstowe 47"/>
        <xdr:cNvSpPr txBox="1"/>
      </xdr:nvSpPr>
      <xdr:spPr>
        <a:xfrm>
          <a:off x="83248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49" name="pole tekstowe 48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50" name="pole tekstowe 49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51" name="pole tekstowe 50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52" name="pole tekstowe 51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53" name="pole tekstowe 52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54" name="pole tekstowe 53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55" name="pole tekstowe 54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56" name="pole tekstowe 55"/>
        <xdr:cNvSpPr txBox="1"/>
      </xdr:nvSpPr>
      <xdr:spPr>
        <a:xfrm>
          <a:off x="812292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163830</xdr:colOff>
      <xdr:row>5</xdr:row>
      <xdr:rowOff>76200</xdr:rowOff>
    </xdr:from>
    <xdr:ext cx="185052" cy="257460"/>
    <xdr:sp macro="" textlink="">
      <xdr:nvSpPr>
        <xdr:cNvPr id="57" name="pole tekstowe 56"/>
        <xdr:cNvSpPr txBox="1"/>
      </xdr:nvSpPr>
      <xdr:spPr>
        <a:xfrm>
          <a:off x="68999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58" name="pole tekstowe 57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59" name="pole tekstowe 58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60" name="pole tekstowe 59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171450</xdr:colOff>
      <xdr:row>5</xdr:row>
      <xdr:rowOff>76200</xdr:rowOff>
    </xdr:from>
    <xdr:ext cx="185052" cy="257460"/>
    <xdr:sp macro="" textlink="">
      <xdr:nvSpPr>
        <xdr:cNvPr id="61" name="pole tekstowe 60"/>
        <xdr:cNvSpPr txBox="1"/>
      </xdr:nvSpPr>
      <xdr:spPr>
        <a:xfrm>
          <a:off x="69075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62" name="pole tekstowe 61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63" name="pole tekstowe 62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64" name="pole tekstowe 63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65" name="pole tekstowe 64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66" name="pole tekstowe 65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67" name="pole tekstowe 66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68" name="pole tekstowe 67"/>
        <xdr:cNvSpPr txBox="1"/>
      </xdr:nvSpPr>
      <xdr:spPr>
        <a:xfrm>
          <a:off x="83248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69" name="pole tekstowe 68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70" name="pole tekstowe 69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71" name="pole tekstowe 70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72" name="pole tekstowe 71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73" name="pole tekstowe 72"/>
        <xdr:cNvSpPr txBox="1"/>
      </xdr:nvSpPr>
      <xdr:spPr>
        <a:xfrm>
          <a:off x="832675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74" name="pole tekstowe 73"/>
        <xdr:cNvSpPr txBox="1"/>
      </xdr:nvSpPr>
      <xdr:spPr>
        <a:xfrm>
          <a:off x="832675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75" name="pole tekstowe 74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76" name="pole tekstowe 75"/>
        <xdr:cNvSpPr txBox="1"/>
      </xdr:nvSpPr>
      <xdr:spPr>
        <a:xfrm>
          <a:off x="82867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77" name="pole tekstowe 76"/>
        <xdr:cNvSpPr txBox="1"/>
      </xdr:nvSpPr>
      <xdr:spPr>
        <a:xfrm>
          <a:off x="83191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78" name="pole tekstowe 77"/>
        <xdr:cNvSpPr txBox="1"/>
      </xdr:nvSpPr>
      <xdr:spPr>
        <a:xfrm>
          <a:off x="83191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79" name="pole tekstowe 78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80" name="pole tekstowe 79"/>
        <xdr:cNvSpPr txBox="1"/>
      </xdr:nvSpPr>
      <xdr:spPr>
        <a:xfrm>
          <a:off x="829437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81" name="pole tekstowe 80"/>
        <xdr:cNvSpPr txBox="1"/>
      </xdr:nvSpPr>
      <xdr:spPr>
        <a:xfrm>
          <a:off x="83191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82" name="pole tekstowe 81"/>
        <xdr:cNvSpPr txBox="1"/>
      </xdr:nvSpPr>
      <xdr:spPr>
        <a:xfrm>
          <a:off x="83191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83" name="pole tekstowe 82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57150</xdr:colOff>
      <xdr:row>5</xdr:row>
      <xdr:rowOff>76200</xdr:rowOff>
    </xdr:from>
    <xdr:ext cx="186676" cy="255332"/>
    <xdr:sp macro="" textlink="">
      <xdr:nvSpPr>
        <xdr:cNvPr id="84" name="pole tekstowe 83"/>
        <xdr:cNvSpPr txBox="1"/>
      </xdr:nvSpPr>
      <xdr:spPr>
        <a:xfrm>
          <a:off x="849249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85" name="pole tekstowe 84"/>
        <xdr:cNvSpPr txBox="1"/>
      </xdr:nvSpPr>
      <xdr:spPr>
        <a:xfrm>
          <a:off x="843534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86" name="pole tekstowe 85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87" name="pole tekstowe 86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88" name="pole tekstowe 87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89" name="pole tekstowe 88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90" name="pole tekstowe 89"/>
        <xdr:cNvSpPr txBox="1"/>
      </xdr:nvSpPr>
      <xdr:spPr>
        <a:xfrm>
          <a:off x="86372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91" name="pole tekstowe 90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92" name="pole tekstowe 91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93" name="pole tekstowe 92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94" name="pole tekstowe 93"/>
        <xdr:cNvSpPr txBox="1"/>
      </xdr:nvSpPr>
      <xdr:spPr>
        <a:xfrm>
          <a:off x="843534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95" name="pole tekstowe 94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96" name="pole tekstowe 95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97" name="pole tekstowe 96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98" name="pole tekstowe 97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99" name="pole tekstowe 98"/>
        <xdr:cNvSpPr txBox="1"/>
      </xdr:nvSpPr>
      <xdr:spPr>
        <a:xfrm>
          <a:off x="86372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00" name="pole tekstowe 99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01" name="pole tekstowe 100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02" name="pole tekstowe 101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03" name="pole tekstowe 102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04" name="pole tekstowe 103"/>
        <xdr:cNvSpPr txBox="1"/>
      </xdr:nvSpPr>
      <xdr:spPr>
        <a:xfrm>
          <a:off x="863917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05" name="pole tekstowe 104"/>
        <xdr:cNvSpPr txBox="1"/>
      </xdr:nvSpPr>
      <xdr:spPr>
        <a:xfrm>
          <a:off x="863917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06" name="pole tekstowe 105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07" name="pole tekstowe 106"/>
        <xdr:cNvSpPr txBox="1"/>
      </xdr:nvSpPr>
      <xdr:spPr>
        <a:xfrm>
          <a:off x="85991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08" name="pole tekstowe 107"/>
        <xdr:cNvSpPr txBox="1"/>
      </xdr:nvSpPr>
      <xdr:spPr>
        <a:xfrm>
          <a:off x="863155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09" name="pole tekstowe 108"/>
        <xdr:cNvSpPr txBox="1"/>
      </xdr:nvSpPr>
      <xdr:spPr>
        <a:xfrm>
          <a:off x="863155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10" name="pole tekstowe 109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11" name="pole tekstowe 110"/>
        <xdr:cNvSpPr txBox="1"/>
      </xdr:nvSpPr>
      <xdr:spPr>
        <a:xfrm>
          <a:off x="860679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12" name="pole tekstowe 111"/>
        <xdr:cNvSpPr txBox="1"/>
      </xdr:nvSpPr>
      <xdr:spPr>
        <a:xfrm>
          <a:off x="863155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13" name="pole tekstowe 112"/>
        <xdr:cNvSpPr txBox="1"/>
      </xdr:nvSpPr>
      <xdr:spPr>
        <a:xfrm>
          <a:off x="863155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14" name="pole tekstowe 113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115" name="pole tekstowe 114"/>
        <xdr:cNvSpPr txBox="1"/>
      </xdr:nvSpPr>
      <xdr:spPr>
        <a:xfrm>
          <a:off x="7086600" y="22631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16" name="pole tekstowe 11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117" name="pole tekstowe 116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118" name="pole tekstowe 117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19" name="pole tekstowe 11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120" name="pole tekstowe 119"/>
        <xdr:cNvSpPr txBox="1"/>
      </xdr:nvSpPr>
      <xdr:spPr>
        <a:xfrm>
          <a:off x="72885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121" name="pole tekstowe 120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122" name="pole tekstowe 121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123" name="pole tekstowe 122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24" name="pole tekstowe 123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25" name="pole tekstowe 124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26" name="pole tekstowe 125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27" name="pole tekstowe 126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128" name="pole tekstowe 127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29" name="pole tekstowe 128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30" name="pole tekstowe 129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31" name="pole tekstowe 13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132" name="pole tekstowe 131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33" name="pole tekstowe 132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34" name="pole tekstowe 133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135" name="pole tekstowe 134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36" name="pole tekstowe 13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37" name="pole tekstowe 136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38" name="pole tekstowe 137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39" name="pole tekstowe 13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140" name="pole tekstowe 139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41" name="pole tekstowe 140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42" name="pole tekstowe 141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43" name="pole tekstowe 142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144" name="pole tekstowe 143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45" name="pole tekstowe 144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46" name="pole tekstowe 145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147" name="pole tekstowe 146"/>
        <xdr:cNvSpPr txBox="1"/>
      </xdr:nvSpPr>
      <xdr:spPr>
        <a:xfrm>
          <a:off x="7086600" y="22631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48" name="pole tekstowe 147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149" name="pole tekstowe 148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150" name="pole tekstowe 149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51" name="pole tekstowe 15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152" name="pole tekstowe 151"/>
        <xdr:cNvSpPr txBox="1"/>
      </xdr:nvSpPr>
      <xdr:spPr>
        <a:xfrm>
          <a:off x="72885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53" name="pole tekstowe 152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54" name="pole tekstowe 153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55" name="pole tekstowe 154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56" name="pole tekstowe 15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57" name="pole tekstowe 156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58" name="pole tekstowe 157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59" name="pole tekstowe 15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60" name="pole tekstowe 159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61" name="pole tekstowe 160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62" name="pole tekstowe 161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63" name="pole tekstowe 162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64" name="pole tekstowe 163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65" name="pole tekstowe 164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66" name="pole tekstowe 165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67" name="pole tekstowe 166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68" name="pole tekstowe 167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69" name="pole tekstowe 168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70" name="pole tekstowe 169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71" name="pole tekstowe 17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72" name="pole tekstowe 171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73" name="pole tekstowe 172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74" name="pole tekstowe 173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75" name="pole tekstowe 174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76" name="pole tekstowe 175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77" name="pole tekstowe 176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78" name="pole tekstowe 177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C13" workbookViewId="0">
      <selection activeCell="M12" sqref="M12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12.7109375" customWidth="1"/>
    <col min="7" max="7" width="31.7109375" customWidth="1"/>
    <col min="8" max="8" width="27.28515625" customWidth="1"/>
    <col min="9" max="9" width="27.42578125" customWidth="1"/>
  </cols>
  <sheetData>
    <row r="1" spans="1:9" ht="20.25" x14ac:dyDescent="0.3">
      <c r="F1" s="50" t="s">
        <v>35</v>
      </c>
      <c r="G1" s="56">
        <v>12</v>
      </c>
      <c r="H1" s="53">
        <v>12</v>
      </c>
      <c r="I1" s="54">
        <v>12</v>
      </c>
    </row>
    <row r="2" spans="1:9" s="2" customFormat="1" ht="25.5" x14ac:dyDescent="0.35">
      <c r="A2" s="3"/>
      <c r="C2" s="3"/>
      <c r="D2" s="3"/>
      <c r="E2" s="3"/>
      <c r="F2" s="51" t="s">
        <v>37</v>
      </c>
      <c r="G2" s="42">
        <v>124230</v>
      </c>
      <c r="H2" s="43">
        <v>143300</v>
      </c>
      <c r="I2" s="46">
        <v>147950</v>
      </c>
    </row>
    <row r="3" spans="1:9" ht="54" customHeight="1" x14ac:dyDescent="0.25">
      <c r="A3" s="65" t="s">
        <v>25</v>
      </c>
      <c r="B3" s="65"/>
      <c r="C3" s="65"/>
      <c r="D3" s="65"/>
      <c r="E3" s="65"/>
      <c r="F3" s="51" t="s">
        <v>33</v>
      </c>
      <c r="G3" s="44">
        <f>G1*G2</f>
        <v>1490760</v>
      </c>
      <c r="H3" s="45">
        <f t="shared" ref="H3:I3" si="0">H1*H2</f>
        <v>1719600</v>
      </c>
      <c r="I3" s="47">
        <f t="shared" si="0"/>
        <v>1775400</v>
      </c>
    </row>
    <row r="4" spans="1:9" ht="30" customHeight="1" thickBot="1" x14ac:dyDescent="0.25">
      <c r="A4" s="4"/>
      <c r="B4" s="5"/>
      <c r="C4" s="4"/>
      <c r="D4" s="4"/>
      <c r="E4" s="4"/>
      <c r="F4" s="52" t="s">
        <v>34</v>
      </c>
      <c r="G4" s="48" t="s">
        <v>28</v>
      </c>
      <c r="H4" s="49" t="s">
        <v>29</v>
      </c>
      <c r="I4" s="37" t="s">
        <v>32</v>
      </c>
    </row>
    <row r="5" spans="1:9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  <c r="G5" s="55" t="s">
        <v>38</v>
      </c>
      <c r="H5" s="32" t="s">
        <v>30</v>
      </c>
      <c r="I5" s="32" t="s">
        <v>31</v>
      </c>
    </row>
    <row r="6" spans="1:9" ht="14.45" customHeight="1" thickBot="1" x14ac:dyDescent="0.3">
      <c r="A6" s="66" t="s">
        <v>5</v>
      </c>
      <c r="B6" s="67"/>
      <c r="C6" s="67"/>
      <c r="D6" s="67"/>
      <c r="E6" s="68"/>
      <c r="F6" s="39" t="s">
        <v>36</v>
      </c>
      <c r="G6" s="38">
        <v>1</v>
      </c>
      <c r="H6" s="38">
        <v>2</v>
      </c>
      <c r="I6" s="38">
        <v>3</v>
      </c>
    </row>
    <row r="7" spans="1:9" ht="24" customHeight="1" thickBot="1" x14ac:dyDescent="0.25">
      <c r="A7" s="8">
        <v>1</v>
      </c>
      <c r="B7" s="69" t="s">
        <v>6</v>
      </c>
      <c r="C7" s="70"/>
      <c r="D7" s="71"/>
      <c r="E7" s="59">
        <v>60</v>
      </c>
      <c r="G7" s="57">
        <f>G3/G3*E7</f>
        <v>60</v>
      </c>
      <c r="H7" s="57">
        <f>(G3/H3)*E7</f>
        <v>52.015352407536639</v>
      </c>
      <c r="I7" s="57">
        <f>(G3/I3)*E7</f>
        <v>50.38053396417709</v>
      </c>
    </row>
    <row r="8" spans="1:9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72"/>
      <c r="G8" s="58"/>
      <c r="H8" s="58"/>
      <c r="I8" s="58"/>
    </row>
    <row r="9" spans="1:9" ht="25.5" customHeight="1" thickBot="1" x14ac:dyDescent="0.25">
      <c r="A9" s="27">
        <v>2</v>
      </c>
      <c r="B9" s="62" t="s">
        <v>9</v>
      </c>
      <c r="C9" s="63"/>
      <c r="D9" s="64"/>
      <c r="E9" s="59">
        <v>40</v>
      </c>
      <c r="G9" s="33"/>
      <c r="H9" s="34"/>
      <c r="I9" s="34"/>
    </row>
    <row r="10" spans="1:9" ht="25.5" x14ac:dyDescent="0.2">
      <c r="A10" s="19" t="s">
        <v>10</v>
      </c>
      <c r="B10" s="20" t="s">
        <v>14</v>
      </c>
      <c r="C10" s="23" t="s">
        <v>21</v>
      </c>
      <c r="D10" s="21">
        <v>20</v>
      </c>
      <c r="E10" s="60"/>
      <c r="G10" s="35">
        <f>(95/117.6)*20</f>
        <v>16.156462585034014</v>
      </c>
      <c r="H10" s="35">
        <f>(117.6/117.6)*20</f>
        <v>20</v>
      </c>
      <c r="I10" s="35">
        <f>(112/117.6)*20</f>
        <v>19.047619047619047</v>
      </c>
    </row>
    <row r="11" spans="1:9" ht="38.25" x14ac:dyDescent="0.2">
      <c r="A11" s="13" t="s">
        <v>11</v>
      </c>
      <c r="B11" s="14" t="s">
        <v>15</v>
      </c>
      <c r="C11" s="24" t="s">
        <v>24</v>
      </c>
      <c r="D11" s="22">
        <v>10</v>
      </c>
      <c r="E11" s="60"/>
      <c r="G11" s="35">
        <f>(1373/1987)*10</f>
        <v>6.9099144438852544</v>
      </c>
      <c r="H11" s="35">
        <f>(1598/1987)*10</f>
        <v>8.0422747861097132</v>
      </c>
      <c r="I11" s="35">
        <f>(1987/1987)*10</f>
        <v>10</v>
      </c>
    </row>
    <row r="12" spans="1:9" ht="38.25" x14ac:dyDescent="0.2">
      <c r="A12" s="13" t="s">
        <v>12</v>
      </c>
      <c r="B12" s="14" t="s">
        <v>17</v>
      </c>
      <c r="C12" s="24" t="s">
        <v>20</v>
      </c>
      <c r="D12" s="22">
        <v>10</v>
      </c>
      <c r="E12" s="60"/>
      <c r="G12" s="35">
        <f>(195/195)*10</f>
        <v>10</v>
      </c>
      <c r="H12" s="35">
        <f>(192/195)*10</f>
        <v>9.8461538461538467</v>
      </c>
      <c r="I12" s="35">
        <f>(180/195)*10</f>
        <v>9.2307692307692317</v>
      </c>
    </row>
    <row r="13" spans="1:9" ht="25.5" x14ac:dyDescent="0.2">
      <c r="A13" s="13" t="s">
        <v>16</v>
      </c>
      <c r="B13" s="30" t="s">
        <v>22</v>
      </c>
      <c r="C13" s="31" t="s">
        <v>23</v>
      </c>
      <c r="D13" s="22">
        <v>40</v>
      </c>
      <c r="E13" s="60"/>
      <c r="G13" s="35">
        <v>40</v>
      </c>
      <c r="H13" s="35">
        <v>40</v>
      </c>
      <c r="I13" s="35">
        <v>40</v>
      </c>
    </row>
    <row r="14" spans="1:9" ht="297.60000000000002" customHeight="1" thickBot="1" x14ac:dyDescent="0.25">
      <c r="A14" s="13" t="s">
        <v>19</v>
      </c>
      <c r="B14" s="28" t="s">
        <v>27</v>
      </c>
      <c r="C14" s="29" t="s">
        <v>26</v>
      </c>
      <c r="D14" s="22">
        <v>20</v>
      </c>
      <c r="E14" s="60"/>
      <c r="G14" s="35">
        <f>(113/132)*20</f>
        <v>17.121212121212121</v>
      </c>
      <c r="H14" s="35">
        <f>(113/170)*20</f>
        <v>13.294117647058822</v>
      </c>
      <c r="I14" s="35">
        <f>(113/113)*20</f>
        <v>20</v>
      </c>
    </row>
    <row r="15" spans="1:9" ht="21" thickBot="1" x14ac:dyDescent="0.25">
      <c r="A15" s="4"/>
      <c r="B15" s="15"/>
      <c r="C15" s="16"/>
      <c r="D15" s="18" t="s">
        <v>13</v>
      </c>
      <c r="E15" s="17">
        <v>100</v>
      </c>
      <c r="G15" s="36">
        <f>SUM(G10:G14)*40%</f>
        <v>36.075035660052563</v>
      </c>
      <c r="H15" s="36">
        <f t="shared" ref="H15:I15" si="1">SUM(H10:H14)*40%</f>
        <v>36.473018511728952</v>
      </c>
      <c r="I15" s="36">
        <f t="shared" si="1"/>
        <v>39.311355311355314</v>
      </c>
    </row>
    <row r="16" spans="1:9" ht="45.75" thickBot="1" x14ac:dyDescent="0.25">
      <c r="G16" s="41">
        <f>G15+G7</f>
        <v>96.075035660052563</v>
      </c>
      <c r="H16" s="40">
        <f t="shared" ref="H16:I16" si="2">H15+H7</f>
        <v>88.488370919265591</v>
      </c>
      <c r="I16" s="40">
        <f t="shared" si="2"/>
        <v>89.691889275532404</v>
      </c>
    </row>
    <row r="17" spans="1:5" ht="11.25" customHeight="1" x14ac:dyDescent="0.2">
      <c r="A17" s="25"/>
      <c r="B17" s="25"/>
      <c r="C17" s="25"/>
      <c r="D17" s="25"/>
      <c r="E17" s="25"/>
    </row>
    <row r="18" spans="1:5" ht="75" customHeight="1" x14ac:dyDescent="0.2">
      <c r="A18" s="61"/>
      <c r="B18" s="61"/>
      <c r="C18" s="61"/>
      <c r="D18" s="61"/>
      <c r="E18" s="61"/>
    </row>
    <row r="19" spans="1:5" ht="12.75" customHeight="1" x14ac:dyDescent="0.2">
      <c r="C19"/>
    </row>
    <row r="20" spans="1:5" ht="11.25" customHeight="1" x14ac:dyDescent="0.2"/>
    <row r="21" spans="1:5" ht="15.75" x14ac:dyDescent="0.2">
      <c r="A21" s="26"/>
      <c r="B21" s="26"/>
      <c r="C21" s="26"/>
      <c r="D21" s="26"/>
      <c r="E21" s="26"/>
    </row>
  </sheetData>
  <mergeCells count="10">
    <mergeCell ref="A3:E3"/>
    <mergeCell ref="A6:E6"/>
    <mergeCell ref="B7:D7"/>
    <mergeCell ref="E7:E8"/>
    <mergeCell ref="G7:G8"/>
    <mergeCell ref="H7:H8"/>
    <mergeCell ref="I7:I8"/>
    <mergeCell ref="E9:E14"/>
    <mergeCell ref="A18:E18"/>
    <mergeCell ref="B9:D9"/>
  </mergeCells>
  <phoneticPr fontId="0" type="noConversion"/>
  <pageMargins left="0.74803149606299213" right="0.74803149606299213" top="0.39370078740157483" bottom="0.98425196850393704" header="0.51181102362204722" footer="0.51181102362204722"/>
  <pageSetup paperSize="9" scale="68" orientation="landscape" horizontalDpi="4294967293" r:id="rId1"/>
  <headerFooter alignWithMargins="0">
    <oddHeader>&amp;C</oddHeader>
    <oddFooter xml:space="preserve">&amp;C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C1" workbookViewId="0">
      <selection activeCell="L12" sqref="L12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12.7109375" customWidth="1"/>
    <col min="7" max="7" width="31.7109375" customWidth="1"/>
    <col min="8" max="8" width="27.28515625" customWidth="1"/>
    <col min="9" max="9" width="27.42578125" customWidth="1"/>
  </cols>
  <sheetData>
    <row r="1" spans="1:9" ht="20.25" x14ac:dyDescent="0.3">
      <c r="F1" s="50" t="s">
        <v>35</v>
      </c>
      <c r="G1" s="56">
        <v>8</v>
      </c>
      <c r="H1" s="53">
        <v>8</v>
      </c>
      <c r="I1" s="54">
        <v>8</v>
      </c>
    </row>
    <row r="2" spans="1:9" s="2" customFormat="1" ht="25.5" x14ac:dyDescent="0.35">
      <c r="A2" s="3"/>
      <c r="C2" s="3"/>
      <c r="D2" s="3"/>
      <c r="E2" s="3"/>
      <c r="F2" s="51" t="s">
        <v>37</v>
      </c>
      <c r="G2" s="42">
        <v>124230</v>
      </c>
      <c r="H2" s="43">
        <v>143300</v>
      </c>
      <c r="I2" s="46">
        <v>147950</v>
      </c>
    </row>
    <row r="3" spans="1:9" ht="54" customHeight="1" x14ac:dyDescent="0.25">
      <c r="A3" s="65" t="s">
        <v>25</v>
      </c>
      <c r="B3" s="65"/>
      <c r="C3" s="65"/>
      <c r="D3" s="65"/>
      <c r="E3" s="65"/>
      <c r="F3" s="51" t="s">
        <v>33</v>
      </c>
      <c r="G3" s="44">
        <f>G1*G2</f>
        <v>993840</v>
      </c>
      <c r="H3" s="45">
        <f t="shared" ref="H3:I3" si="0">H1*H2</f>
        <v>1146400</v>
      </c>
      <c r="I3" s="47">
        <f t="shared" si="0"/>
        <v>1183600</v>
      </c>
    </row>
    <row r="4" spans="1:9" ht="30" customHeight="1" thickBot="1" x14ac:dyDescent="0.25">
      <c r="A4" s="4"/>
      <c r="B4" s="5"/>
      <c r="C4" s="4"/>
      <c r="D4" s="4"/>
      <c r="E4" s="4"/>
      <c r="F4" s="52" t="s">
        <v>34</v>
      </c>
      <c r="G4" s="48" t="s">
        <v>28</v>
      </c>
      <c r="H4" s="49" t="s">
        <v>29</v>
      </c>
      <c r="I4" s="37" t="s">
        <v>32</v>
      </c>
    </row>
    <row r="5" spans="1:9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  <c r="G5" s="55" t="s">
        <v>38</v>
      </c>
      <c r="H5" s="32" t="s">
        <v>30</v>
      </c>
      <c r="I5" s="32" t="s">
        <v>31</v>
      </c>
    </row>
    <row r="6" spans="1:9" ht="14.45" customHeight="1" thickBot="1" x14ac:dyDescent="0.3">
      <c r="A6" s="66" t="s">
        <v>5</v>
      </c>
      <c r="B6" s="67"/>
      <c r="C6" s="67"/>
      <c r="D6" s="67"/>
      <c r="E6" s="68"/>
      <c r="F6" s="39" t="s">
        <v>36</v>
      </c>
      <c r="G6" s="38">
        <v>1</v>
      </c>
      <c r="H6" s="38">
        <v>2</v>
      </c>
      <c r="I6" s="38">
        <v>3</v>
      </c>
    </row>
    <row r="7" spans="1:9" ht="24" customHeight="1" thickBot="1" x14ac:dyDescent="0.25">
      <c r="A7" s="8">
        <v>1</v>
      </c>
      <c r="B7" s="69" t="s">
        <v>6</v>
      </c>
      <c r="C7" s="70"/>
      <c r="D7" s="71"/>
      <c r="E7" s="59">
        <v>60</v>
      </c>
      <c r="G7" s="57">
        <f>G3/G3*E7</f>
        <v>60</v>
      </c>
      <c r="H7" s="57">
        <f>(G3/H3)*E7</f>
        <v>52.015352407536639</v>
      </c>
      <c r="I7" s="57">
        <f>(G3/I3)*E7</f>
        <v>50.38053396417709</v>
      </c>
    </row>
    <row r="8" spans="1:9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72"/>
      <c r="G8" s="58"/>
      <c r="H8" s="58"/>
      <c r="I8" s="58"/>
    </row>
    <row r="9" spans="1:9" ht="25.5" customHeight="1" thickBot="1" x14ac:dyDescent="0.25">
      <c r="A9" s="27">
        <v>2</v>
      </c>
      <c r="B9" s="62" t="s">
        <v>9</v>
      </c>
      <c r="C9" s="63"/>
      <c r="D9" s="64"/>
      <c r="E9" s="59">
        <v>40</v>
      </c>
      <c r="G9" s="33"/>
      <c r="H9" s="34"/>
      <c r="I9" s="34"/>
    </row>
    <row r="10" spans="1:9" ht="25.5" x14ac:dyDescent="0.2">
      <c r="A10" s="19" t="s">
        <v>10</v>
      </c>
      <c r="B10" s="20" t="s">
        <v>14</v>
      </c>
      <c r="C10" s="23" t="s">
        <v>21</v>
      </c>
      <c r="D10" s="21">
        <v>20</v>
      </c>
      <c r="E10" s="60"/>
      <c r="G10" s="35">
        <f>(95/117.6)*20</f>
        <v>16.156462585034014</v>
      </c>
      <c r="H10" s="35">
        <f>(117.6/117.6)*20</f>
        <v>20</v>
      </c>
      <c r="I10" s="35">
        <f>(112/117.6)*20</f>
        <v>19.047619047619047</v>
      </c>
    </row>
    <row r="11" spans="1:9" ht="38.25" x14ac:dyDescent="0.2">
      <c r="A11" s="13" t="s">
        <v>11</v>
      </c>
      <c r="B11" s="14" t="s">
        <v>15</v>
      </c>
      <c r="C11" s="24" t="s">
        <v>24</v>
      </c>
      <c r="D11" s="22">
        <v>10</v>
      </c>
      <c r="E11" s="60"/>
      <c r="G11" s="35">
        <f>(1373/1987)*10</f>
        <v>6.9099144438852544</v>
      </c>
      <c r="H11" s="35">
        <f>(1598/1987)*10</f>
        <v>8.0422747861097132</v>
      </c>
      <c r="I11" s="35">
        <f>(1987/1987)*10</f>
        <v>10</v>
      </c>
    </row>
    <row r="12" spans="1:9" ht="38.25" x14ac:dyDescent="0.2">
      <c r="A12" s="13" t="s">
        <v>12</v>
      </c>
      <c r="B12" s="14" t="s">
        <v>17</v>
      </c>
      <c r="C12" s="24" t="s">
        <v>20</v>
      </c>
      <c r="D12" s="22">
        <v>10</v>
      </c>
      <c r="E12" s="60"/>
      <c r="G12" s="35">
        <f>(195/195)*10</f>
        <v>10</v>
      </c>
      <c r="H12" s="35">
        <f>(192/195)*10</f>
        <v>9.8461538461538467</v>
      </c>
      <c r="I12" s="35">
        <f>(180/195)*10</f>
        <v>9.2307692307692317</v>
      </c>
    </row>
    <row r="13" spans="1:9" ht="25.5" x14ac:dyDescent="0.2">
      <c r="A13" s="13" t="s">
        <v>16</v>
      </c>
      <c r="B13" s="30" t="s">
        <v>22</v>
      </c>
      <c r="C13" s="31" t="s">
        <v>23</v>
      </c>
      <c r="D13" s="22">
        <v>40</v>
      </c>
      <c r="E13" s="60"/>
      <c r="G13" s="35">
        <v>40</v>
      </c>
      <c r="H13" s="35">
        <v>40</v>
      </c>
      <c r="I13" s="35">
        <v>40</v>
      </c>
    </row>
    <row r="14" spans="1:9" ht="297.60000000000002" customHeight="1" thickBot="1" x14ac:dyDescent="0.25">
      <c r="A14" s="13" t="s">
        <v>19</v>
      </c>
      <c r="B14" s="28" t="s">
        <v>27</v>
      </c>
      <c r="C14" s="29" t="s">
        <v>26</v>
      </c>
      <c r="D14" s="22">
        <v>20</v>
      </c>
      <c r="E14" s="60"/>
      <c r="G14" s="35">
        <f>(113/132)*20</f>
        <v>17.121212121212121</v>
      </c>
      <c r="H14" s="35">
        <f>(113/170)*20</f>
        <v>13.294117647058822</v>
      </c>
      <c r="I14" s="35">
        <f>(113/113)*20</f>
        <v>20</v>
      </c>
    </row>
    <row r="15" spans="1:9" ht="21" thickBot="1" x14ac:dyDescent="0.25">
      <c r="A15" s="4"/>
      <c r="B15" s="15"/>
      <c r="C15" s="16"/>
      <c r="D15" s="18" t="s">
        <v>13</v>
      </c>
      <c r="E15" s="17">
        <v>100</v>
      </c>
      <c r="G15" s="36">
        <f>SUM(G10:G14)*40%</f>
        <v>36.075035660052563</v>
      </c>
      <c r="H15" s="36">
        <f t="shared" ref="H15:I15" si="1">SUM(H10:H14)*40%</f>
        <v>36.473018511728952</v>
      </c>
      <c r="I15" s="36">
        <f t="shared" si="1"/>
        <v>39.311355311355314</v>
      </c>
    </row>
    <row r="16" spans="1:9" ht="45.75" thickBot="1" x14ac:dyDescent="0.25">
      <c r="G16" s="41">
        <f>G15+G7</f>
        <v>96.075035660052563</v>
      </c>
      <c r="H16" s="40">
        <f t="shared" ref="H16:I16" si="2">H15+H7</f>
        <v>88.488370919265591</v>
      </c>
      <c r="I16" s="40">
        <f t="shared" si="2"/>
        <v>89.691889275532404</v>
      </c>
    </row>
    <row r="17" spans="1:5" ht="11.25" customHeight="1" x14ac:dyDescent="0.2">
      <c r="A17" s="25"/>
      <c r="B17" s="25"/>
      <c r="C17" s="25"/>
      <c r="D17" s="25"/>
      <c r="E17" s="25"/>
    </row>
    <row r="18" spans="1:5" ht="75" customHeight="1" x14ac:dyDescent="0.2">
      <c r="A18" s="61"/>
      <c r="B18" s="61"/>
      <c r="C18" s="61"/>
      <c r="D18" s="61"/>
      <c r="E18" s="61"/>
    </row>
    <row r="19" spans="1:5" ht="12.75" customHeight="1" x14ac:dyDescent="0.2">
      <c r="C19"/>
    </row>
    <row r="20" spans="1:5" ht="11.25" customHeight="1" x14ac:dyDescent="0.2"/>
    <row r="21" spans="1:5" ht="15.75" x14ac:dyDescent="0.2">
      <c r="A21" s="26"/>
      <c r="B21" s="26"/>
      <c r="C21" s="26"/>
      <c r="D21" s="26"/>
      <c r="E21" s="26"/>
    </row>
  </sheetData>
  <mergeCells count="10">
    <mergeCell ref="I7:I8"/>
    <mergeCell ref="B9:D9"/>
    <mergeCell ref="E9:E14"/>
    <mergeCell ref="A18:E18"/>
    <mergeCell ref="A3:E3"/>
    <mergeCell ref="A6:E6"/>
    <mergeCell ref="B7:D7"/>
    <mergeCell ref="E7:E8"/>
    <mergeCell ref="G7:G8"/>
    <mergeCell ref="H7:H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0"/>
  <sheetViews>
    <sheetView tabSelected="1" workbookViewId="0">
      <selection activeCell="G7" sqref="G7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</cols>
  <sheetData>
    <row r="2" spans="1:5" s="2" customFormat="1" x14ac:dyDescent="0.2">
      <c r="A2" s="3"/>
      <c r="B2" s="2" t="s">
        <v>43</v>
      </c>
      <c r="C2" s="3"/>
      <c r="D2" s="3"/>
      <c r="E2" s="3"/>
    </row>
    <row r="3" spans="1:5" ht="54" customHeight="1" x14ac:dyDescent="0.25">
      <c r="A3" s="65" t="s">
        <v>39</v>
      </c>
      <c r="B3" s="65"/>
      <c r="C3" s="65"/>
      <c r="D3" s="65"/>
      <c r="E3" s="65"/>
    </row>
    <row r="4" spans="1:5" ht="30" customHeight="1" thickBot="1" x14ac:dyDescent="0.25">
      <c r="A4" s="4"/>
      <c r="B4" s="5"/>
      <c r="C4" s="4"/>
      <c r="D4" s="4"/>
      <c r="E4" s="4"/>
    </row>
    <row r="5" spans="1:5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</row>
    <row r="6" spans="1:5" ht="14.45" customHeight="1" thickBot="1" x14ac:dyDescent="0.3">
      <c r="A6" s="66" t="s">
        <v>5</v>
      </c>
      <c r="B6" s="67"/>
      <c r="C6" s="67"/>
      <c r="D6" s="67"/>
      <c r="E6" s="68"/>
    </row>
    <row r="7" spans="1:5" ht="24" customHeight="1" thickBot="1" x14ac:dyDescent="0.25">
      <c r="A7" s="8">
        <v>1</v>
      </c>
      <c r="B7" s="69" t="s">
        <v>6</v>
      </c>
      <c r="C7" s="70"/>
      <c r="D7" s="71"/>
      <c r="E7" s="59">
        <v>60</v>
      </c>
    </row>
    <row r="8" spans="1:5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72"/>
    </row>
    <row r="9" spans="1:5" ht="25.5" customHeight="1" thickBot="1" x14ac:dyDescent="0.25">
      <c r="A9" s="27">
        <v>2</v>
      </c>
      <c r="B9" s="62" t="s">
        <v>9</v>
      </c>
      <c r="C9" s="63"/>
      <c r="D9" s="64"/>
      <c r="E9" s="59">
        <v>40</v>
      </c>
    </row>
    <row r="10" spans="1:5" ht="25.5" x14ac:dyDescent="0.2">
      <c r="A10" s="19" t="s">
        <v>10</v>
      </c>
      <c r="B10" s="20" t="s">
        <v>14</v>
      </c>
      <c r="C10" s="23" t="s">
        <v>40</v>
      </c>
      <c r="D10" s="21">
        <v>40</v>
      </c>
      <c r="E10" s="60"/>
    </row>
    <row r="11" spans="1:5" ht="38.25" x14ac:dyDescent="0.2">
      <c r="A11" s="13" t="s">
        <v>11</v>
      </c>
      <c r="B11" s="14" t="s">
        <v>15</v>
      </c>
      <c r="C11" s="24" t="s">
        <v>41</v>
      </c>
      <c r="D11" s="22">
        <v>20</v>
      </c>
      <c r="E11" s="60"/>
    </row>
    <row r="12" spans="1:5" ht="38.25" x14ac:dyDescent="0.2">
      <c r="A12" s="13" t="s">
        <v>12</v>
      </c>
      <c r="B12" s="14" t="s">
        <v>17</v>
      </c>
      <c r="C12" s="24" t="s">
        <v>42</v>
      </c>
      <c r="D12" s="22">
        <v>20</v>
      </c>
      <c r="E12" s="60"/>
    </row>
    <row r="13" spans="1:5" ht="297.60000000000002" customHeight="1" thickBot="1" x14ac:dyDescent="0.25">
      <c r="A13" s="13" t="s">
        <v>19</v>
      </c>
      <c r="B13" s="28" t="s">
        <v>27</v>
      </c>
      <c r="C13" s="29" t="s">
        <v>26</v>
      </c>
      <c r="D13" s="22">
        <v>20</v>
      </c>
      <c r="E13" s="60"/>
    </row>
    <row r="14" spans="1:5" ht="13.5" thickBot="1" x14ac:dyDescent="0.25">
      <c r="A14" s="4"/>
      <c r="B14" s="15"/>
      <c r="C14" s="16"/>
      <c r="D14" s="18" t="s">
        <v>13</v>
      </c>
      <c r="E14" s="17">
        <v>100</v>
      </c>
    </row>
    <row r="16" spans="1:5" ht="11.25" customHeight="1" x14ac:dyDescent="0.2">
      <c r="A16" s="25"/>
      <c r="B16" s="25"/>
      <c r="C16" s="25"/>
      <c r="D16" s="25"/>
      <c r="E16" s="25"/>
    </row>
    <row r="17" spans="1:5" ht="75" customHeight="1" x14ac:dyDescent="0.2">
      <c r="A17" s="61"/>
      <c r="B17" s="61"/>
      <c r="C17" s="61"/>
      <c r="D17" s="61"/>
      <c r="E17" s="61"/>
    </row>
    <row r="18" spans="1:5" ht="12.75" customHeight="1" x14ac:dyDescent="0.2">
      <c r="C18"/>
    </row>
    <row r="19" spans="1:5" ht="11.25" customHeight="1" x14ac:dyDescent="0.2"/>
    <row r="20" spans="1:5" ht="15.75" x14ac:dyDescent="0.2">
      <c r="A20" s="26"/>
      <c r="B20" s="26"/>
      <c r="C20" s="26"/>
      <c r="D20" s="26"/>
      <c r="E20" s="26"/>
    </row>
  </sheetData>
  <mergeCells count="7">
    <mergeCell ref="B9:D9"/>
    <mergeCell ref="E9:E13"/>
    <mergeCell ref="A17:E17"/>
    <mergeCell ref="A3:E3"/>
    <mergeCell ref="A6:E6"/>
    <mergeCell ref="B7:D7"/>
    <mergeCell ref="E7:E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Cz1</vt:lpstr>
      <vt:lpstr>Cz2</vt:lpstr>
      <vt:lpstr>Cz 3</vt:lpstr>
      <vt:lpstr>'Cz 3'!Obszar_wydruku</vt:lpstr>
      <vt:lpstr>'Cz1'!Obszar_wydruku</vt:lpstr>
      <vt:lpstr>'Cz2'!Obszar_wydruku</vt:lpstr>
    </vt:vector>
  </TitlesOfParts>
  <Company>ACME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WYDZIAŁ TRANSPORTU</dc:creator>
  <cp:lastModifiedBy>Monika Andruszkiewicz</cp:lastModifiedBy>
  <cp:lastPrinted>2024-11-22T07:46:51Z</cp:lastPrinted>
  <dcterms:created xsi:type="dcterms:W3CDTF">2007-08-30T13:02:35Z</dcterms:created>
  <dcterms:modified xsi:type="dcterms:W3CDTF">2024-11-25T10:25:02Z</dcterms:modified>
</cp:coreProperties>
</file>