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0CBD869C-B4AB-4074-9DF0-B6B763FC7B43}" xr6:coauthVersionLast="47" xr6:coauthVersionMax="47" xr10:uidLastSave="{00000000-0000-0000-0000-000000000000}"/>
  <bookViews>
    <workbookView xWindow="-120" yWindow="-120" windowWidth="29040" windowHeight="17640" tabRatio="830" firstSheet="5" activeTab="13" xr2:uid="{00000000-000D-0000-FFFF-FFFF00000000}"/>
  </bookViews>
  <sheets>
    <sheet name="zestawienie" sheetId="25" r:id="rId1"/>
    <sheet name="I.WO Kontraktu (1)" sheetId="95" r:id="rId2"/>
    <sheet name="II.WO Robót (1)" sheetId="70" r:id="rId3"/>
    <sheet name="III. Prace przyg. i Zieleń (1)" sheetId="79" r:id="rId4"/>
    <sheet name="IV. Układ drogowy (1)" sheetId="77" r:id="rId5"/>
    <sheet name="V. Kan deszcz,sant,wod (1)   " sheetId="78" r:id="rId6"/>
    <sheet name="VI. Gazociąg (1)" sheetId="88" r:id="rId7"/>
    <sheet name="VII. KT (1)" sheetId="90" r:id="rId8"/>
    <sheet name="VIII. Teletechn (1)" sheetId="92" r:id="rId9"/>
    <sheet name="IX. Oświetlenie+kolizje (1)" sheetId="91" r:id="rId10"/>
    <sheet name="I.WO Kontraktu (3a)" sheetId="96" r:id="rId11"/>
    <sheet name="II.WO Robót (3a)" sheetId="97" r:id="rId12"/>
    <sheet name="III. Prace przyg i Zieleń  (3a)" sheetId="98" r:id="rId13"/>
    <sheet name="IV. Układ drogowy (3a)" sheetId="99" r:id="rId14"/>
    <sheet name="V. Kan. deszcz., (3a)" sheetId="100" r:id="rId15"/>
    <sheet name="VI. KT (3a)" sheetId="102" r:id="rId16"/>
    <sheet name="VII. Oświetlenie+kolizje (3a)" sheetId="104" r:id="rId17"/>
  </sheets>
  <definedNames>
    <definedName name="_Toc443992364" localSheetId="12">'III. Prace przyg i Zieleń  (3a)'!#REF!</definedName>
    <definedName name="_Toc443992364" localSheetId="3">'III. Prace przyg. i Zieleń (1)'!#REF!</definedName>
    <definedName name="_Toc443992364" localSheetId="4">'IV. Układ drogowy (1)'!#REF!</definedName>
    <definedName name="_Toc443992364" localSheetId="13">'IV. Układ drogowy (3a)'!#REF!</definedName>
    <definedName name="_Toc443992364" localSheetId="9">'IX. Oświetlenie+kolizje (1)'!#REF!</definedName>
    <definedName name="_Toc443992364" localSheetId="5">'V. Kan deszcz,sant,wod (1)   '!#REF!</definedName>
    <definedName name="_Toc443992364" localSheetId="14">'V. Kan. deszcz., (3a)'!#REF!</definedName>
    <definedName name="_Toc443992364" localSheetId="6">'VI. Gazociąg (1)'!#REF!</definedName>
    <definedName name="_Toc443992364" localSheetId="15">'VI. KT (3a)'!#REF!</definedName>
    <definedName name="_Toc443992364" localSheetId="7">'VII. KT (1)'!#REF!</definedName>
    <definedName name="_Toc443992364" localSheetId="16">'VII. Oświetlenie+kolizje (3a)'!#REF!</definedName>
    <definedName name="_Toc443992364" localSheetId="8">'VIII. Teletechn (1)'!#REF!</definedName>
    <definedName name="Ark" localSheetId="12">#REF!</definedName>
    <definedName name="Ark" localSheetId="3">#REF!</definedName>
    <definedName name="Ark" localSheetId="4">#REF!</definedName>
    <definedName name="Ark" localSheetId="13">#REF!</definedName>
    <definedName name="Ark" localSheetId="9">#REF!</definedName>
    <definedName name="Ark" localSheetId="5">#REF!</definedName>
    <definedName name="Ark" localSheetId="14">#REF!</definedName>
    <definedName name="Ark" localSheetId="6">#REF!</definedName>
    <definedName name="Ark" localSheetId="15">#REF!</definedName>
    <definedName name="Ark" localSheetId="7">#REF!</definedName>
    <definedName name="Ark" localSheetId="16">#REF!</definedName>
    <definedName name="Ark" localSheetId="8">#REF!</definedName>
    <definedName name="Ark">#REF!</definedName>
    <definedName name="Arkusz2" localSheetId="12">#REF!</definedName>
    <definedName name="Arkusz2" localSheetId="3">#REF!</definedName>
    <definedName name="Arkusz2" localSheetId="4">#REF!</definedName>
    <definedName name="Arkusz2" localSheetId="13">#REF!</definedName>
    <definedName name="Arkusz2" localSheetId="9">#REF!</definedName>
    <definedName name="Arkusz2" localSheetId="5">#REF!</definedName>
    <definedName name="Arkusz2" localSheetId="14">#REF!</definedName>
    <definedName name="Arkusz2" localSheetId="6">#REF!</definedName>
    <definedName name="Arkusz2" localSheetId="15">#REF!</definedName>
    <definedName name="Arkusz2" localSheetId="7">#REF!</definedName>
    <definedName name="Arkusz2" localSheetId="16">#REF!</definedName>
    <definedName name="Arkusz2" localSheetId="8">#REF!</definedName>
    <definedName name="Arkusz2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9">#REF!</definedName>
    <definedName name="_xlnm.Database" localSheetId="5">#REF!</definedName>
    <definedName name="_xlnm.Database" localSheetId="14">#REF!</definedName>
    <definedName name="_xlnm.Database" localSheetId="6">#REF!</definedName>
    <definedName name="_xlnm.Database" localSheetId="15">#REF!</definedName>
    <definedName name="_xlnm.Database" localSheetId="7">#REF!</definedName>
    <definedName name="_xlnm.Database" localSheetId="16">#REF!</definedName>
    <definedName name="_xlnm.Database" localSheetId="8">#REF!</definedName>
    <definedName name="_xlnm.Database">#REF!</definedName>
    <definedName name="IX.WyspaSommera">#REF!</definedName>
    <definedName name="_xlnm.Print_Area" localSheetId="1">'I.WO Kontraktu (1)'!$A$1:$H$7</definedName>
    <definedName name="_xlnm.Print_Area" localSheetId="10">'I.WO Kontraktu (3a)'!$A$1:$H$7</definedName>
    <definedName name="_xlnm.Print_Area" localSheetId="2">'II.WO Robót (1)'!$A$1:$H$12</definedName>
    <definedName name="_xlnm.Print_Area" localSheetId="11">'II.WO Robót (3a)'!$A$1:$H$12</definedName>
    <definedName name="_xlnm.Print_Area" localSheetId="12">'III. Prace przyg i Zieleń  (3a)'!$A$1:$G$16</definedName>
    <definedName name="_xlnm.Print_Area" localSheetId="3">'III. Prace przyg. i Zieleń (1)'!$A$1:$G$22</definedName>
    <definedName name="_xlnm.Print_Area" localSheetId="4">'IV. Układ drogowy (1)'!$A$1:$G$5</definedName>
    <definedName name="_xlnm.Print_Area" localSheetId="13">'IV. Układ drogowy (3a)'!$A$1:$G$5</definedName>
    <definedName name="_xlnm.Print_Area" localSheetId="9">'IX. Oświetlenie+kolizje (1)'!$A$1:$G$3</definedName>
    <definedName name="_xlnm.Print_Area" localSheetId="5">'V. Kan deszcz,sant,wod (1)   '!$A$4:$G$21</definedName>
    <definedName name="_xlnm.Print_Area" localSheetId="14">'V. Kan. deszcz., (3a)'!$A$4:$G$12</definedName>
    <definedName name="_xlnm.Print_Area" localSheetId="6">'VI. Gazociąg (1)'!$A$4:$G$15</definedName>
    <definedName name="_xlnm.Print_Area" localSheetId="15">'VI. KT (3a)'!$A$1:$G$3</definedName>
    <definedName name="_xlnm.Print_Area" localSheetId="7">'VII. KT (1)'!$A$1:$G$3</definedName>
    <definedName name="_xlnm.Print_Area" localSheetId="16">'VII. Oświetlenie+kolizje (3a)'!$A$1:$G$3</definedName>
    <definedName name="_xlnm.Print_Area" localSheetId="8">'VIII. Teletechn (1)'!$A$1:$G$3</definedName>
    <definedName name="_xlnm.Print_Area" localSheetId="0">zestawienie!$A$1:$D$33</definedName>
    <definedName name="rrrr" localSheetId="12">#REF!</definedName>
    <definedName name="rrrr" localSheetId="3">#REF!</definedName>
    <definedName name="rrrr" localSheetId="9">#REF!</definedName>
    <definedName name="rrrr" localSheetId="15">#REF!</definedName>
    <definedName name="rrrr" localSheetId="7">#REF!</definedName>
    <definedName name="rrrr" localSheetId="16">#REF!</definedName>
    <definedName name="rrrr" localSheetId="8">#REF!</definedName>
    <definedName name="rrrr">#REF!</definedName>
    <definedName name="V.OstrogiCzescIIIodc.5" localSheetId="12">#REF!</definedName>
    <definedName name="V.OstrogiCzescIIIodc.5" localSheetId="3">#REF!</definedName>
    <definedName name="V.OstrogiCzescIIIodc.5" localSheetId="4">#REF!</definedName>
    <definedName name="V.OstrogiCzescIIIodc.5" localSheetId="13">#REF!</definedName>
    <definedName name="V.OstrogiCzescIIIodc.5" localSheetId="9">#REF!</definedName>
    <definedName name="V.OstrogiCzescIIIodc.5" localSheetId="5">#REF!</definedName>
    <definedName name="V.OstrogiCzescIIIodc.5" localSheetId="14">#REF!</definedName>
    <definedName name="V.OstrogiCzescIIIodc.5" localSheetId="6">#REF!</definedName>
    <definedName name="V.OstrogiCzescIIIodc.5" localSheetId="15">#REF!</definedName>
    <definedName name="V.OstrogiCzescIIIodc.5" localSheetId="7">#REF!</definedName>
    <definedName name="V.OstrogiCzescIIIodc.5" localSheetId="16">#REF!</definedName>
    <definedName name="V.OstrogiCzescIIIodc.5" localSheetId="8">#REF!</definedName>
    <definedName name="V.OstrogiCzescIIIodc.5">#REF!</definedName>
    <definedName name="V.OstrogiCzęśćIIIodc.5" localSheetId="12">#REF!</definedName>
    <definedName name="V.OstrogiCzęśćIIIodc.5" localSheetId="3">#REF!</definedName>
    <definedName name="V.OstrogiCzęśćIIIodc.5" localSheetId="4">#REF!</definedName>
    <definedName name="V.OstrogiCzęśćIIIodc.5" localSheetId="13">#REF!</definedName>
    <definedName name="V.OstrogiCzęśćIIIodc.5" localSheetId="9">#REF!</definedName>
    <definedName name="V.OstrogiCzęśćIIIodc.5" localSheetId="5">#REF!</definedName>
    <definedName name="V.OstrogiCzęśćIIIodc.5" localSheetId="14">#REF!</definedName>
    <definedName name="V.OstrogiCzęśćIIIodc.5" localSheetId="6">#REF!</definedName>
    <definedName name="V.OstrogiCzęśćIIIodc.5" localSheetId="15">#REF!</definedName>
    <definedName name="V.OstrogiCzęśćIIIodc.5" localSheetId="7">#REF!</definedName>
    <definedName name="V.OstrogiCzęśćIIIodc.5" localSheetId="16">#REF!</definedName>
    <definedName name="V.OstrogiCzęśćIIIodc.5" localSheetId="8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4" i="99" l="1"/>
  <c r="G83" i="99"/>
  <c r="G91" i="77"/>
  <c r="G90" i="77"/>
  <c r="D24" i="25"/>
  <c r="D23" i="25"/>
  <c r="D22" i="25"/>
  <c r="D20" i="25"/>
  <c r="D19" i="25"/>
  <c r="D18" i="25"/>
  <c r="G82" i="77"/>
  <c r="G11" i="99"/>
  <c r="G48" i="99"/>
  <c r="G63" i="99"/>
  <c r="G14" i="98"/>
  <c r="G23" i="99"/>
  <c r="E43" i="77" l="1"/>
  <c r="E39" i="77"/>
  <c r="G40" i="104" l="1"/>
  <c r="G39" i="104"/>
  <c r="G38" i="104"/>
  <c r="G36" i="104"/>
  <c r="G35" i="104"/>
  <c r="G34" i="104"/>
  <c r="G33" i="104"/>
  <c r="G32" i="104"/>
  <c r="G31" i="104"/>
  <c r="G30" i="104"/>
  <c r="G29" i="104"/>
  <c r="G28" i="104"/>
  <c r="G27" i="104"/>
  <c r="G26" i="104"/>
  <c r="G24" i="104"/>
  <c r="G23" i="104"/>
  <c r="G22" i="104"/>
  <c r="G21" i="104"/>
  <c r="G17" i="104"/>
  <c r="G16" i="104"/>
  <c r="G15" i="104"/>
  <c r="G14" i="104"/>
  <c r="G13" i="104"/>
  <c r="G12" i="104"/>
  <c r="G11" i="104"/>
  <c r="G10" i="104"/>
  <c r="G9" i="104"/>
  <c r="G8" i="104"/>
  <c r="G7" i="104"/>
  <c r="G8" i="102"/>
  <c r="G7" i="102"/>
  <c r="G6" i="102"/>
  <c r="G12" i="100"/>
  <c r="G11" i="100"/>
  <c r="G10" i="100"/>
  <c r="G9" i="100"/>
  <c r="G13" i="100" s="1"/>
  <c r="G7" i="100"/>
  <c r="G82" i="99"/>
  <c r="G81" i="99"/>
  <c r="G80" i="99"/>
  <c r="G79" i="99"/>
  <c r="G76" i="99"/>
  <c r="G75" i="99"/>
  <c r="G74" i="99"/>
  <c r="G73" i="99"/>
  <c r="G72" i="99"/>
  <c r="G70" i="99"/>
  <c r="G69" i="99"/>
  <c r="G68" i="99"/>
  <c r="G67" i="99"/>
  <c r="G62" i="99"/>
  <c r="G58" i="99"/>
  <c r="G57" i="99"/>
  <c r="G56" i="99"/>
  <c r="G54" i="99"/>
  <c r="G53" i="99"/>
  <c r="G52" i="99"/>
  <c r="G49" i="99"/>
  <c r="G47" i="99"/>
  <c r="G46" i="99"/>
  <c r="G45" i="99"/>
  <c r="G44" i="99"/>
  <c r="G43" i="99"/>
  <c r="G42" i="99"/>
  <c r="G41" i="99"/>
  <c r="G40" i="99"/>
  <c r="G39" i="99"/>
  <c r="G38" i="99"/>
  <c r="G35" i="99"/>
  <c r="G34" i="99"/>
  <c r="G33" i="99"/>
  <c r="G30" i="99"/>
  <c r="G29" i="99"/>
  <c r="G28" i="99"/>
  <c r="G27" i="99"/>
  <c r="G26" i="99"/>
  <c r="G25" i="99"/>
  <c r="G24" i="99"/>
  <c r="G22" i="99"/>
  <c r="G21" i="99"/>
  <c r="G20" i="99"/>
  <c r="G19" i="99"/>
  <c r="G18" i="99"/>
  <c r="G17" i="99"/>
  <c r="G16" i="99"/>
  <c r="G15" i="99"/>
  <c r="G14" i="99"/>
  <c r="G13" i="99"/>
  <c r="G9" i="99"/>
  <c r="G8" i="99"/>
  <c r="G13" i="98"/>
  <c r="G12" i="98"/>
  <c r="G11" i="98"/>
  <c r="G10" i="98"/>
  <c r="G9" i="98"/>
  <c r="G8" i="98"/>
  <c r="G7" i="98"/>
  <c r="H10" i="97"/>
  <c r="H9" i="97"/>
  <c r="H8" i="97"/>
  <c r="H7" i="97"/>
  <c r="H6" i="97"/>
  <c r="H5" i="97"/>
  <c r="H5" i="96"/>
  <c r="H6" i="96" s="1"/>
  <c r="G77" i="99" l="1"/>
  <c r="G9" i="102"/>
  <c r="G41" i="104"/>
  <c r="G18" i="104"/>
  <c r="G64" i="99"/>
  <c r="G31" i="99"/>
  <c r="G36" i="99"/>
  <c r="G85" i="99"/>
  <c r="G59" i="99"/>
  <c r="G50" i="99"/>
  <c r="H11" i="97"/>
  <c r="D7" i="25"/>
  <c r="G42" i="104" l="1"/>
  <c r="H5" i="95"/>
  <c r="H6" i="95" s="1"/>
  <c r="G42" i="77" l="1"/>
  <c r="G43" i="77"/>
  <c r="G44" i="77"/>
  <c r="G45" i="77"/>
  <c r="H5" i="70" l="1"/>
  <c r="H6" i="70"/>
  <c r="H7" i="70"/>
  <c r="H8" i="70"/>
  <c r="G21" i="91" l="1"/>
  <c r="G35" i="77" l="1"/>
  <c r="G38" i="91" l="1"/>
  <c r="G39" i="91"/>
  <c r="G40" i="91"/>
  <c r="G41" i="91"/>
  <c r="G42" i="91"/>
  <c r="G43" i="91"/>
  <c r="G44" i="91"/>
  <c r="G45" i="91"/>
  <c r="G46" i="91"/>
  <c r="G47" i="91"/>
  <c r="G37" i="91"/>
  <c r="G26" i="91"/>
  <c r="G27" i="91"/>
  <c r="G28" i="91"/>
  <c r="G29" i="91"/>
  <c r="G30" i="91"/>
  <c r="G31" i="91"/>
  <c r="G32" i="91"/>
  <c r="G33" i="91"/>
  <c r="G34" i="91"/>
  <c r="G35" i="91"/>
  <c r="G22" i="91"/>
  <c r="G23" i="91"/>
  <c r="D14" i="25"/>
  <c r="D12" i="25"/>
  <c r="G25" i="91"/>
  <c r="G26" i="92" l="1"/>
  <c r="G25" i="92"/>
  <c r="G23" i="92"/>
  <c r="G22" i="92"/>
  <c r="G21" i="92"/>
  <c r="G20" i="92"/>
  <c r="G19" i="92"/>
  <c r="G18" i="92"/>
  <c r="G17" i="92"/>
  <c r="G16" i="92"/>
  <c r="G15" i="92"/>
  <c r="G14" i="92"/>
  <c r="G13" i="92"/>
  <c r="G12" i="92"/>
  <c r="G10" i="92"/>
  <c r="G9" i="92"/>
  <c r="G8" i="92"/>
  <c r="G7" i="92"/>
  <c r="G6" i="92"/>
  <c r="G20" i="91"/>
  <c r="G16" i="91"/>
  <c r="G15" i="91"/>
  <c r="G14" i="91"/>
  <c r="G13" i="91"/>
  <c r="G12" i="91"/>
  <c r="G11" i="91"/>
  <c r="G10" i="91"/>
  <c r="G9" i="91"/>
  <c r="G8" i="91"/>
  <c r="G7" i="91"/>
  <c r="G10" i="90"/>
  <c r="G9" i="90"/>
  <c r="G8" i="90"/>
  <c r="G7" i="90"/>
  <c r="G6" i="90"/>
  <c r="G13" i="88"/>
  <c r="G14" i="88"/>
  <c r="G12" i="88"/>
  <c r="G11" i="88"/>
  <c r="G10" i="88"/>
  <c r="G9" i="88"/>
  <c r="G8" i="88"/>
  <c r="G7" i="88"/>
  <c r="G6" i="88"/>
  <c r="G7" i="78"/>
  <c r="G8" i="78"/>
  <c r="G9" i="78"/>
  <c r="G10" i="78"/>
  <c r="G11" i="78"/>
  <c r="G13" i="78"/>
  <c r="G14" i="78"/>
  <c r="G15" i="78"/>
  <c r="G16" i="78"/>
  <c r="G18" i="78"/>
  <c r="G19" i="78"/>
  <c r="G20" i="78"/>
  <c r="G24" i="78"/>
  <c r="G25" i="78"/>
  <c r="G26" i="78"/>
  <c r="G27" i="78"/>
  <c r="G28" i="78"/>
  <c r="G30" i="78"/>
  <c r="G32" i="78"/>
  <c r="G33" i="78"/>
  <c r="G39" i="78"/>
  <c r="G40" i="78"/>
  <c r="G41" i="78"/>
  <c r="G42" i="78"/>
  <c r="G43" i="78"/>
  <c r="G44" i="78"/>
  <c r="G45" i="78"/>
  <c r="G46" i="78"/>
  <c r="G47" i="78"/>
  <c r="G48" i="78"/>
  <c r="G49" i="78"/>
  <c r="G38" i="78"/>
  <c r="G37" i="78"/>
  <c r="G34" i="78" l="1"/>
  <c r="G17" i="91"/>
  <c r="G21" i="78"/>
  <c r="G48" i="91"/>
  <c r="G27" i="92"/>
  <c r="G11" i="90"/>
  <c r="D13" i="25" s="1"/>
  <c r="G15" i="88"/>
  <c r="G49" i="91" l="1"/>
  <c r="D15" i="25" s="1"/>
  <c r="G50" i="78"/>
  <c r="G81" i="77" l="1"/>
  <c r="G80" i="77"/>
  <c r="G69" i="77"/>
  <c r="G70" i="77"/>
  <c r="G71" i="77"/>
  <c r="G23" i="77" l="1"/>
  <c r="G24" i="77"/>
  <c r="G17" i="77"/>
  <c r="G18" i="77"/>
  <c r="G19" i="77"/>
  <c r="G20" i="77"/>
  <c r="G12" i="77"/>
  <c r="G13" i="77"/>
  <c r="G14" i="77"/>
  <c r="G22" i="77"/>
  <c r="G16" i="77"/>
  <c r="G15" i="77"/>
  <c r="G31" i="77"/>
  <c r="G30" i="77"/>
  <c r="G29" i="77"/>
  <c r="G28" i="77"/>
  <c r="G27" i="77"/>
  <c r="G8" i="79" l="1"/>
  <c r="G18" i="79" l="1"/>
  <c r="G16" i="79"/>
  <c r="G9" i="79"/>
  <c r="G10" i="79"/>
  <c r="H10" i="70" l="1"/>
  <c r="H9" i="70"/>
  <c r="G73" i="77" l="1"/>
  <c r="G74" i="77"/>
  <c r="G75" i="77"/>
  <c r="G76" i="77"/>
  <c r="G77" i="77"/>
  <c r="G78" i="77"/>
  <c r="G79" i="77"/>
  <c r="G88" i="77"/>
  <c r="G89" i="77"/>
  <c r="G26" i="77"/>
  <c r="G25" i="77"/>
  <c r="G7" i="79" l="1"/>
  <c r="G11" i="79"/>
  <c r="G14" i="79"/>
  <c r="G15" i="79"/>
  <c r="G17" i="79"/>
  <c r="G84" i="77" l="1"/>
  <c r="G83" i="77"/>
  <c r="G8" i="77" l="1"/>
  <c r="G9" i="77"/>
  <c r="G11" i="77"/>
  <c r="G21" i="77"/>
  <c r="G34" i="77"/>
  <c r="G36" i="77"/>
  <c r="G39" i="77"/>
  <c r="G40" i="77"/>
  <c r="G41" i="77"/>
  <c r="G46" i="77"/>
  <c r="G47" i="77"/>
  <c r="G49" i="77"/>
  <c r="G52" i="77"/>
  <c r="G53" i="77"/>
  <c r="G54" i="77"/>
  <c r="G56" i="77"/>
  <c r="G57" i="77"/>
  <c r="G58" i="77"/>
  <c r="G62" i="77"/>
  <c r="G64" i="77"/>
  <c r="G68" i="77"/>
  <c r="G85" i="77" s="1"/>
  <c r="G87" i="77"/>
  <c r="G94" i="77"/>
  <c r="G32" i="77" l="1"/>
  <c r="G95" i="77"/>
  <c r="G65" i="77"/>
  <c r="G92" i="77"/>
  <c r="G59" i="77"/>
  <c r="G50" i="77"/>
  <c r="G37" i="77"/>
  <c r="G51" i="78" l="1"/>
  <c r="D11" i="25" s="1"/>
  <c r="G96" i="77"/>
  <c r="G20" i="79"/>
  <c r="D9" i="25" s="1"/>
  <c r="D10" i="25" l="1"/>
  <c r="D16" i="25" s="1"/>
  <c r="H11" i="70" l="1"/>
  <c r="D8" i="25" s="1"/>
  <c r="A62" i="25" l="1"/>
  <c r="G86" i="99"/>
  <c r="D21" i="25" s="1"/>
  <c r="D25" i="25" s="1"/>
  <c r="D26" i="25" s="1"/>
  <c r="D28" i="25" s="1"/>
</calcChain>
</file>

<file path=xl/sharedStrings.xml><?xml version="1.0" encoding="utf-8"?>
<sst xmlns="http://schemas.openxmlformats.org/spreadsheetml/2006/main" count="1584" uniqueCount="625">
  <si>
    <t>Zestawienie Ogóne</t>
  </si>
  <si>
    <t>Lp</t>
  </si>
  <si>
    <t>Wyszczególnienie</t>
  </si>
  <si>
    <t>Arkusz</t>
  </si>
  <si>
    <t>Uwaga:</t>
  </si>
  <si>
    <t>*) Wartość  podawać w PLN z dokładnością do dwóch miejsc po przecinku</t>
  </si>
  <si>
    <t>Poz.</t>
  </si>
  <si>
    <t>(PLN)</t>
  </si>
  <si>
    <t>I.1</t>
  </si>
  <si>
    <t>ryczałt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</si>
  <si>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</si>
  <si>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</si>
  <si>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</si>
  <si>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</si>
  <si>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</si>
  <si>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II.3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</si>
  <si>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</si>
  <si>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</si>
  <si>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szt</t>
  </si>
  <si>
    <t>m</t>
  </si>
  <si>
    <t>kpl.</t>
  </si>
  <si>
    <t>ROBOTY PRZYGOTOWACZE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</si>
  <si>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</si>
  <si>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</si>
  <si>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</si>
  <si>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</si>
  <si>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</si>
  <si>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</si>
  <si>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</si>
  <si>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</si>
  <si>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</si>
  <si>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</si>
  <si>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</si>
  <si>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</si>
  <si>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</si>
  <si>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</si>
  <si>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</si>
  <si>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</si>
  <si>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</si>
  <si>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</si>
  <si>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</si>
  <si>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</si>
  <si>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</si>
  <si>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</si>
  <si>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</si>
  <si>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</si>
  <si>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</si>
  <si>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</si>
  <si>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</si>
  <si>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D.01.02.04</t>
  </si>
  <si>
    <t>m2</t>
  </si>
  <si>
    <t>D.02.01.01</t>
  </si>
  <si>
    <t>D.02.03.01</t>
  </si>
  <si>
    <t>D.06.01.01</t>
  </si>
  <si>
    <t>D.07.01.01</t>
  </si>
  <si>
    <t>D.07.02.01</t>
  </si>
  <si>
    <t>D.08.01.01</t>
  </si>
  <si>
    <t>D.10.00.00</t>
  </si>
  <si>
    <t>INNE ROBOTY</t>
  </si>
  <si>
    <t xml:space="preserve">Razem Inne Roboty: </t>
  </si>
  <si>
    <t>Badania, sprawdzenia i pomiary</t>
  </si>
  <si>
    <t>IV.1.11</t>
  </si>
  <si>
    <t>IV.1.12</t>
  </si>
  <si>
    <t>D 01.03.04</t>
  </si>
  <si>
    <t>Sprawdzenia, badania i pomiary</t>
  </si>
  <si>
    <t>Kamerowanie kanaizacji</t>
  </si>
  <si>
    <t>TOM I BRANŻA DROGOWA, TOM VI WZMOCNIENIE NAWIERZCHNI</t>
  </si>
  <si>
    <t>Próby szczelności, badania zagęszczenia</t>
  </si>
  <si>
    <t>VI.2</t>
  </si>
  <si>
    <t>VI.3</t>
  </si>
  <si>
    <t>VI.4</t>
  </si>
  <si>
    <t>VI.5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</si>
  <si>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</si>
  <si>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</si>
  <si>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</si>
  <si>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D.07.06.02</t>
  </si>
  <si>
    <t xml:space="preserve">Urządzenia zabezpieczające </t>
  </si>
  <si>
    <t>Razem OZNAKOWANIE DRÓG I URZĄDZENIA BEZPIECZEŃSTWA RUCHU i  URZĄDZENIA ZABEZPIECZAJĄCE:</t>
  </si>
  <si>
    <t>Montaż elementów mechanicznej ochrony przed ingerencją osób nieuprawnionych w istniejących studniach kablowych, pokrywa dodatkowa z listwami, rama ciężka lub podwójna lekka</t>
  </si>
  <si>
    <t>Wartość                  [PLN]*)</t>
  </si>
  <si>
    <t>Należny podatek VAT</t>
  </si>
  <si>
    <t xml:space="preserve">      Cena Oferty z VAT </t>
  </si>
  <si>
    <t>D-01.02.01      D-00.00.00      pkt 1.1.15</t>
  </si>
  <si>
    <t xml:space="preserve">D-09.01.01 
</t>
  </si>
  <si>
    <t xml:space="preserve">D-09.01.01 </t>
  </si>
  <si>
    <t>Sadzenie i pielęgnacja trawy ozdobnej wraz z zakupem materiałów, transportem, robotami przygotowawczymi, porządkowymi, ziemnymi i zabiegami agrotechnicznymi - wydmuchrzyca piaskowa</t>
  </si>
  <si>
    <t>Wykopy oraz przekopy z wywozem nadmiaru gruntu i utylizacją (pozycja zawiera również obmiar dot. wykonania koryta)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</si>
  <si>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</si>
  <si>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</si>
  <si>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</si>
  <si>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</si>
  <si>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</si>
  <si>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</si>
  <si>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</si>
  <si>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</si>
  <si>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IV.3.8</t>
  </si>
  <si>
    <t>IV.3.9</t>
  </si>
  <si>
    <t>IV.3.10</t>
  </si>
  <si>
    <t>D.04.04.02</t>
  </si>
  <si>
    <t>D.04.05.00</t>
  </si>
  <si>
    <t>D.04.06.01</t>
  </si>
  <si>
    <t>D.04.07.01</t>
  </si>
  <si>
    <t>IV.1.9</t>
  </si>
  <si>
    <t>D.05.03.01</t>
  </si>
  <si>
    <t>D.05.03.05a</t>
  </si>
  <si>
    <t>D.05.03.05b</t>
  </si>
  <si>
    <t>D.05.03.13</t>
  </si>
  <si>
    <t>D.05.03.23</t>
  </si>
  <si>
    <t xml:space="preserve">Humusowanie skarp i wykonanie trawników    </t>
  </si>
  <si>
    <t>D.06.03.01</t>
  </si>
  <si>
    <t>D.07.06.01</t>
  </si>
  <si>
    <t xml:space="preserve">Wartość bez VAT                </t>
  </si>
  <si>
    <t xml:space="preserve">Wartość bez VAT                 </t>
  </si>
  <si>
    <t>D.08.03.01</t>
  </si>
  <si>
    <t>D.10.01.01</t>
  </si>
  <si>
    <t>VII.2</t>
  </si>
  <si>
    <t>VII.3</t>
  </si>
  <si>
    <t>VII.4</t>
  </si>
  <si>
    <t>VII.5</t>
  </si>
  <si>
    <t>ha</t>
  </si>
  <si>
    <t>km</t>
  </si>
  <si>
    <t>Przedmiar Robót
Część 3
Zadanie nr 1. Przebudowa drogi powiatowej (ul. Barlickiego) pomiędzy skrzyżowaniami z ul. Wolińską i  Dworcową - odcinek od ul. Dworcowej do przejazdu kolejowego PKP km LK401 98+630 (km ul. Barlickiego 0+380,23)”
Zadanie 3a: „Przebudowa drogi powiatowej (ul. Ludzi Morza) pomiędzy skrzyżowaniami z ul. Barlickiego i nowoprojektowaną drogą (tzw. Obwodnica Bazy Las) – odcinek północny od ul. Barlickiego do ul. Norweskiej”</t>
  </si>
  <si>
    <t>D-M-00.00.00</t>
  </si>
  <si>
    <t xml:space="preserve">Cena jednostkowa  bez VAT  </t>
  </si>
  <si>
    <t>ilość</t>
  </si>
  <si>
    <t xml:space="preserve">Tablice informacyjne o dofinansowaniu projektu przez UE </t>
  </si>
  <si>
    <t>Tablice pamiątkowe</t>
  </si>
  <si>
    <t xml:space="preserve">Cena jednostkowa bez VAT                   </t>
  </si>
  <si>
    <t>D-01.02.01      D-M-00.00.00      pkt 1.1.15</t>
  </si>
  <si>
    <t>Usunięcie drzew i krzewów</t>
  </si>
  <si>
    <t>Usunięcie drzew o średnicy  16÷25cm wraz z karczowaniem</t>
  </si>
  <si>
    <t>Usunięcie drzew o średnicy  46÷55cm wraz z karczowaniem</t>
  </si>
  <si>
    <t>Usunięcie drzew o średnicy  56÷65cm wraz z karczowaniem</t>
  </si>
  <si>
    <t>Usunięcie drzew o średnicy  &gt;65cm wraz z karczowaniem</t>
  </si>
  <si>
    <t>Zieleń</t>
  </si>
  <si>
    <t>Sadzenie i pielęgnacja drzew liściastych wraz z zakupem materiałów, transportem, robotami przygotowawczymi, porządkowymi, ziemnymi i zabiegami agrotechnicznymi - Berberys Thunberga</t>
  </si>
  <si>
    <t xml:space="preserve">Sadzenie i pielęgnacja drzew liściastych wraz z zakupem materiałów, transportem, robotami przygotowawczymi, porządkowymi, ziemnymi i zabiegami agrotechnicznymi - Lipa drobnolistna </t>
  </si>
  <si>
    <t>Razem usunięcie drzew i krzewów:</t>
  </si>
  <si>
    <t>Sadzenie i pielęgnacja drzew liściastych wraz z zakupem materiałów, transportem, robotami przygotowawczymi, porządkowymi, ziemnymi i zabiegami agrotechnicznymi - Robinia Małgorzaty</t>
  </si>
  <si>
    <t>Sadzenie i pielęgnacja trawy ozdobnej wraz z zakupem materiałów, transportem, robotami przygotowawczymi, porządkowymi, ziemnymi i zabiegami agrotechnicznymi - ostnica cieniutka</t>
  </si>
  <si>
    <t>Razem zieleń:</t>
  </si>
  <si>
    <t>Usunięcie drzew o średnicy  do 15cm wraz z karczowaniem</t>
  </si>
  <si>
    <t>Usunięcie drzew o średnicy  26÷35cm wraz z karczowaniem</t>
  </si>
  <si>
    <t>Usunięcie drzew o średnicy  36÷45cm wraz z karczowaniem</t>
  </si>
  <si>
    <t>III.1</t>
  </si>
  <si>
    <t xml:space="preserve">Odtworzenie trasy i punktów wysokościowych </t>
  </si>
  <si>
    <t>Usunięcie krzewów , karczowanie sadów, usunięcie żywopłotów</t>
  </si>
  <si>
    <t xml:space="preserve">Usunięcie warstwy ziemi urodzajnej (humus), warstwa gr. 30cm   </t>
  </si>
  <si>
    <t>D.01.01.01</t>
  </si>
  <si>
    <t>D.01.02.02</t>
  </si>
  <si>
    <t>Rozebranie ogrodzeń o wysokości  do 2 ,0m</t>
  </si>
  <si>
    <t xml:space="preserve">Rozebranie słupków do znaków wraz z demontazem tablic znaków drogowych </t>
  </si>
  <si>
    <t>Demontaz bariery stalowej</t>
  </si>
  <si>
    <t>Demontaz wiaty autobusowej</t>
  </si>
  <si>
    <t>Rozebranie nawierzchni z płyt betonowych typu "trylinka" wraz z wywozem na odl. do 15km (materiał zakwalifikowany jako użyteczny)</t>
  </si>
  <si>
    <t>Rozebranie nawierzchni z płyt betonowych typu "trylinka" z wywozem  i utylizacją</t>
  </si>
  <si>
    <t>Rozebranie nawierzchni z płyt chodnikowych, betonowych wraz z wywozem na odl. do 15km (materiał zakwalifikowany jako użyteczny)</t>
  </si>
  <si>
    <t>Rozebranie nawierzchni z płyt chodnikowych, betonowych z wywozem  i utylizacją</t>
  </si>
  <si>
    <t>Rozebranie nawierzchni z brukowej kostki betonowej wraz z wywozem na odl. do 15km (materiał zakwalifikowany jako użyteczny)</t>
  </si>
  <si>
    <t>Rozebranie nawierzchni z brukowej kostki betonowej wraz z wywozem  i utylizacją</t>
  </si>
  <si>
    <t>Rozebranie nawierzchni z  kostki granitowej wraz z wywozem na odl. do 15km (materiał zakwalifikowany jako użyteczny)</t>
  </si>
  <si>
    <t>Rozebranie nawierzchni z  kostki granitowej wraz wraz z wywozem  i utylizacją</t>
  </si>
  <si>
    <t>Rozebranie nawierzchni bitumicznej - warstwa średniej grubosci 20cm wraz z wywozem na odl. do 15km (materiał zakwalifikowany jako użyteczny)</t>
  </si>
  <si>
    <t>Rozebranie nawierzchni bitumicznej - warstwa średniej grubosci 20cm wraz z wywozem i utylizacją</t>
  </si>
  <si>
    <t>Rozebranie podbudowy z kruszywa łamanego  warstwa średniej grubości 20cm wraz z wywozem i utylizacją</t>
  </si>
  <si>
    <t>Rozebranie podbudowy z kruszywa łamanego  warstwa średniej grubości 30cm wraz z wywozem i utylizacją</t>
  </si>
  <si>
    <t>Rozebranie podbudowy z kruszywa łamanego  warstwa średniej grubości 40cm wraz z wywozem i utylizacją</t>
  </si>
  <si>
    <t>Rozebranie podbudowy z kruszywa łamanego  warstwa średniej grubości 40cm wraz z wywozem na odl. do 15km (materiał zakwalifikowany jako użyteczny)</t>
  </si>
  <si>
    <t>Rozebranie krawężników betonowych drogowych na ławie betonowej wraz z wywozem  i utylizacją</t>
  </si>
  <si>
    <t>Wykonanie nasypów gruntem z wykopów z formowaniem i zagęszczeniem</t>
  </si>
  <si>
    <t>III.2</t>
  </si>
  <si>
    <t xml:space="preserve">PODBUDOWY
</t>
  </si>
  <si>
    <t>Warstwa mrozoochronna z mieszanki niezwiązanej lub gruntu niewysadzinowego (naturalnego lub antropogenicznego) CBR≥20% - warstwa grubości 15 cm</t>
  </si>
  <si>
    <t>Warstwa mrozoochronna z mieszanki niezwiązanej lub gruntu niewysadzinowego (naturalnego lub antropogenicznego) CBR≥20% - warstwa grubości 20 cm</t>
  </si>
  <si>
    <t>Warstwa mrozoochronna z mieszanki niezwiązanej lub gruntu niewysadzinowego (naturalnego lub antropogenicznego) CBR≥35% - warstwa grubości 28 cm (G2, G3, G4)</t>
  </si>
  <si>
    <t>Oczyszczenie i skropienie warstw konstrukcyjnych niebitumicznych</t>
  </si>
  <si>
    <t>D.04.03.01</t>
  </si>
  <si>
    <t>Oczyszczenie i skropienie warstw konstrukcyjnych bitumicznych</t>
  </si>
  <si>
    <t>Podbudowa z mieszanki niezwiązanej C50/30 o uziarnieniu 0/31,5mm - warstwa grubości 10 cm</t>
  </si>
  <si>
    <t>Podbudowa z mieszanki niezwiązanej C50/30 o uziarnieniu 0/31,5mm - warstwa grubości 15 cm</t>
  </si>
  <si>
    <t>Podbudowa z mieszanki niezwiązanej C90/3 o uziarnieniu 0/31,5mm - warstwa grubości 20 cm</t>
  </si>
  <si>
    <t>Ulepszone podłoże z gruntu stabilizowanego spoiwem hydraulicznym - warstwa gr. 25 cm</t>
  </si>
  <si>
    <t>Podbudowa z betonu C16/20 - warstwa gr. 21 cm</t>
  </si>
  <si>
    <t>Podbudowa zasadnicza z betonu asfaltowego AC22P - warstwa gr. 10 cm</t>
  </si>
  <si>
    <t xml:space="preserve">NAWIERZCHNIE
 </t>
  </si>
  <si>
    <t>III.4</t>
  </si>
  <si>
    <t>Nawierzchnia z kostki kamiennej 15/17cm na podsypce cementowo-piaskowej</t>
  </si>
  <si>
    <t>Warstwa profilująca z mieszanki z betonu asfaltowego  AC8S - warstwa gr. 3 cm</t>
  </si>
  <si>
    <t>Warstwa wiążąca z mieszanki z betonu asfaltowego AC16W - warstwa gr. 6 cm</t>
  </si>
  <si>
    <t>Warstwa ścieralna z betonu asfaltowego AC5S - warstwa grubości 3 cm</t>
  </si>
  <si>
    <t>Warstwa ścieralna z mieszanki mineralnej grysowo-mastyksowej SMA 11S - grubość warstwy 4 cm</t>
  </si>
  <si>
    <t>Nawierzchnia z brukowej kostki betonowej gr 8 cm, szarej układanej na podsypce cementowo-piaskowej gr 3 cm</t>
  </si>
  <si>
    <t>Nawierzchnia z brukowej kostki betonowej gr 8 cm,  kolorowej układanej na podsypce cementowo-piaskowej  gr. 3 cm</t>
  </si>
  <si>
    <t>III.5</t>
  </si>
  <si>
    <t>Humusowanie skarp z obsianiem trawą - warstwa humusu gr. 15cm</t>
  </si>
  <si>
    <t>Nawierzchnia pobocza z kruszywa łamanego - warstwa  grubości 20 cm</t>
  </si>
  <si>
    <t>Humusowanie z obsianiem - warstwa humusu gr. 20cm</t>
  </si>
  <si>
    <t>III.5.1</t>
  </si>
  <si>
    <t>III.5.2</t>
  </si>
  <si>
    <t>III.5.3</t>
  </si>
  <si>
    <t>OZNAKOWANIE DRÓG I URZĄDZENIA BEZPIECZEŃSTWA RUCHU i  URZĄDZENIA ZABEZPIECZAJĄCE</t>
  </si>
  <si>
    <t>III.6</t>
  </si>
  <si>
    <t>Oznakowanie poziome materiałami grubowarstwowymi - linie ciągłe</t>
  </si>
  <si>
    <r>
      <t>m</t>
    </r>
    <r>
      <rPr>
        <vertAlign val="superscript"/>
        <sz val="11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</si>
  <si>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</si>
  <si>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</si>
  <si>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Oznakowanie poziome materiałami grubowarstwowymi - linie przerywane</t>
  </si>
  <si>
    <t>Oznakowanie poziome materiałami grubowarstwowymi - linie na skrzyżowaniach i przejściach</t>
  </si>
  <si>
    <t>Oznakowanie poziome materiałami grubowarstwowymi - strzałki i inne symbole</t>
  </si>
  <si>
    <t xml:space="preserve">Słupki do znaków dorogwych </t>
  </si>
  <si>
    <t>Tarcze znaków ostrzegawczych "A"</t>
  </si>
  <si>
    <t>Tarcze znaków zakazu "B"</t>
  </si>
  <si>
    <t>Tarcze znaków nakazu "C"</t>
  </si>
  <si>
    <t>Tarcze znaków informacyjnych "D"</t>
  </si>
  <si>
    <t>Tablice znaków na przejazdach kolejowych</t>
  </si>
  <si>
    <t>Tablice znaków uzupełniających "F"</t>
  </si>
  <si>
    <t>Tabliczki do znaków "T"</t>
  </si>
  <si>
    <t>Pylon U-5a</t>
  </si>
  <si>
    <t xml:space="preserve">Ogrodzenie posesji </t>
  </si>
  <si>
    <t>Wygrodzenie U-11a</t>
  </si>
  <si>
    <t>III.7</t>
  </si>
  <si>
    <t>Krawężnik betonowy 20x30x100cm (w odsłonięciu 12 cm) na ławie betonowej z oporem z betonu C12/15</t>
  </si>
  <si>
    <t>Krawężnik betonowy 20x30x100cm (w odsłonięciu 4cm) na ławie betonowej z oporem z betonu C12/15</t>
  </si>
  <si>
    <t>Krawężnik betonowy 20x30x100cm (w odsłonięciu 0cm) na ławie betonowej z oporem z betonu C12/15</t>
  </si>
  <si>
    <t>III.8</t>
  </si>
  <si>
    <t>Murek oporowy z prefabrykowanych elementów betonowych - palisada</t>
  </si>
  <si>
    <t>IV.1</t>
  </si>
  <si>
    <t>Kanał z rur PP SN8 o średnicy Dn315mm</t>
  </si>
  <si>
    <t>Kanał z rur PP SN8 o średnicy Dn200mm</t>
  </si>
  <si>
    <t>D.01.03.01</t>
  </si>
  <si>
    <t>Kanał z rur PP SN8 o średnicy Dn400mm</t>
  </si>
  <si>
    <t xml:space="preserve">Studnie betonowe, wpusty deszczowe wraz z robotami ziemnymi,wywozem, utylizacją podsypką,obsypką, zagęszczeniem, uszczelnieniem,  przejściami rur, odwodnieniem i umocnieniem wykopu </t>
  </si>
  <si>
    <t>Studnie chłonne z kręgów d=2000mm</t>
  </si>
  <si>
    <t xml:space="preserve">Studnie rewizyjne z kręgów betonowych o śr. 1000 mm </t>
  </si>
  <si>
    <t xml:space="preserve">Studnie rewizyjne z kręgów betonowych o śr. 1200 mm  </t>
  </si>
  <si>
    <t xml:space="preserve">Studzienki deszczowe z wpustami żeliwnymi </t>
  </si>
  <si>
    <t>Demontaże wraz z wywozem i utylizacją / wraz z wywozem na odl. do 15km (materiał zakwalifikowany jako użyteczny)</t>
  </si>
  <si>
    <t>Likwidacja istniejącej kanalizacji deszczowej</t>
  </si>
  <si>
    <t>Demontaz wpustów deszczowych</t>
  </si>
  <si>
    <t>Demontaż studni kanalizacji deszczowej</t>
  </si>
  <si>
    <t>KANALIZACJA DESZCZOWA</t>
  </si>
  <si>
    <t>ROBOTY ZIEMNE</t>
  </si>
  <si>
    <t>KANALIZACJA SANITARNA</t>
  </si>
  <si>
    <t>Razem Kanalizacja deszczowa:</t>
  </si>
  <si>
    <t>Kanał z rur PCV-U (lite) SN8 o średnicy Dn160mm</t>
  </si>
  <si>
    <t>Kanał z rur PCV-U (lite) SN8 o średnicy Dn200mm</t>
  </si>
  <si>
    <t>IV.2.3</t>
  </si>
  <si>
    <t>Likwidacja istniejącej kanalizacji sanitarnej</t>
  </si>
  <si>
    <t>D.01.03.07</t>
  </si>
  <si>
    <t>Demontaż studni kanalizacji sattarnej</t>
  </si>
  <si>
    <t>Zabezpieczenie istniejąceggo odcinka kanalizacji rurą ochronną PE100RC SDR17 Dz125x7.4mm</t>
  </si>
  <si>
    <t>Razem Kanalizacja sanitarna:</t>
  </si>
  <si>
    <t>PRZEBUDOWA WODOCIĄGU</t>
  </si>
  <si>
    <t>D.01.03.05</t>
  </si>
  <si>
    <t>Przewody z rur PE100 d63mm</t>
  </si>
  <si>
    <t>Przewody z rur PE100 d90mm</t>
  </si>
  <si>
    <t>Przewody z rur PE100RC d180mm</t>
  </si>
  <si>
    <t>Przewody z rur PE100RC d225mm</t>
  </si>
  <si>
    <t>Rura ochronna PE SDR17 Dz125x7,4mm</t>
  </si>
  <si>
    <t>Rura ochronna PE SDR17 Dz355x21,1mm</t>
  </si>
  <si>
    <t>Zasuwa żeliwna z króćcami do zgrzewania Dn50</t>
  </si>
  <si>
    <t>Przebudowa sieci wodociagowej wraz z robotami ziemnymi,wywozem, utylizacją, podsypką,obsypką, zagęszczeniem, odwodnieniem wykopu, umocnienie wykopu, zagęszczeniem nasypów, połączeniem rur, łuki, kształtki</t>
  </si>
  <si>
    <t>Oznakowanie przebiegu trasy wodociągu taśma ostrzegawczą z wkładką metalową</t>
  </si>
  <si>
    <t>Płukanie i dezynfekcja wodociągu</t>
  </si>
  <si>
    <t>Likwidacja istniejącej sieci wodociągowej wraz z wywozem i utylizacją</t>
  </si>
  <si>
    <t>Razem Przebudowa wodociągu:</t>
  </si>
  <si>
    <t>IV.3.11</t>
  </si>
  <si>
    <t>IV.3.12</t>
  </si>
  <si>
    <t>IV.3.13</t>
  </si>
  <si>
    <r>
      <t xml:space="preserve">Hydranty nadziemne.                                                                 </t>
    </r>
    <r>
      <rPr>
        <sz val="9"/>
        <rFont val="Arial Narrow"/>
        <family val="2"/>
        <charset val="238"/>
      </rPr>
      <t>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szt.</t>
    </r>
  </si>
  <si>
    <r>
      <t xml:space="preserve">Hydrantów nadziemne.                                                             </t>
    </r>
    <r>
      <rPr>
        <sz val="9"/>
        <rFont val="Arial Narrow"/>
        <family val="2"/>
        <charset val="238"/>
      </rPr>
      <t>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</t>
    </r>
    <r>
      <rPr>
        <sz val="10"/>
        <rFont val="Arial Narrow"/>
        <family val="2"/>
        <charset val="238"/>
      </rPr>
      <t>.</t>
    </r>
  </si>
  <si>
    <t>Przebudowa sieci gazowej wraz z robotami ziemnymi,wywozem, utylizacją, podsypką,obsypką, zagęszczeniem, odwodnieniem wykopu, umocnienie wykopu, zagęszczeniem nasypów, połączeniem rur, łuki, kształtki</t>
  </si>
  <si>
    <t>Przewody z rur PE100 SDR11RC Dn32mm</t>
  </si>
  <si>
    <t>Przewody z rur PE100 SDR17,6 Dn180mm</t>
  </si>
  <si>
    <t>Rura osłonowa PE100 RC SDR17,6 Dn315x17,9mm</t>
  </si>
  <si>
    <t>Rura osłonowa PE100 RC SDR17,6 Dn90x5,2mm</t>
  </si>
  <si>
    <t xml:space="preserve">Oznakowanie przebiegu trasy gazociągu taśma ostrzegawczą </t>
  </si>
  <si>
    <t>Oznakowanie przebiegu gazociągu słupkami z tabliczką informacyjną</t>
  </si>
  <si>
    <t>Metoda hermetyczna przełączenia gazociagu</t>
  </si>
  <si>
    <t>Likwidacja istniejącej sieci gazowej wraz z wywozem i utylizacją</t>
  </si>
  <si>
    <t>V.1</t>
  </si>
  <si>
    <t>V.2</t>
  </si>
  <si>
    <t>D.01.03.06</t>
  </si>
  <si>
    <t>Kanalizacja sanitarna wraz z robotami ziemnymi,wywozem, utylizacją, podsypką,obsypką, zagęszczeniem,oznakowaniem, odwodnieniem wykopu, umocnienie wykopu,zagęszczeniem nasypów</t>
  </si>
  <si>
    <t>Budowa kanalizacji kablowej KTp1                                                                      - 1x RO (fi110)                                                                                                                - 1x RO (fi125)                                                                                                       - 3x RS (HDPE 40/3,7) + 1xWMR (fi 40 - wiązka 7 mikrorur)</t>
  </si>
  <si>
    <t>Budowa kanalizacji kablowej KTu1                                                                      - 1x RO (fi110)                                                                                                               - 3x RS (HDPE 40/3,7)                                                                                                       - 1x WMR (fi 40 - wiązka 7 mikrorur)</t>
  </si>
  <si>
    <t>Budowa rur ochronnych 125/108</t>
  </si>
  <si>
    <t>Razem  VI. KANAŁ TECHNOLOGICZNY:</t>
  </si>
  <si>
    <t>D.01.03.03</t>
  </si>
  <si>
    <t>Budowa studni kablowych prefabrykowanych rozdzielczych SKR, typ SKR-2</t>
  </si>
  <si>
    <t>Budowa ław betonowych, szerokość 0.60 m</t>
  </si>
  <si>
    <t>Wciąganie kabla w powłoce termoplastycznej do kanalizacji kablowej, mechaniczne, otwór wolny, średnica kabla 30-50 mm</t>
  </si>
  <si>
    <t>Wciąganie kabla w powłoce termoplastycznej do kanalizacji kablowej, mechaniczne, otwór wolny, średnica kabla do 30 mm</t>
  </si>
  <si>
    <t>Wciąganie kabla w powłoce termoplastycznej do kanalizacji kablowej, ręczne, otwór częściowo zajęty, średnica kabla do 30 mm</t>
  </si>
  <si>
    <t>Montaż złączy równoległych kabli wypełnionych ułożonych w kanalizacji kablowej z zastosowaniem pojedynczych łączników żył i termokurczliwych osłon wzmocnionych, kabel o 200 parach</t>
  </si>
  <si>
    <t>złącze</t>
  </si>
  <si>
    <t>Montaż złączy odgałęźnych kabli wypełnionych ułożonych w kanalizacji kablowej z zastosowaniem pojedynczych łączników żył i termokurczliwych osłon wzmocnionych, złącze z jednym kablem odgałęźnym na kablu o 200 parach</t>
  </si>
  <si>
    <t>Montaż złączy odgałęźnych kabli wypełnionych ułożonych w kanalizacji kablowej z zastosowaniem pojedynczych łączników żył i termokurczliwych osłon wzmocnionych, dodatek za każdy następny kabel odgałęźny w złączu na kablu o 10 parach</t>
  </si>
  <si>
    <t>Montaż złączy odgałęźnych kabli wypełnionych ułożonych w kanalizacji kablowej z zastosowaniem pojedynczych łączników żył i termokurczliwych osłon wzmocnionych, złącze z jednym kablem odgałęźnym na kablu o 100 parach</t>
  </si>
  <si>
    <t>Montaż złączy równoległych kabli wypełnionych ułożonych w kanalizacji kablowej z zastosowaniem pojedynczych łączników żył i termokurczliwych osłon wzmocnionych, kabel o 10 parach</t>
  </si>
  <si>
    <t>Wyłączenie kabla równoległego ze złącza kabla wypełnionego ułożonego w kanalizacji kablowej z zastosowaniem termokurczliwych osłon wzmocnionych, kabel o 200 parach</t>
  </si>
  <si>
    <t>Wyłączenie kabla równoległego ze złącza kabla wypełnionego ułożonego w kanalizacji kablowej z zastosowaniem termokurczliwych osłon wzmocnionych, kabel o 10 parach</t>
  </si>
  <si>
    <t>Uszczelnianie otworów kanalizacji pierwotnej, uszczelki z pianką poliuretanową, otwór z 4 rurami/kablami</t>
  </si>
  <si>
    <t>otwór</t>
  </si>
  <si>
    <t>Demontaż sieci wraz z robotami ziemnymi, wywozem i utylizacją</t>
  </si>
  <si>
    <t>Budowa studni kablowych SKR-2 oraz kanalizacji kablowej wraz z robotami ziemnymi, wywozem, utylizacją, podsypką, obsypką, zagęszczeniem</t>
  </si>
  <si>
    <t>Rozebranie studni kablowych SK-2/2</t>
  </si>
  <si>
    <t>Wyciąganie kabla w powłoce termoplastycznej z kanalizacji kablowej, otwór z więcej niż 1-kablem, kabel do Fi 50 mm</t>
  </si>
  <si>
    <t>LIKWIDACJA KOLIZJI SIECI ENEA OPERATOR Sp. z o.o.</t>
  </si>
  <si>
    <t>VIII.1</t>
  </si>
  <si>
    <t>ST-E.01</t>
  </si>
  <si>
    <t>Demontaż istniejącego kabla YAKY 4x240, R*0,8 wraz z wywozem i utylizacją</t>
  </si>
  <si>
    <t>Rury ochronne z PCW o śr. do 140 mm w wykopie - SRS-160</t>
  </si>
  <si>
    <t>Rury ochronne z PCW o średnicy do 110 mm w wykopie - SRS-110</t>
  </si>
  <si>
    <t>Rury ochronne z PCW o śr. do 140 mm w wykopie - rury dwudzielne A160-PS zakładane na istniejących kablach R*1,5</t>
  </si>
  <si>
    <t>Rury ochronne z PCW o średnicy do 110 mm w wykopie --rury dwudzielne A110-PS zakładane na istniejących kablach R*1,5</t>
  </si>
  <si>
    <t>Kable wielożyłowe o masie do 5.5 kg/m na napięcie znamionowe poniżej 110 kV w rowach kablowych  NAY2Y-J 4x240</t>
  </si>
  <si>
    <t>Kable wielożyłowe o masie do 5.5 kg/m na napięcie znamionowe poniżej 110 kV w tunelach  NAY2Y-J 4x240</t>
  </si>
  <si>
    <t>Mufy przelotowe z rur termokurczliwych na kablach wielożyłowych z żyłami Al o przekroju do 240 mm2 na napięcie do 1 kV o izolacji i powłoce z tworzyw sztucznych -mufy ZRM-5</t>
  </si>
  <si>
    <t>Głowice kablowe - zarobienie na sucho końca kabla 4-żyłowego o przekroju do 400 mm2 na napięcie do 1 kV o izolacji i powłoce z tworzyw sztucznych</t>
  </si>
  <si>
    <t>Badanie odcinków linii kablowych do 1 kV</t>
  </si>
  <si>
    <t>odc.</t>
  </si>
  <si>
    <t>Razem  LIKWIDACJA KOLIZJI SIECI ENEA OPERATOR Sp. z o.o.:</t>
  </si>
  <si>
    <t>BUDOWA OŚWIETLENIA DROGOWEGO</t>
  </si>
  <si>
    <t>Prace demontażowe wraz z robotami ziemnymi, wywozem i utylizacją</t>
  </si>
  <si>
    <t>Roboty kablowe wraz z robotami ziemnymi, podsypką, obsypką, zagęszczeniem nasypów</t>
  </si>
  <si>
    <t>Likwidacja kolizji sieci energetycznych wraz z robotami ziemnymi,wywozem, utylizacją, podsypką, obsypką, zagęszczeniem nasypów</t>
  </si>
  <si>
    <t>Rury ochronne z PCW o średnicy do 110 mm w wykopie</t>
  </si>
  <si>
    <t>Kable wielożyłowe o masie do 1.0 kg/m na napięcie znamionowe poniżej 110 kV w rowach kablowych - YAKY 4x35</t>
  </si>
  <si>
    <t>Kable wielożyłowe o masie do 1.0 kg/m na napięcie znamionowe poniżej 110 kV w rurach pustakach lub kanałach zamkniętych - YAKY 4x35</t>
  </si>
  <si>
    <t>Kable wielożyłowe o masie do 1.0 kg/m na napięcie znamionowe poniżej 110 kV w rowach kablowych - YAKY 4x50</t>
  </si>
  <si>
    <t xml:space="preserve">Uziom rurowy lub ze stali profilowej - dł. uziemiacza do 3m </t>
  </si>
  <si>
    <t>Łączenie przewodów uziemiających przez spawanie w wykopie - bednarka 120 mm2</t>
  </si>
  <si>
    <t>Układanie bednarki w rowach kablowych Łączenie przewodów uziemiających przez spawanie- Płaskownik Fe/Zn 30x4</t>
  </si>
  <si>
    <t>Podłączenie przewodów pojedynczych pod zaciski lub bolce; przekrój żyły do 50 mm2 - przewód LgYżo 1x25</t>
  </si>
  <si>
    <t>Głowice kablowe - zarobienie na sucho końca kabla 4-żyłowego o przekroju do 50 mm2 na napięcie do 1 kV o izolacji i powłoce z tworzyw sztucznych</t>
  </si>
  <si>
    <t>Zewnętrzny sprzęt oświetleniowy</t>
  </si>
  <si>
    <t>Wciąganie przewodów do słupa - YDYżo 5x1,5</t>
  </si>
  <si>
    <t>Montaż opraw do lamp sodowych (1 lampa w oprawie) na wysięgniku - Oprawa oświetlenia drogowego wraz z podłączeniem</t>
  </si>
  <si>
    <t>Razem  BUDOWA OŚWIETLENIA DROGOWEGO:</t>
  </si>
  <si>
    <t>Słup oświetleniowy aluminiowy w kolorze szampańskim  h=9m, z wysięgnikiem 2,5m, z robotami ziemnymi, posadowieniem i fundamentem</t>
  </si>
  <si>
    <t>Słup oświetleniowy aluminiowy w kolorze szampańskim  h=9m, z wysięgnikiem 2,0m, z robotami ziemnymi, posadowieniem i fundamentem</t>
  </si>
  <si>
    <t>Słup oświetleniowy aluminiowy w kolorze szampańskim  h=9m, z wysięgnikiem 1,5m, z robotami ziemnymi, posadowieniem i fundamentem</t>
  </si>
  <si>
    <t>Słup oświetleniowy aluminiowy w kolorze szampańskim  h=9m, z wysięgnikiem 1,0m, z robotami ziemnymi, posadowieniem i fundamentem</t>
  </si>
  <si>
    <t>Słup oświetleniowy aluminiowy w kolorze szampańskim  h=9m, z wysięgnikiem 0,5m, z robotami ziemnymi, posadowieniem i fundamentem</t>
  </si>
  <si>
    <t>Słup oświetleniowy aluminiowy w kolorze szampańskim  h=9m, z dwoma (2) wysięgnikami po 1,5m, z robotami ziemnymi, posadowieniem i fundamentem</t>
  </si>
  <si>
    <t>Słup oświetleniowy aluminiowy w kolorze szampańskim  h=5m, z robotami ziemnymi, posadowieniem i fundamentem</t>
  </si>
  <si>
    <t>VIII.2</t>
  </si>
  <si>
    <t>VIII.3</t>
  </si>
  <si>
    <t>VIII.4</t>
  </si>
  <si>
    <t>VIII.5</t>
  </si>
  <si>
    <t>VIII.6</t>
  </si>
  <si>
    <t>VIII.7</t>
  </si>
  <si>
    <t>VIII.8</t>
  </si>
  <si>
    <t>VIII.9</t>
  </si>
  <si>
    <t>VIII.10</t>
  </si>
  <si>
    <t>VIII.11</t>
  </si>
  <si>
    <t>VIII.12</t>
  </si>
  <si>
    <t>VIII.13</t>
  </si>
  <si>
    <t>VIII.14</t>
  </si>
  <si>
    <t>VIII.15</t>
  </si>
  <si>
    <t>VIII.16</t>
  </si>
  <si>
    <t>VIII.17</t>
  </si>
  <si>
    <t>Przekładanie kabla doziemnego, kabel do Fi 50 mm, pierwszy</t>
  </si>
  <si>
    <t>Budowa kanalizacji kablowej pierwotnej z rur z tworzyw sztucznych w wykopie, 1 warstwa i 2 otwory w ciągu kanalizacji, 2 rury w warstwie</t>
  </si>
  <si>
    <t>Budowa studni kablowych SKR-2 oraz kanalizacji kablowej wraz z robotami ziemnymi, wywozem, utylizacją podsypką, obsypką, zagęszczeniem</t>
  </si>
  <si>
    <t>Kanalizacja deszczowa wraz z robotami ziemnymi,wywozem, utylizacją, podsypką, obsypką, zagęszczeniem, oznakowaniem, odwodnieniem wykopu, umocnienie wykopu,zagęszczeniem nasypów</t>
  </si>
  <si>
    <t>Rozbiórka obiektów kubaturowych</t>
  </si>
  <si>
    <t>Rozbiórka budynku straży pożarnej wraz z przyłączami, z wywozem i utylizacją</t>
  </si>
  <si>
    <t>Rozbiórka elementów dróg, ulic, przepustów</t>
  </si>
  <si>
    <t>D.01.02.03</t>
  </si>
  <si>
    <t>m3 k.b.</t>
  </si>
  <si>
    <t>Rozebranie nawierzchni z betonu asfaltowego wraz z wywozem i utylizacją - warstwa   gr. 3 cm</t>
  </si>
  <si>
    <t>Rozebranie podbudowy z betonu cementowego wraz z wywozem i utylizacją - warstwa  gr. 20 cm</t>
  </si>
  <si>
    <t>Rozebranie obrzeży betonowych z ławą betonowa wraz z wywozem  i utylizacją</t>
  </si>
  <si>
    <t>Wykopy oraz przekopy z przeznaczeniem do wbudowania w nasyp (pozycja zawiera również obmiar dot. wykonania koryta)</t>
  </si>
  <si>
    <t>Podbudowa z mieszanki niezwiązanej C50/30 o uziarnieniu 0/31,5mm - warstwa grubości 20 cm</t>
  </si>
  <si>
    <t>Ulepszone podłoże z gruntu stabilizowanego spoiwem hydraulicznym - warstwa gr. 20 cm</t>
  </si>
  <si>
    <t>Nawierzchnia pobocza z kruszywa łamanego - warstwa gr. 20 cm</t>
  </si>
  <si>
    <t>Obrzeża betonowe 8x30x100 na ławie betonowej z oporem</t>
  </si>
  <si>
    <t>Studnie chłonne z kręgów d=1500mm</t>
  </si>
  <si>
    <t>Prefabrykowane wyloty przykanalików  do rowu Dn200mm</t>
  </si>
  <si>
    <t>IV.1.13</t>
  </si>
  <si>
    <t>Demontaż istniejącego kabla HAKnFtA 3x120</t>
  </si>
  <si>
    <t>Kable jednożyłowe o masie do 2.0 kg/m na napięcie znamionowe poniżej 110 kV w tunelach - NA2XS(F)2Y 1x150/25</t>
  </si>
  <si>
    <t>Kable jednożyłowe o masie do 2.0 kg/m na napięcie znamionowe poniżej 110 kV w rowach kablowych -NA2XS(F)2Y 1x150/25</t>
  </si>
  <si>
    <t>Łączenie w rowach kabli wielożyłowych o izolacji papierowej i powłoce ołowianej (Al do 150 mm2) na napięcie do 20 kV z kablami 1-żyłowymi z zastosowaniem muf przelotowych i muf z taśm izolacyjnych</t>
  </si>
  <si>
    <t>Badanie odcinków linii kablowych do 15 kV</t>
  </si>
  <si>
    <t>Słup oświetleniowy aluminiowy w kolorze szampańskim  h=9m, z robotami ziemnymi, posadowieniem i fundamentem</t>
  </si>
  <si>
    <t>Montaż opraw do lamp sodowych (1 lampa w oprawie) na wysięgniku - Oprawa oświetlenia ścieżki rowerowej wraz z podłączeniem</t>
  </si>
  <si>
    <t>Studnie kablowe SKR-2 z pokrywą z zabezpieczeniem mechaniczno-ryglowym</t>
  </si>
  <si>
    <t>Demontaz progów zwalniających</t>
  </si>
  <si>
    <t>Kamerowanie kanalizacji</t>
  </si>
  <si>
    <t>IV.1.14</t>
  </si>
  <si>
    <t>I. Wymagania ogólne Kontraktu</t>
  </si>
  <si>
    <t>Pozyskanie wymaganych Kontraktem ubezpieczeń, gwarancji i zabezpieczeń</t>
  </si>
  <si>
    <t xml:space="preserve">                 Razem I. Wymagania Ogólne Kontraktu</t>
  </si>
  <si>
    <t xml:space="preserve">     Razem II. Wymagania Ogólne dla Robót            </t>
  </si>
  <si>
    <t>II. Wymagania ogólne dla Robót</t>
  </si>
  <si>
    <t>III. Prace przygotowawcze i Zieleń Drogowa</t>
  </si>
  <si>
    <t>IV. Układ drogowy</t>
  </si>
  <si>
    <t>V. Kanalizacja deszczowa, kanalizacja sanitarna, przebudowa wodociągu</t>
  </si>
  <si>
    <t>VI. Przebudowa gazociągu</t>
  </si>
  <si>
    <t>VII. Kanał Technologiczny</t>
  </si>
  <si>
    <t>VIII. Przbudowa sieci teletechnicznej</t>
  </si>
  <si>
    <t>II.1</t>
  </si>
  <si>
    <t>II.2</t>
  </si>
  <si>
    <t>II.4</t>
  </si>
  <si>
    <t>II.5</t>
  </si>
  <si>
    <t>II.6</t>
  </si>
  <si>
    <t>III. ROBOTY PRZYGOTOWACZE i ZIELEŃ DROGOWA</t>
  </si>
  <si>
    <t>III.3</t>
  </si>
  <si>
    <t>III.9</t>
  </si>
  <si>
    <t>III.10</t>
  </si>
  <si>
    <t>Razem III. ROBOTY PRZYGOTOWACZE i ZIELEŃ DROGOWA: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</si>
  <si>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</si>
  <si>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</si>
  <si>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</si>
  <si>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</si>
  <si>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</si>
  <si>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</si>
  <si>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</si>
  <si>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</si>
  <si>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</si>
  <si>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</si>
  <si>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IV.4</t>
  </si>
  <si>
    <t>IV.4.1</t>
  </si>
  <si>
    <t>IV.4.2</t>
  </si>
  <si>
    <t>IV.4.3</t>
  </si>
  <si>
    <t>IV.4.4</t>
  </si>
  <si>
    <t>IV.4.5</t>
  </si>
  <si>
    <t>IV.4.6</t>
  </si>
  <si>
    <t>IV.4.7</t>
  </si>
  <si>
    <t>IV.5</t>
  </si>
  <si>
    <t>IV.6.1</t>
  </si>
  <si>
    <t>IV.6.2</t>
  </si>
  <si>
    <t>IV.6.3</t>
  </si>
  <si>
    <t>IV.6.4</t>
  </si>
  <si>
    <t>IV.6.5</t>
  </si>
  <si>
    <t>IV.6.6</t>
  </si>
  <si>
    <t>IV.6.7</t>
  </si>
  <si>
    <t>IV.6.8</t>
  </si>
  <si>
    <t>IV.6.9</t>
  </si>
  <si>
    <t>IV.6.10</t>
  </si>
  <si>
    <t>IV.6.11</t>
  </si>
  <si>
    <t>IV.6.12</t>
  </si>
  <si>
    <t>IV.6.13</t>
  </si>
  <si>
    <t>IV.6.14</t>
  </si>
  <si>
    <t>IV.6.15</t>
  </si>
  <si>
    <t>IV.7</t>
  </si>
  <si>
    <t>IV.7.1</t>
  </si>
  <si>
    <t>IV.7.2</t>
  </si>
  <si>
    <t>IV.7.3</t>
  </si>
  <si>
    <t>IV.7.4</t>
  </si>
  <si>
    <t>IV.8</t>
  </si>
  <si>
    <t xml:space="preserve">Razem IV. Układ drogowy  </t>
  </si>
  <si>
    <t>V.1.1</t>
  </si>
  <si>
    <t>V.1.2</t>
  </si>
  <si>
    <t>V.1.3</t>
  </si>
  <si>
    <t>V.1.4</t>
  </si>
  <si>
    <t>V.1.5</t>
  </si>
  <si>
    <t>V.1.6</t>
  </si>
  <si>
    <t>V.1.7</t>
  </si>
  <si>
    <t>V.1.8</t>
  </si>
  <si>
    <t>V.1.9</t>
  </si>
  <si>
    <t>V.1.10</t>
  </si>
  <si>
    <t>V.1.11</t>
  </si>
  <si>
    <t>V.1.12</t>
  </si>
  <si>
    <t>V.2.1</t>
  </si>
  <si>
    <t>V.2.2</t>
  </si>
  <si>
    <t>V.2.3</t>
  </si>
  <si>
    <t>V.2.4</t>
  </si>
  <si>
    <t>V.2.5</t>
  </si>
  <si>
    <t>V.2.6</t>
  </si>
  <si>
    <t>V.2.7</t>
  </si>
  <si>
    <t>V.2.8</t>
  </si>
  <si>
    <t>V.3.1</t>
  </si>
  <si>
    <t>V.3.2</t>
  </si>
  <si>
    <t>V.3.3</t>
  </si>
  <si>
    <t>V.3.4</t>
  </si>
  <si>
    <t>V.3.5</t>
  </si>
  <si>
    <t>V.3.6</t>
  </si>
  <si>
    <t>V.3.7</t>
  </si>
  <si>
    <t>V.3.8</t>
  </si>
  <si>
    <t>V.3.9</t>
  </si>
  <si>
    <t>V.3.10</t>
  </si>
  <si>
    <t>V.3.11</t>
  </si>
  <si>
    <t>V.3.12</t>
  </si>
  <si>
    <t>V.3.13</t>
  </si>
  <si>
    <t>Razem V. Kanalizacja deszczowa, kanalizacja sanitarna, przebudowa wodociągu:</t>
  </si>
  <si>
    <t>VI.6</t>
  </si>
  <si>
    <t>VI.7</t>
  </si>
  <si>
    <t>VI.8</t>
  </si>
  <si>
    <t>VI.9</t>
  </si>
  <si>
    <t>Razem VI. Przebudowa gazociągu:</t>
  </si>
  <si>
    <t>Kanał Technologiczny wraz z robotami ziemnymi,wywozem, utylizacją, zagęszczeniem, oznakowaniem, odwodnieniem wykopu, umocnieniem wykopu</t>
  </si>
  <si>
    <t>VIII. Przebudowa sieci teletechnicznej</t>
  </si>
  <si>
    <t>Razem VIII. Przebudowa sieci teletechnicznej:</t>
  </si>
  <si>
    <t>IX. Przebudowa oraz budowa sieci oświetleniowej oraz likwidacja kolizji sieci energetycznych ENEA</t>
  </si>
  <si>
    <t>IX.1</t>
  </si>
  <si>
    <t>IX.2</t>
  </si>
  <si>
    <t>IX.3</t>
  </si>
  <si>
    <t>IX.4</t>
  </si>
  <si>
    <t>IX.5</t>
  </si>
  <si>
    <t>IX.6</t>
  </si>
  <si>
    <t>IX.7</t>
  </si>
  <si>
    <t>IX.8</t>
  </si>
  <si>
    <t>IX.9</t>
  </si>
  <si>
    <t>IX.10</t>
  </si>
  <si>
    <t>IX.11</t>
  </si>
  <si>
    <t>IX.12</t>
  </si>
  <si>
    <t>IX.13</t>
  </si>
  <si>
    <t>IX.14</t>
  </si>
  <si>
    <t>IX.15</t>
  </si>
  <si>
    <t>IX.16</t>
  </si>
  <si>
    <t>IX.17</t>
  </si>
  <si>
    <t>IX.18</t>
  </si>
  <si>
    <t>IX.19</t>
  </si>
  <si>
    <t>IX.20</t>
  </si>
  <si>
    <t>IX.21</t>
  </si>
  <si>
    <t>IX.22</t>
  </si>
  <si>
    <t>IX.23</t>
  </si>
  <si>
    <t>IX.24</t>
  </si>
  <si>
    <t>IX.25</t>
  </si>
  <si>
    <t>IX.26</t>
  </si>
  <si>
    <t>IX.27</t>
  </si>
  <si>
    <t>IX.28</t>
  </si>
  <si>
    <t>IX.29</t>
  </si>
  <si>
    <t>IX.30</t>
  </si>
  <si>
    <t>IX.31</t>
  </si>
  <si>
    <t>IX.32</t>
  </si>
  <si>
    <t>IX.33</t>
  </si>
  <si>
    <t>IX.34</t>
  </si>
  <si>
    <t>IX.35</t>
  </si>
  <si>
    <t>IX.36</t>
  </si>
  <si>
    <t>Razem  IX. Przebudowa oraz budowa sieci oświetleniowej oraz likwidacja kolizji sieci energetycznych ENEA:</t>
  </si>
  <si>
    <t xml:space="preserve">Projekt tymczasowej organizacji ruchu wraz z uzyskaniem wszystkich niezbędnych uzgodnień oraz wszelkie dalsze aktualizacje i zatwierdzenia </t>
  </si>
  <si>
    <t>Aktualizacja projektu stałej organizacji ruchu po zmianach wprowadzonych na etapie budowy wraz z uzyskaniem wszystkich niezbędnych uzgodnień</t>
  </si>
  <si>
    <t>Dokumentacja powykonawcza wraz z inwentaryzacją geodezyjna powykonawcza wraz z uzyskaniem mapy inwentaryzacyjnej potwierdzającej przyjęcie do zasobu</t>
  </si>
  <si>
    <t>Sporządzenie szacunków brakarskich</t>
  </si>
  <si>
    <t>IX. Oświetlenie drogowe oraz przebudowa kolizji energet.</t>
  </si>
  <si>
    <t>Przedmiar Robót
Część 3
Zadanie nr 1. Przebudowa drogi powiatowej (ul. Barlickiego) pomiędzy skrzyżowaniami z ul. Wolińską i  Dworcową - odcinek od ul. Dworcowej do przejazdu kolejowego PKP km LK401 98+630 (km ul. Barlickiego 0+380,23)”</t>
  </si>
  <si>
    <t>Przedmiar Robót
Część 3
Zadanie 3a: „Przebudowa drogi powiatowej (ul. Ludzi Morza) pomiędzy skrzyżowaniami z ul. Barlickiego i nowoprojektowaną drogą (tzw. Obwodnica Bazy Las) – odcinek północny od ul. Barlickiego do ul. Norweskiej”</t>
  </si>
  <si>
    <t xml:space="preserve">Demontaż istniejących kabli oświetleniowych - R*0,8 </t>
  </si>
  <si>
    <t xml:space="preserve">Demontaż istniejących latarń oświetleniowych -R*0,8 </t>
  </si>
  <si>
    <t xml:space="preserve">Demontaż istniejących słupów -R*0,8 </t>
  </si>
  <si>
    <t xml:space="preserve">Demontaż istniejących szafek oświetleniowych SO-41 -R*0,8 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</si>
  <si>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</si>
  <si>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rFont val="Arial Narrow"/>
        <family val="2"/>
        <charset val="238"/>
      </rPr>
      <t>3</t>
    </r>
  </si>
  <si>
    <r>
      <t>m</t>
    </r>
    <r>
      <rPr>
        <vertAlign val="superscript"/>
        <sz val="10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</si>
  <si>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0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</si>
  <si>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0"/>
        <rFont val="Arial Narrow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</si>
  <si>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Rozebranie podbudowy z kruszywa łamanego  warstwa średniej grubości 30cm wraz z wywozem na odl. do 15km (materiał zakwalifikowany jako użyteczny)</t>
  </si>
  <si>
    <t>Razem OZNAKOWANIE:</t>
  </si>
  <si>
    <t>OZNAKOWANIE DRÓG</t>
  </si>
  <si>
    <t>V. Kanalizacja deszczowa</t>
  </si>
  <si>
    <t>Razem V. Kanalizacja deszczowa:</t>
  </si>
  <si>
    <t xml:space="preserve">Demontaż istniejących kabli oświetleniowych </t>
  </si>
  <si>
    <t>Demontaż istniejących latarń oświetleniowych</t>
  </si>
  <si>
    <t xml:space="preserve">Demontaż istniejących słupów </t>
  </si>
  <si>
    <t xml:space="preserve">Demontaż istniejących szafek oświetleniowych SO-41 </t>
  </si>
  <si>
    <t>Szafka oświetleniowa wraz z robotami ziemnymi, fundamentem, wyposażeniem i podłączeniem kabli -szafka oświetleniowa w zamian za istn. SO-43</t>
  </si>
  <si>
    <t xml:space="preserve">Szafka oświetleniowa wraz z robotami ziemnymi, fundamentem, wyposażeniem i podłączeniem kabli -szafka oświetleniowa w zamian za istn. SO-41 </t>
  </si>
  <si>
    <t>VI. Kanał Technologiczny</t>
  </si>
  <si>
    <t>VII. Przebudowa oraz budowa sieci oświetleniowej oraz likwidacja kolizji sieci energetycznych ENEA</t>
  </si>
  <si>
    <t>VII.6</t>
  </si>
  <si>
    <t>VII.7</t>
  </si>
  <si>
    <t>VII.8</t>
  </si>
  <si>
    <t>VII.9</t>
  </si>
  <si>
    <t>VII.10</t>
  </si>
  <si>
    <t>VII.11</t>
  </si>
  <si>
    <t>VII.12</t>
  </si>
  <si>
    <t>VII.13</t>
  </si>
  <si>
    <t>VII.14</t>
  </si>
  <si>
    <t>VII.15</t>
  </si>
  <si>
    <t>VII.16</t>
  </si>
  <si>
    <t>VII.17</t>
  </si>
  <si>
    <t>VII.18</t>
  </si>
  <si>
    <t>VII.19</t>
  </si>
  <si>
    <t>VII.20</t>
  </si>
  <si>
    <t>VII.21</t>
  </si>
  <si>
    <t>VII.22</t>
  </si>
  <si>
    <t>VII.23</t>
  </si>
  <si>
    <t>VII.24</t>
  </si>
  <si>
    <t>VII.25</t>
  </si>
  <si>
    <t>VII.26</t>
  </si>
  <si>
    <t>VII.27</t>
  </si>
  <si>
    <t>VII.28</t>
  </si>
  <si>
    <t>VII.29</t>
  </si>
  <si>
    <t>Razem  VII. Przebudowa oraz budowa sieci oświetleniowej oraz likwidacja kolizji sieci energetycznych ENEA:</t>
  </si>
  <si>
    <t>V.3</t>
  </si>
  <si>
    <t>V.4</t>
  </si>
  <si>
    <t>V.5</t>
  </si>
  <si>
    <t>VIII.18</t>
  </si>
  <si>
    <t>VIII.19</t>
  </si>
  <si>
    <t>Razem  VII. KANAŁ TECHNOLOGICZNY:</t>
  </si>
  <si>
    <t>IV.8.1</t>
  </si>
  <si>
    <r>
      <t xml:space="preserve">Zadanie nr 1. </t>
    </r>
    <r>
      <rPr>
        <i/>
        <sz val="9"/>
        <rFont val="Arial CE"/>
        <charset val="238"/>
      </rPr>
      <t>Przebudowa drogi powiatowej (ul. Barlickiego) pomiędzy skrzyżowaniami z ul. Wolińską i  Dworcową - odcinek od ul. Dworcowej do przejazdu kolejowego PKP km LK401 98+630 (km ul. Barlickiego 0+380,23)”</t>
    </r>
  </si>
  <si>
    <t>I (1)</t>
  </si>
  <si>
    <t>II (1)</t>
  </si>
  <si>
    <t>III (1)</t>
  </si>
  <si>
    <t>IV (1)</t>
  </si>
  <si>
    <t>V (1)</t>
  </si>
  <si>
    <t>VI (1)</t>
  </si>
  <si>
    <t>VII (1)</t>
  </si>
  <si>
    <t>VIII (1)</t>
  </si>
  <si>
    <t>IX (1)</t>
  </si>
  <si>
    <t xml:space="preserve">RAZEM                                                                                                                                          Zadanie 1 </t>
  </si>
  <si>
    <t xml:space="preserve">RAZEM                                                                                                                                          Zadanie 3a </t>
  </si>
  <si>
    <t xml:space="preserve">RAZEM Zadanie 1 i Zadanie 3a                                                                                                                                         Cena Oferty bez VAT </t>
  </si>
  <si>
    <r>
      <t xml:space="preserve">Zadanie 3a: </t>
    </r>
    <r>
      <rPr>
        <i/>
        <sz val="9"/>
        <rFont val="Arial CE"/>
        <charset val="238"/>
      </rPr>
      <t>„Przebudowa drogi powiatowej (ul. Ludzi Morza) pomiędzy skrzyżowaniami z ul. Barlickiego i nowoprojektowaną drogą (tzw. Obwodnica Bazy Las) – odcinek północny od ul. Barlickiego do ul. Norweskiej”</t>
    </r>
  </si>
  <si>
    <t>VII. Oświetlenie drogowe oraz przebudowa kolizji energet.</t>
  </si>
  <si>
    <t>I (3a)</t>
  </si>
  <si>
    <t>II (3a)</t>
  </si>
  <si>
    <t>III (3a)</t>
  </si>
  <si>
    <t>IV (3a)</t>
  </si>
  <si>
    <t>V (3a)</t>
  </si>
  <si>
    <t>VII (3a)</t>
  </si>
  <si>
    <t>IX (3a)</t>
  </si>
  <si>
    <t>IV.7.4a</t>
  </si>
  <si>
    <t>IV.7.4b</t>
  </si>
  <si>
    <t>Obrzeże betonowe (szczegół B)</t>
  </si>
  <si>
    <t>Obrzeże betonowe (szczegół C)</t>
  </si>
  <si>
    <t>Obrzeża betonowe 8x30x100 na ławie betonowej z oporem (szczegół B)</t>
  </si>
  <si>
    <t>Obrzeża betonowe 8x30x100 na ławie betonowej z oporem (szczegół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</si>
</sst>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00"/>
    <numFmt numFmtId="166" formatCode="#,##0.000"/>
  </numFmts>
  <fonts count="6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sz val="10"/>
      <color rgb="FFFF0000"/>
      <name val="Arial Narrow"/>
      <family val="2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trike/>
      <sz val="10"/>
      <color rgb="FFFF0000"/>
      <name val="Arial Narrow"/>
      <family val="2"/>
      <charset val="238"/>
    </font>
    <font>
      <strike/>
      <sz val="11"/>
      <color rgb="FFFF0000"/>
      <name val="Arial Narrow"/>
      <family val="2"/>
      <charset val="238"/>
    </font>
    <font>
      <b/>
      <strike/>
      <sz val="11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9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5" fillId="0" borderId="0"/>
  </cellStyleXfs>
  <cellXfs count="423">
    <xf numFmtId="0" fontId="0" fillId="0" borderId="0" xfId="0"/>
    <xf numFmtId="0" fontId="0" fillId="0" borderId="0" xfId="0" applyAlignment="1"/>
    <xf numFmtId="0" fontId="7" fillId="0" borderId="0" xfId="0" applyFont="1"/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vertical="top" wrapText="1"/>
    </xf>
    <xf numFmtId="0" fontId="8" fillId="0" borderId="0" xfId="0" applyFont="1"/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7" fillId="0" borderId="0" xfId="0" applyFont="1" applyBorder="1"/>
    <xf numFmtId="1" fontId="3" fillId="0" borderId="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7" xfId="0" applyBorder="1" applyAlignment="1"/>
    <xf numFmtId="0" fontId="0" fillId="0" borderId="27" xfId="0" applyBorder="1"/>
    <xf numFmtId="0" fontId="8" fillId="0" borderId="27" xfId="0" applyFont="1" applyBorder="1"/>
    <xf numFmtId="0" fontId="3" fillId="0" borderId="27" xfId="0" applyFont="1" applyBorder="1"/>
    <xf numFmtId="0" fontId="0" fillId="0" borderId="0" xfId="0" applyBorder="1" applyAlignment="1"/>
    <xf numFmtId="0" fontId="3" fillId="0" borderId="0" xfId="0" applyFont="1" applyBorder="1"/>
    <xf numFmtId="0" fontId="11" fillId="5" borderId="1" xfId="0" applyFont="1" applyFill="1" applyBorder="1" applyAlignment="1">
      <alignment horizontal="left" vertical="center" wrapText="1"/>
    </xf>
    <xf numFmtId="0" fontId="0" fillId="0" borderId="0" xfId="0" applyFont="1"/>
    <xf numFmtId="0" fontId="10" fillId="5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11" fillId="0" borderId="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center" wrapText="1"/>
    </xf>
    <xf numFmtId="2" fontId="0" fillId="0" borderId="0" xfId="0" applyNumberFormat="1"/>
    <xf numFmtId="0" fontId="10" fillId="0" borderId="1" xfId="5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18" fillId="0" borderId="0" xfId="0" applyFont="1"/>
    <xf numFmtId="2" fontId="18" fillId="0" borderId="0" xfId="0" applyNumberFormat="1" applyFont="1"/>
    <xf numFmtId="4" fontId="28" fillId="2" borderId="1" xfId="0" applyNumberFormat="1" applyFont="1" applyFill="1" applyBorder="1" applyAlignment="1">
      <alignment horizontal="center" vertical="center" wrapText="1"/>
    </xf>
    <xf numFmtId="0" fontId="18" fillId="5" borderId="0" xfId="0" applyFont="1" applyFill="1"/>
    <xf numFmtId="2" fontId="18" fillId="5" borderId="0" xfId="0" applyNumberFormat="1" applyFont="1" applyFill="1"/>
    <xf numFmtId="2" fontId="31" fillId="5" borderId="1" xfId="0" applyNumberFormat="1" applyFont="1" applyFill="1" applyBorder="1" applyAlignment="1">
      <alignment vertical="center"/>
    </xf>
    <xf numFmtId="4" fontId="28" fillId="2" borderId="9" xfId="0" applyNumberFormat="1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left" vertical="top" wrapText="1"/>
    </xf>
    <xf numFmtId="4" fontId="18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49" fontId="24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2" applyNumberFormat="1" applyFont="1" applyBorder="1" applyAlignment="1">
      <alignment horizontal="left" vertical="top" wrapText="1"/>
    </xf>
    <xf numFmtId="49" fontId="18" fillId="0" borderId="1" xfId="2" applyNumberFormat="1" applyFont="1" applyBorder="1" applyAlignment="1">
      <alignment horizontal="left" vertical="top" wrapText="1"/>
    </xf>
    <xf numFmtId="0" fontId="10" fillId="0" borderId="0" xfId="0" applyFont="1"/>
    <xf numFmtId="49" fontId="24" fillId="0" borderId="5" xfId="2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5" xfId="5" applyFont="1" applyFill="1" applyBorder="1" applyAlignment="1" applyProtection="1">
      <alignment horizontal="center" vertical="center" wrapText="1"/>
      <protection locked="0"/>
    </xf>
    <xf numFmtId="2" fontId="11" fillId="0" borderId="8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/>
    <xf numFmtId="0" fontId="10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left" vertical="center" wrapText="1"/>
    </xf>
    <xf numFmtId="0" fontId="22" fillId="0" borderId="0" xfId="0" applyFont="1"/>
    <xf numFmtId="0" fontId="7" fillId="5" borderId="0" xfId="0" applyFont="1" applyFill="1"/>
    <xf numFmtId="0" fontId="34" fillId="0" borderId="0" xfId="0" applyFont="1"/>
    <xf numFmtId="0" fontId="10" fillId="0" borderId="9" xfId="0" applyFont="1" applyBorder="1" applyAlignment="1">
      <alignment horizontal="left" vertical="center" wrapText="1"/>
    </xf>
    <xf numFmtId="49" fontId="10" fillId="0" borderId="5" xfId="5" applyNumberFormat="1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/>
    <xf numFmtId="4" fontId="35" fillId="2" borderId="1" xfId="0" applyNumberFormat="1" applyFont="1" applyFill="1" applyBorder="1" applyAlignment="1">
      <alignment horizontal="center" vertical="center" wrapText="1"/>
    </xf>
    <xf numFmtId="4" fontId="35" fillId="2" borderId="8" xfId="0" applyNumberFormat="1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left" vertical="top" wrapText="1"/>
    </xf>
    <xf numFmtId="0" fontId="36" fillId="0" borderId="1" xfId="2" applyFont="1" applyFill="1" applyBorder="1" applyAlignment="1">
      <alignment horizontal="left" vertical="top"/>
    </xf>
    <xf numFmtId="4" fontId="36" fillId="0" borderId="1" xfId="2" applyNumberFormat="1" applyFont="1" applyFill="1" applyBorder="1" applyAlignment="1">
      <alignment vertical="center"/>
    </xf>
    <xf numFmtId="4" fontId="35" fillId="0" borderId="1" xfId="0" applyNumberFormat="1" applyFont="1" applyFill="1" applyBorder="1" applyAlignment="1">
      <alignment horizontal="left" vertical="top"/>
    </xf>
    <xf numFmtId="0" fontId="35" fillId="0" borderId="1" xfId="2" applyFont="1" applyFill="1" applyBorder="1" applyAlignment="1">
      <alignment horizontal="center" vertical="center" wrapText="1"/>
    </xf>
    <xf numFmtId="4" fontId="35" fillId="0" borderId="1" xfId="2" applyNumberFormat="1" applyFont="1" applyFill="1" applyBorder="1" applyAlignment="1">
      <alignment vertical="center"/>
    </xf>
    <xf numFmtId="2" fontId="35" fillId="0" borderId="8" xfId="0" applyNumberFormat="1" applyFont="1" applyFill="1" applyBorder="1" applyAlignment="1">
      <alignment vertical="top"/>
    </xf>
    <xf numFmtId="2" fontId="36" fillId="0" borderId="8" xfId="0" applyNumberFormat="1" applyFont="1" applyFill="1" applyBorder="1" applyAlignment="1">
      <alignment vertical="top"/>
    </xf>
    <xf numFmtId="2" fontId="36" fillId="0" borderId="34" xfId="0" applyNumberFormat="1" applyFont="1" applyFill="1" applyBorder="1" applyAlignment="1">
      <alignment vertical="top"/>
    </xf>
    <xf numFmtId="2" fontId="35" fillId="0" borderId="34" xfId="0" applyNumberFormat="1" applyFont="1" applyFill="1" applyBorder="1" applyAlignment="1">
      <alignment vertical="top"/>
    </xf>
    <xf numFmtId="0" fontId="35" fillId="0" borderId="0" xfId="0" applyFont="1"/>
    <xf numFmtId="0" fontId="35" fillId="0" borderId="0" xfId="0" applyFont="1" applyAlignment="1">
      <alignment vertical="top"/>
    </xf>
    <xf numFmtId="0" fontId="39" fillId="0" borderId="0" xfId="0" applyFont="1"/>
    <xf numFmtId="0" fontId="35" fillId="2" borderId="1" xfId="0" applyFont="1" applyFill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21" fillId="0" borderId="15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top" wrapText="1"/>
    </xf>
    <xf numFmtId="0" fontId="10" fillId="0" borderId="28" xfId="2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49" fontId="24" fillId="0" borderId="9" xfId="0" applyNumberFormat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4" fillId="0" borderId="1" xfId="2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" fontId="35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9" fontId="24" fillId="0" borderId="33" xfId="2" applyNumberFormat="1" applyFont="1" applyFill="1" applyBorder="1" applyAlignment="1">
      <alignment horizontal="left" vertical="top" wrapText="1"/>
    </xf>
    <xf numFmtId="49" fontId="10" fillId="0" borderId="33" xfId="2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36" fillId="0" borderId="1" xfId="2" applyNumberFormat="1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left" vertical="top"/>
    </xf>
    <xf numFmtId="4" fontId="35" fillId="0" borderId="1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top"/>
    </xf>
    <xf numFmtId="0" fontId="44" fillId="0" borderId="0" xfId="0" applyFont="1"/>
    <xf numFmtId="0" fontId="44" fillId="0" borderId="0" xfId="0" applyFont="1" applyFill="1"/>
    <xf numFmtId="0" fontId="10" fillId="0" borderId="1" xfId="0" applyFont="1" applyFill="1" applyBorder="1" applyAlignment="1">
      <alignment horizontal="center" vertical="top"/>
    </xf>
    <xf numFmtId="2" fontId="36" fillId="0" borderId="1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0" fillId="0" borderId="27" xfId="0" applyFont="1" applyFill="1" applyBorder="1"/>
    <xf numFmtId="0" fontId="0" fillId="0" borderId="0" xfId="0" applyFont="1" applyFill="1" applyAlignment="1">
      <alignment vertical="top"/>
    </xf>
    <xf numFmtId="0" fontId="26" fillId="0" borderId="1" xfId="2" applyFont="1" applyBorder="1" applyAlignment="1">
      <alignment horizontal="center" vertical="top"/>
    </xf>
    <xf numFmtId="4" fontId="26" fillId="0" borderId="22" xfId="2" applyNumberFormat="1" applyFont="1" applyBorder="1" applyAlignment="1">
      <alignment horizontal="center" vertical="top"/>
    </xf>
    <xf numFmtId="4" fontId="9" fillId="2" borderId="41" xfId="0" applyNumberFormat="1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0" fontId="10" fillId="5" borderId="1" xfId="0" applyFont="1" applyFill="1" applyBorder="1" applyAlignment="1">
      <alignment horizontal="left" vertical="top" wrapText="1"/>
    </xf>
    <xf numFmtId="2" fontId="10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49" fontId="45" fillId="0" borderId="5" xfId="2" applyNumberFormat="1" applyFont="1" applyFill="1" applyBorder="1" applyAlignment="1">
      <alignment horizontal="left" vertical="top" wrapText="1"/>
    </xf>
    <xf numFmtId="49" fontId="45" fillId="0" borderId="1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1" xfId="5" applyFont="1" applyFill="1" applyBorder="1" applyAlignment="1" applyProtection="1">
      <alignment horizontal="center" vertical="center" wrapText="1"/>
    </xf>
    <xf numFmtId="2" fontId="45" fillId="0" borderId="8" xfId="0" applyNumberFormat="1" applyFont="1" applyFill="1" applyBorder="1" applyAlignment="1">
      <alignment vertical="center"/>
    </xf>
    <xf numFmtId="0" fontId="45" fillId="0" borderId="1" xfId="0" applyFont="1" applyFill="1" applyBorder="1" applyAlignment="1">
      <alignment vertical="center" wrapText="1"/>
    </xf>
    <xf numFmtId="49" fontId="51" fillId="0" borderId="1" xfId="0" applyNumberFormat="1" applyFont="1" applyBorder="1" applyAlignment="1">
      <alignment vertical="center" wrapText="1"/>
    </xf>
    <xf numFmtId="0" fontId="2" fillId="0" borderId="32" xfId="0" applyFont="1" applyBorder="1"/>
    <xf numFmtId="49" fontId="10" fillId="0" borderId="5" xfId="5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vertical="center"/>
    </xf>
    <xf numFmtId="0" fontId="11" fillId="5" borderId="24" xfId="0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vertical="center"/>
    </xf>
    <xf numFmtId="4" fontId="10" fillId="0" borderId="1" xfId="5" applyNumberFormat="1" applyFont="1" applyFill="1" applyBorder="1" applyAlignment="1" applyProtection="1">
      <alignment horizontal="center" vertical="center" wrapText="1"/>
    </xf>
    <xf numFmtId="4" fontId="10" fillId="0" borderId="8" xfId="0" applyNumberFormat="1" applyFont="1" applyFill="1" applyBorder="1" applyAlignment="1">
      <alignment vertical="center"/>
    </xf>
    <xf numFmtId="4" fontId="10" fillId="0" borderId="9" xfId="0" applyNumberFormat="1" applyFont="1" applyFill="1" applyBorder="1" applyAlignment="1">
      <alignment vertical="center" wrapText="1"/>
    </xf>
    <xf numFmtId="4" fontId="10" fillId="0" borderId="22" xfId="5" applyNumberFormat="1" applyFont="1" applyFill="1" applyBorder="1" applyAlignment="1" applyProtection="1">
      <alignment horizontal="center" vertical="center" wrapText="1"/>
    </xf>
    <xf numFmtId="4" fontId="45" fillId="0" borderId="1" xfId="0" applyNumberFormat="1" applyFont="1" applyFill="1" applyBorder="1" applyAlignment="1">
      <alignment vertical="center" wrapText="1"/>
    </xf>
    <xf numFmtId="4" fontId="45" fillId="0" borderId="1" xfId="5" applyNumberFormat="1" applyFont="1" applyFill="1" applyBorder="1" applyAlignment="1" applyProtection="1">
      <alignment horizontal="center" vertical="center" wrapText="1"/>
    </xf>
    <xf numFmtId="0" fontId="10" fillId="0" borderId="26" xfId="5" applyFont="1" applyFill="1" applyBorder="1" applyAlignment="1" applyProtection="1">
      <alignment horizontal="center" vertical="center" wrapText="1"/>
      <protection locked="0"/>
    </xf>
    <xf numFmtId="0" fontId="10" fillId="0" borderId="1" xfId="5" applyFont="1" applyFill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2" fontId="50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vertical="center"/>
    </xf>
    <xf numFmtId="0" fontId="24" fillId="5" borderId="1" xfId="0" applyFont="1" applyFill="1" applyBorder="1" applyAlignment="1">
      <alignment horizontal="left" vertical="center" wrapText="1"/>
    </xf>
    <xf numFmtId="4" fontId="45" fillId="0" borderId="1" xfId="0" applyNumberFormat="1" applyFont="1" applyFill="1" applyBorder="1" applyAlignment="1">
      <alignment horizontal="center" vertical="center"/>
    </xf>
    <xf numFmtId="49" fontId="53" fillId="0" borderId="1" xfId="0" applyNumberFormat="1" applyFont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left" vertical="center" wrapText="1"/>
    </xf>
    <xf numFmtId="2" fontId="24" fillId="0" borderId="1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35" fillId="0" borderId="26" xfId="1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10" fillId="0" borderId="26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2" fillId="0" borderId="32" xfId="0" applyFont="1" applyFill="1" applyBorder="1"/>
    <xf numFmtId="4" fontId="10" fillId="0" borderId="9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10" fillId="0" borderId="23" xfId="5" applyNumberFormat="1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>
      <alignment vertical="top"/>
    </xf>
    <xf numFmtId="0" fontId="36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2" fontId="35" fillId="0" borderId="8" xfId="0" applyNumberFormat="1" applyFont="1" applyFill="1" applyBorder="1" applyAlignment="1">
      <alignment horizontal="left" vertical="top"/>
    </xf>
    <xf numFmtId="0" fontId="36" fillId="0" borderId="8" xfId="0" applyFont="1" applyFill="1" applyBorder="1" applyAlignment="1">
      <alignment horizontal="left" vertical="top" wrapText="1"/>
    </xf>
    <xf numFmtId="0" fontId="36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left" vertical="top"/>
    </xf>
    <xf numFmtId="0" fontId="36" fillId="0" borderId="1" xfId="0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>
      <alignment vertical="center"/>
    </xf>
    <xf numFmtId="4" fontId="35" fillId="0" borderId="28" xfId="0" applyNumberFormat="1" applyFont="1" applyFill="1" applyBorder="1" applyAlignment="1">
      <alignment horizontal="left" vertical="top"/>
    </xf>
    <xf numFmtId="2" fontId="36" fillId="0" borderId="7" xfId="0" applyNumberFormat="1" applyFont="1" applyFill="1" applyBorder="1" applyAlignment="1">
      <alignment vertical="top"/>
    </xf>
    <xf numFmtId="49" fontId="10" fillId="0" borderId="26" xfId="2" applyNumberFormat="1" applyFont="1" applyFill="1" applyBorder="1" applyAlignment="1">
      <alignment horizontal="left" vertical="top" wrapText="1"/>
    </xf>
    <xf numFmtId="2" fontId="10" fillId="0" borderId="25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left" vertical="center" wrapText="1"/>
    </xf>
    <xf numFmtId="0" fontId="45" fillId="0" borderId="22" xfId="5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>
      <alignment horizontal="left" vertical="top"/>
    </xf>
    <xf numFmtId="2" fontId="10" fillId="0" borderId="24" xfId="0" applyNumberFormat="1" applyFont="1" applyFill="1" applyBorder="1" applyAlignment="1">
      <alignment vertical="center"/>
    </xf>
    <xf numFmtId="166" fontId="10" fillId="0" borderId="1" xfId="5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165" fontId="19" fillId="0" borderId="9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 wrapText="1"/>
    </xf>
    <xf numFmtId="49" fontId="24" fillId="0" borderId="1" xfId="2" applyNumberFormat="1" applyFont="1" applyBorder="1" applyAlignment="1">
      <alignment horizontal="left" vertical="top" wrapText="1"/>
    </xf>
    <xf numFmtId="0" fontId="24" fillId="0" borderId="1" xfId="2" applyFont="1" applyBorder="1" applyAlignment="1">
      <alignment horizontal="left" vertical="top" wrapText="1"/>
    </xf>
    <xf numFmtId="0" fontId="24" fillId="0" borderId="1" xfId="2" applyFont="1" applyBorder="1" applyAlignment="1">
      <alignment horizontal="center" vertical="top"/>
    </xf>
    <xf numFmtId="4" fontId="24" fillId="0" borderId="22" xfId="2" applyNumberFormat="1" applyFont="1" applyBorder="1" applyAlignment="1">
      <alignment horizontal="center" vertical="top"/>
    </xf>
    <xf numFmtId="0" fontId="24" fillId="5" borderId="1" xfId="0" applyFont="1" applyFill="1" applyBorder="1" applyAlignment="1">
      <alignment horizontal="left" vertical="top" wrapText="1"/>
    </xf>
    <xf numFmtId="49" fontId="10" fillId="0" borderId="1" xfId="2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horizontal="right" vertical="top"/>
    </xf>
    <xf numFmtId="0" fontId="10" fillId="5" borderId="1" xfId="0" applyFont="1" applyFill="1" applyBorder="1" applyAlignment="1">
      <alignment horizontal="left"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vertical="center"/>
    </xf>
    <xf numFmtId="4" fontId="10" fillId="0" borderId="0" xfId="0" applyNumberFormat="1" applyFont="1"/>
    <xf numFmtId="0" fontId="7" fillId="0" borderId="0" xfId="0" applyFont="1" applyFill="1" applyBorder="1"/>
    <xf numFmtId="0" fontId="34" fillId="0" borderId="0" xfId="0" applyFont="1" applyFill="1"/>
    <xf numFmtId="0" fontId="7" fillId="0" borderId="0" xfId="0" applyFont="1" applyFill="1"/>
    <xf numFmtId="0" fontId="20" fillId="2" borderId="9" xfId="0" applyFont="1" applyFill="1" applyBorder="1" applyAlignment="1">
      <alignment horizontal="center" vertical="top" wrapText="1"/>
    </xf>
    <xf numFmtId="4" fontId="3" fillId="0" borderId="45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right" vertical="center"/>
    </xf>
    <xf numFmtId="1" fontId="22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4" fontId="22" fillId="0" borderId="23" xfId="0" applyNumberFormat="1" applyFont="1" applyFill="1" applyBorder="1" applyAlignment="1">
      <alignment horizontal="right" vertical="center"/>
    </xf>
    <xf numFmtId="2" fontId="22" fillId="0" borderId="8" xfId="0" applyNumberFormat="1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" fontId="22" fillId="0" borderId="1" xfId="0" applyNumberFormat="1" applyFont="1" applyFill="1" applyBorder="1" applyAlignment="1">
      <alignment horizontal="right" vertical="center"/>
    </xf>
    <xf numFmtId="49" fontId="22" fillId="0" borderId="5" xfId="2" applyNumberFormat="1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59" fillId="0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top" wrapText="1"/>
    </xf>
    <xf numFmtId="2" fontId="59" fillId="0" borderId="8" xfId="0" applyNumberFormat="1" applyFont="1" applyFill="1" applyBorder="1" applyAlignment="1">
      <alignment vertical="top"/>
    </xf>
    <xf numFmtId="49" fontId="61" fillId="0" borderId="5" xfId="2" applyNumberFormat="1" applyFont="1" applyFill="1" applyBorder="1" applyAlignment="1">
      <alignment horizontal="left" vertical="top" wrapText="1"/>
    </xf>
    <xf numFmtId="49" fontId="61" fillId="0" borderId="1" xfId="0" applyNumberFormat="1" applyFont="1" applyFill="1" applyBorder="1" applyAlignment="1">
      <alignment horizontal="center" vertical="center"/>
    </xf>
    <xf numFmtId="0" fontId="61" fillId="0" borderId="1" xfId="0" applyFont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top" wrapText="1"/>
    </xf>
    <xf numFmtId="2" fontId="62" fillId="0" borderId="8" xfId="0" applyNumberFormat="1" applyFont="1" applyFill="1" applyBorder="1" applyAlignment="1">
      <alignment vertical="top"/>
    </xf>
    <xf numFmtId="0" fontId="61" fillId="0" borderId="0" xfId="0" applyFont="1"/>
    <xf numFmtId="4" fontId="61" fillId="0" borderId="1" xfId="5" applyNumberFormat="1" applyFont="1" applyFill="1" applyBorder="1" applyAlignment="1">
      <alignment horizontal="center" vertical="center" wrapText="1"/>
    </xf>
    <xf numFmtId="4" fontId="22" fillId="0" borderId="1" xfId="5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1" fontId="47" fillId="5" borderId="20" xfId="0" applyNumberFormat="1" applyFont="1" applyFill="1" applyBorder="1" applyAlignment="1">
      <alignment horizontal="left" vertical="center" wrapText="1"/>
    </xf>
    <xf numFmtId="1" fontId="47" fillId="5" borderId="19" xfId="0" applyNumberFormat="1" applyFont="1" applyFill="1" applyBorder="1" applyAlignment="1">
      <alignment horizontal="left" vertical="center" wrapText="1"/>
    </xf>
    <xf numFmtId="1" fontId="47" fillId="5" borderId="1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" fontId="41" fillId="0" borderId="37" xfId="0" applyNumberFormat="1" applyFont="1" applyBorder="1" applyAlignment="1">
      <alignment horizontal="right" vertical="center" wrapText="1"/>
    </xf>
    <xf numFmtId="1" fontId="41" fillId="0" borderId="38" xfId="0" applyNumberFormat="1" applyFont="1" applyBorder="1" applyAlignment="1">
      <alignment horizontal="right" vertical="center" wrapText="1"/>
    </xf>
    <xf numFmtId="1" fontId="41" fillId="0" borderId="39" xfId="0" applyNumberFormat="1" applyFont="1" applyBorder="1" applyAlignment="1">
      <alignment horizontal="right" vertical="center" wrapText="1"/>
    </xf>
    <xf numFmtId="0" fontId="57" fillId="6" borderId="2" xfId="0" applyFont="1" applyFill="1" applyBorder="1" applyAlignment="1">
      <alignment horizontal="left" vertical="center" wrapText="1"/>
    </xf>
    <xf numFmtId="0" fontId="57" fillId="6" borderId="6" xfId="0" applyFont="1" applyFill="1" applyBorder="1" applyAlignment="1">
      <alignment horizontal="left" vertical="center" wrapText="1"/>
    </xf>
    <xf numFmtId="0" fontId="57" fillId="6" borderId="11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horizontal="right" vertical="center" wrapText="1"/>
    </xf>
    <xf numFmtId="0" fontId="42" fillId="4" borderId="26" xfId="0" applyFont="1" applyFill="1" applyBorder="1" applyAlignment="1">
      <alignment horizontal="left" vertical="center" wrapText="1"/>
    </xf>
    <xf numFmtId="0" fontId="42" fillId="4" borderId="22" xfId="0" applyFont="1" applyFill="1" applyBorder="1" applyAlignment="1">
      <alignment horizontal="left" vertical="center" wrapText="1"/>
    </xf>
    <xf numFmtId="0" fontId="42" fillId="4" borderId="2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" fontId="47" fillId="5" borderId="40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right" vertical="center" wrapText="1"/>
    </xf>
    <xf numFmtId="1" fontId="11" fillId="5" borderId="9" xfId="0" applyNumberFormat="1" applyFont="1" applyFill="1" applyBorder="1" applyAlignment="1">
      <alignment horizontal="right" vertical="center" wrapText="1"/>
    </xf>
    <xf numFmtId="1" fontId="48" fillId="5" borderId="28" xfId="0" applyNumberFormat="1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" fontId="27" fillId="5" borderId="23" xfId="0" applyNumberFormat="1" applyFont="1" applyFill="1" applyBorder="1" applyAlignment="1">
      <alignment horizontal="left" vertical="center" wrapText="1"/>
    </xf>
    <xf numFmtId="1" fontId="27" fillId="5" borderId="22" xfId="0" applyNumberFormat="1" applyFont="1" applyFill="1" applyBorder="1" applyAlignment="1">
      <alignment horizontal="left" vertical="center" wrapText="1"/>
    </xf>
    <xf numFmtId="1" fontId="27" fillId="5" borderId="24" xfId="0" applyNumberFormat="1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2" fillId="4" borderId="23" xfId="2" applyFont="1" applyFill="1" applyBorder="1" applyAlignment="1">
      <alignment horizontal="left" vertical="top" wrapText="1"/>
    </xf>
    <xf numFmtId="0" fontId="42" fillId="4" borderId="22" xfId="2" applyFont="1" applyFill="1" applyBorder="1" applyAlignment="1">
      <alignment horizontal="left" vertical="top" wrapText="1"/>
    </xf>
    <xf numFmtId="0" fontId="42" fillId="4" borderId="24" xfId="2" applyFont="1" applyFill="1" applyBorder="1" applyAlignment="1">
      <alignment horizontal="left" vertical="top" wrapText="1"/>
    </xf>
    <xf numFmtId="0" fontId="24" fillId="5" borderId="23" xfId="0" applyFont="1" applyFill="1" applyBorder="1" applyAlignment="1">
      <alignment horizontal="right" vertical="center" wrapText="1"/>
    </xf>
    <xf numFmtId="0" fontId="24" fillId="5" borderId="22" xfId="0" applyFont="1" applyFill="1" applyBorder="1" applyAlignment="1">
      <alignment horizontal="right" vertical="center" wrapText="1"/>
    </xf>
    <xf numFmtId="0" fontId="24" fillId="5" borderId="24" xfId="0" applyFont="1" applyFill="1" applyBorder="1" applyAlignment="1">
      <alignment horizontal="right" vertical="center" wrapText="1"/>
    </xf>
    <xf numFmtId="0" fontId="24" fillId="0" borderId="23" xfId="0" applyFont="1" applyBorder="1" applyAlignment="1">
      <alignment horizontal="right" vertical="center" wrapText="1"/>
    </xf>
    <xf numFmtId="0" fontId="24" fillId="0" borderId="22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right" vertical="center" wrapText="1"/>
    </xf>
    <xf numFmtId="1" fontId="48" fillId="5" borderId="13" xfId="0" applyNumberFormat="1" applyFont="1" applyFill="1" applyBorder="1" applyAlignment="1">
      <alignment horizontal="left" vertical="center" wrapText="1"/>
    </xf>
    <xf numFmtId="1" fontId="48" fillId="5" borderId="3" xfId="0" applyNumberFormat="1" applyFont="1" applyFill="1" applyBorder="1" applyAlignment="1">
      <alignment horizontal="left" vertical="center" wrapText="1"/>
    </xf>
    <xf numFmtId="1" fontId="48" fillId="5" borderId="4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1" fontId="36" fillId="5" borderId="26" xfId="0" applyNumberFormat="1" applyFont="1" applyFill="1" applyBorder="1" applyAlignment="1">
      <alignment horizontal="left" vertical="center" wrapText="1"/>
    </xf>
    <xf numFmtId="1" fontId="36" fillId="5" borderId="22" xfId="0" applyNumberFormat="1" applyFont="1" applyFill="1" applyBorder="1" applyAlignment="1">
      <alignment horizontal="left" vertical="center" wrapText="1"/>
    </xf>
    <xf numFmtId="1" fontId="36" fillId="5" borderId="25" xfId="0" applyNumberFormat="1" applyFont="1" applyFill="1" applyBorder="1" applyAlignment="1">
      <alignment horizontal="left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9" fontId="36" fillId="0" borderId="21" xfId="2" applyNumberFormat="1" applyFont="1" applyFill="1" applyBorder="1" applyAlignment="1">
      <alignment horizontal="right" vertical="top" wrapText="1"/>
    </xf>
    <xf numFmtId="0" fontId="36" fillId="0" borderId="9" xfId="0" applyFont="1" applyFill="1" applyBorder="1" applyAlignment="1">
      <alignment horizontal="right" vertical="top" wrapText="1"/>
    </xf>
    <xf numFmtId="0" fontId="36" fillId="0" borderId="1" xfId="0" applyFont="1" applyFill="1" applyBorder="1" applyAlignment="1">
      <alignment horizontal="right" vertical="top" wrapText="1"/>
    </xf>
    <xf numFmtId="0" fontId="36" fillId="0" borderId="16" xfId="0" applyFont="1" applyFill="1" applyBorder="1" applyAlignment="1">
      <alignment horizontal="right" vertical="center" wrapText="1"/>
    </xf>
    <xf numFmtId="0" fontId="36" fillId="0" borderId="18" xfId="0" applyFont="1" applyFill="1" applyBorder="1" applyAlignment="1">
      <alignment horizontal="right" vertical="center" wrapText="1"/>
    </xf>
    <xf numFmtId="0" fontId="36" fillId="0" borderId="35" xfId="0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horizontal="right" vertical="center" wrapText="1"/>
    </xf>
    <xf numFmtId="49" fontId="36" fillId="0" borderId="5" xfId="2" applyNumberFormat="1" applyFont="1" applyFill="1" applyBorder="1" applyAlignment="1">
      <alignment horizontal="right" vertical="top" wrapText="1"/>
    </xf>
    <xf numFmtId="0" fontId="36" fillId="0" borderId="23" xfId="2" applyFont="1" applyFill="1" applyBorder="1" applyAlignment="1">
      <alignment horizontal="left" vertical="top" wrapText="1"/>
    </xf>
    <xf numFmtId="0" fontId="36" fillId="0" borderId="22" xfId="2" applyFont="1" applyFill="1" applyBorder="1" applyAlignment="1">
      <alignment horizontal="left" vertical="top" wrapText="1"/>
    </xf>
    <xf numFmtId="0" fontId="36" fillId="0" borderId="25" xfId="2" applyFont="1" applyFill="1" applyBorder="1" applyAlignment="1">
      <alignment horizontal="left" vertical="top" wrapText="1"/>
    </xf>
    <xf numFmtId="0" fontId="36" fillId="0" borderId="24" xfId="2" applyFont="1" applyFill="1" applyBorder="1" applyAlignment="1">
      <alignment horizontal="left" vertical="top" wrapText="1"/>
    </xf>
    <xf numFmtId="49" fontId="36" fillId="0" borderId="26" xfId="2" applyNumberFormat="1" applyFont="1" applyFill="1" applyBorder="1" applyAlignment="1">
      <alignment horizontal="right" vertical="top" wrapText="1"/>
    </xf>
    <xf numFmtId="49" fontId="36" fillId="0" borderId="22" xfId="2" applyNumberFormat="1" applyFont="1" applyFill="1" applyBorder="1" applyAlignment="1">
      <alignment horizontal="right" vertical="top" wrapText="1"/>
    </xf>
    <xf numFmtId="49" fontId="36" fillId="0" borderId="24" xfId="2" applyNumberFormat="1" applyFont="1" applyFill="1" applyBorder="1" applyAlignment="1">
      <alignment horizontal="right" vertical="top" wrapText="1"/>
    </xf>
    <xf numFmtId="0" fontId="24" fillId="0" borderId="23" xfId="2" applyFont="1" applyFill="1" applyBorder="1" applyAlignment="1">
      <alignment horizontal="left" vertical="top" wrapText="1"/>
    </xf>
    <xf numFmtId="0" fontId="24" fillId="0" borderId="22" xfId="2" applyFont="1" applyFill="1" applyBorder="1" applyAlignment="1">
      <alignment horizontal="left" vertical="top" wrapText="1"/>
    </xf>
    <xf numFmtId="0" fontId="24" fillId="0" borderId="24" xfId="2" applyFont="1" applyFill="1" applyBorder="1" applyAlignment="1">
      <alignment horizontal="left" vertical="top" wrapText="1"/>
    </xf>
    <xf numFmtId="0" fontId="36" fillId="0" borderId="26" xfId="0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right" vertical="center" wrapText="1"/>
    </xf>
    <xf numFmtId="0" fontId="36" fillId="0" borderId="24" xfId="0" applyFont="1" applyFill="1" applyBorder="1" applyAlignment="1">
      <alignment horizontal="righ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right" vertical="center"/>
    </xf>
    <xf numFmtId="0" fontId="44" fillId="0" borderId="24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 wrapText="1"/>
    </xf>
    <xf numFmtId="0" fontId="32" fillId="0" borderId="22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right" vertical="center"/>
    </xf>
    <xf numFmtId="4" fontId="24" fillId="0" borderId="26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left" vertical="center" wrapText="1"/>
    </xf>
    <xf numFmtId="4" fontId="24" fillId="0" borderId="25" xfId="0" applyNumberFormat="1" applyFont="1" applyFill="1" applyBorder="1" applyAlignment="1">
      <alignment horizontal="left" vertical="center" wrapText="1"/>
    </xf>
    <xf numFmtId="49" fontId="42" fillId="4" borderId="23" xfId="2" applyNumberFormat="1" applyFont="1" applyFill="1" applyBorder="1" applyAlignment="1">
      <alignment horizontal="left" vertical="top" wrapText="1"/>
    </xf>
    <xf numFmtId="0" fontId="43" fillId="4" borderId="22" xfId="0" applyFont="1" applyFill="1" applyBorder="1" applyAlignment="1">
      <alignment horizontal="left" vertical="top"/>
    </xf>
    <xf numFmtId="0" fontId="43" fillId="4" borderId="24" xfId="0" applyFont="1" applyFill="1" applyBorder="1" applyAlignment="1">
      <alignment horizontal="left" vertical="top"/>
    </xf>
    <xf numFmtId="1" fontId="5" fillId="5" borderId="20" xfId="0" applyNumberFormat="1" applyFont="1" applyFill="1" applyBorder="1" applyAlignment="1">
      <alignment horizontal="left" vertical="center" wrapText="1"/>
    </xf>
    <xf numFmtId="1" fontId="5" fillId="5" borderId="19" xfId="0" applyNumberFormat="1" applyFont="1" applyFill="1" applyBorder="1" applyAlignment="1">
      <alignment horizontal="left" vertical="center" wrapText="1"/>
    </xf>
    <xf numFmtId="1" fontId="5" fillId="5" borderId="12" xfId="0" applyNumberFormat="1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right" vertical="center" wrapText="1"/>
    </xf>
    <xf numFmtId="0" fontId="44" fillId="0" borderId="22" xfId="0" applyFont="1" applyBorder="1" applyAlignment="1">
      <alignment horizontal="right" vertical="center"/>
    </xf>
    <xf numFmtId="0" fontId="44" fillId="0" borderId="24" xfId="0" applyFont="1" applyBorder="1" applyAlignment="1">
      <alignment horizontal="right"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49" fontId="36" fillId="0" borderId="26" xfId="1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right"/>
    </xf>
    <xf numFmtId="0" fontId="41" fillId="0" borderId="24" xfId="0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6" fillId="0" borderId="23" xfId="1" applyFont="1" applyFill="1" applyBorder="1" applyAlignment="1">
      <alignment horizontal="left" vertical="top" wrapText="1"/>
    </xf>
    <xf numFmtId="0" fontId="36" fillId="0" borderId="22" xfId="1" applyFont="1" applyFill="1" applyBorder="1" applyAlignment="1">
      <alignment horizontal="left" vertical="top" wrapText="1"/>
    </xf>
    <xf numFmtId="0" fontId="36" fillId="0" borderId="24" xfId="1" applyFont="1" applyFill="1" applyBorder="1" applyAlignment="1">
      <alignment horizontal="left" vertical="top" wrapText="1"/>
    </xf>
    <xf numFmtId="0" fontId="36" fillId="0" borderId="23" xfId="1" applyFont="1" applyBorder="1" applyAlignment="1">
      <alignment horizontal="left" vertical="top" wrapText="1"/>
    </xf>
    <xf numFmtId="0" fontId="36" fillId="0" borderId="22" xfId="1" applyFont="1" applyBorder="1" applyAlignment="1">
      <alignment horizontal="left" vertical="top" wrapText="1"/>
    </xf>
    <xf numFmtId="0" fontId="36" fillId="0" borderId="24" xfId="1" applyFont="1" applyBorder="1" applyAlignment="1">
      <alignment horizontal="left" vertical="top" wrapText="1"/>
    </xf>
    <xf numFmtId="49" fontId="36" fillId="0" borderId="26" xfId="1" applyNumberFormat="1" applyFont="1" applyFill="1" applyBorder="1" applyAlignment="1">
      <alignment horizontal="right" vertical="center"/>
    </xf>
    <xf numFmtId="0" fontId="41" fillId="0" borderId="22" xfId="0" applyFont="1" applyFill="1" applyBorder="1" applyAlignment="1">
      <alignment horizontal="right"/>
    </xf>
    <xf numFmtId="0" fontId="41" fillId="0" borderId="24" xfId="0" applyFont="1" applyFill="1" applyBorder="1" applyAlignment="1">
      <alignment horizontal="right"/>
    </xf>
    <xf numFmtId="0" fontId="17" fillId="0" borderId="17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center"/>
    </xf>
    <xf numFmtId="0" fontId="36" fillId="0" borderId="26" xfId="1" applyFont="1" applyFill="1" applyBorder="1" applyAlignment="1">
      <alignment horizontal="left" vertical="top" wrapText="1"/>
    </xf>
    <xf numFmtId="1" fontId="31" fillId="5" borderId="1" xfId="0" applyNumberFormat="1" applyFont="1" applyFill="1" applyBorder="1" applyAlignment="1">
      <alignment horizontal="right" vertical="center" wrapText="1"/>
    </xf>
    <xf numFmtId="1" fontId="31" fillId="5" borderId="9" xfId="0" applyNumberFormat="1" applyFont="1" applyFill="1" applyBorder="1" applyAlignment="1">
      <alignment horizontal="right" vertical="center" wrapText="1"/>
    </xf>
  </cellXfs>
  <cellStyles count="6">
    <cellStyle name="Dziesiętny 2" xfId="4" xr:uid="{00000000-0005-0000-0000-000000000000}"/>
    <cellStyle name="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_Wzór tabeli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zoomScale="120" zoomScaleNormal="120" zoomScaleSheetLayoutView="94" workbookViewId="0">
      <selection activeCell="D25" sqref="D25"/>
    </sheetView>
  </sheetViews>
  <sheetFormatPr defaultRowHeight="12.75" x14ac:dyDescent="0.2"/>
  <cols>
    <col min="1" max="1" width="5" style="1" customWidth="1"/>
    <col min="2" max="2" width="62" customWidth="1"/>
    <col min="3" max="3" width="17" style="5" customWidth="1"/>
    <col min="4" max="4" width="19.28515625" style="8" customWidth="1"/>
    <col min="5" max="5" width="9.140625" style="9"/>
  </cols>
  <sheetData>
    <row r="1" spans="1:8" ht="26.25" customHeight="1" thickBot="1" x14ac:dyDescent="0.25"/>
    <row r="2" spans="1:8" ht="76.5" customHeight="1" thickBot="1" x14ac:dyDescent="0.25">
      <c r="A2" s="275" t="s">
        <v>121</v>
      </c>
      <c r="B2" s="276"/>
      <c r="C2" s="276"/>
      <c r="D2" s="277"/>
      <c r="E2"/>
    </row>
    <row r="3" spans="1:8" ht="31.5" customHeight="1" thickBot="1" x14ac:dyDescent="0.25">
      <c r="A3" s="278" t="s">
        <v>0</v>
      </c>
      <c r="B3" s="279"/>
      <c r="C3" s="279"/>
      <c r="D3" s="280"/>
      <c r="E3" s="4"/>
      <c r="F3" s="1"/>
      <c r="G3" s="1"/>
      <c r="H3" s="1"/>
    </row>
    <row r="4" spans="1:8" s="2" customFormat="1" ht="25.9" customHeight="1" x14ac:dyDescent="0.2">
      <c r="A4" s="281" t="s">
        <v>1</v>
      </c>
      <c r="B4" s="283" t="s">
        <v>2</v>
      </c>
      <c r="C4" s="283" t="s">
        <v>3</v>
      </c>
      <c r="D4" s="285" t="s">
        <v>79</v>
      </c>
      <c r="E4" s="10"/>
      <c r="G4" s="80"/>
    </row>
    <row r="5" spans="1:8" s="2" customFormat="1" ht="22.5" customHeight="1" thickBot="1" x14ac:dyDescent="0.25">
      <c r="A5" s="282"/>
      <c r="B5" s="284"/>
      <c r="C5" s="287"/>
      <c r="D5" s="286"/>
      <c r="E5" s="10"/>
      <c r="F5" s="81"/>
    </row>
    <row r="6" spans="1:8" s="243" customFormat="1" ht="30.75" customHeight="1" thickBot="1" x14ac:dyDescent="0.25">
      <c r="A6" s="294" t="s">
        <v>597</v>
      </c>
      <c r="B6" s="295"/>
      <c r="C6" s="295"/>
      <c r="D6" s="296"/>
      <c r="E6" s="241"/>
      <c r="F6" s="242"/>
    </row>
    <row r="7" spans="1:8" ht="24.75" customHeight="1" x14ac:dyDescent="0.2">
      <c r="A7" s="179">
        <v>1</v>
      </c>
      <c r="B7" s="47" t="s">
        <v>394</v>
      </c>
      <c r="C7" s="244" t="s">
        <v>598</v>
      </c>
      <c r="D7" s="44">
        <f>'I.WO Kontraktu (1)'!H6</f>
        <v>0</v>
      </c>
    </row>
    <row r="8" spans="1:8" ht="24.75" customHeight="1" x14ac:dyDescent="0.2">
      <c r="A8" s="179">
        <v>2</v>
      </c>
      <c r="B8" s="47" t="s">
        <v>398</v>
      </c>
      <c r="C8" s="46" t="s">
        <v>599</v>
      </c>
      <c r="D8" s="214">
        <f>'II.WO Robót (1)'!H11</f>
        <v>0</v>
      </c>
    </row>
    <row r="9" spans="1:8" ht="21.75" customHeight="1" x14ac:dyDescent="0.2">
      <c r="A9" s="12">
        <v>3</v>
      </c>
      <c r="B9" s="11" t="s">
        <v>399</v>
      </c>
      <c r="C9" s="46" t="s">
        <v>600</v>
      </c>
      <c r="D9" s="45">
        <f>'III. Prace przyg. i Zieleń (1)'!G20</f>
        <v>0</v>
      </c>
    </row>
    <row r="10" spans="1:8" ht="21.75" customHeight="1" x14ac:dyDescent="0.2">
      <c r="A10" s="12">
        <v>4</v>
      </c>
      <c r="B10" s="42" t="s">
        <v>400</v>
      </c>
      <c r="C10" s="46" t="s">
        <v>601</v>
      </c>
      <c r="D10" s="45">
        <f>'IV. Układ drogowy (1)'!G96</f>
        <v>0</v>
      </c>
    </row>
    <row r="11" spans="1:8" ht="30" customHeight="1" x14ac:dyDescent="0.2">
      <c r="A11" s="179">
        <v>5</v>
      </c>
      <c r="B11" s="42" t="s">
        <v>401</v>
      </c>
      <c r="C11" s="46" t="s">
        <v>602</v>
      </c>
      <c r="D11" s="45">
        <f>'V. Kan deszcz,sant,wod (1)   '!G51</f>
        <v>0</v>
      </c>
    </row>
    <row r="12" spans="1:8" ht="21.75" customHeight="1" x14ac:dyDescent="0.2">
      <c r="A12" s="12">
        <v>6</v>
      </c>
      <c r="B12" s="42" t="s">
        <v>402</v>
      </c>
      <c r="C12" s="46" t="s">
        <v>603</v>
      </c>
      <c r="D12" s="45">
        <f>'VI. Gazociąg (1)'!G15</f>
        <v>0</v>
      </c>
    </row>
    <row r="13" spans="1:8" ht="21.75" customHeight="1" x14ac:dyDescent="0.2">
      <c r="A13" s="12">
        <v>7</v>
      </c>
      <c r="B13" s="42" t="s">
        <v>403</v>
      </c>
      <c r="C13" s="46" t="s">
        <v>604</v>
      </c>
      <c r="D13" s="45">
        <f>'VII. KT (1)'!G11</f>
        <v>0</v>
      </c>
    </row>
    <row r="14" spans="1:8" ht="21.75" customHeight="1" x14ac:dyDescent="0.2">
      <c r="A14" s="12">
        <v>8</v>
      </c>
      <c r="B14" s="42" t="s">
        <v>404</v>
      </c>
      <c r="C14" s="46" t="s">
        <v>605</v>
      </c>
      <c r="D14" s="45">
        <f>'VIII. Teletechn (1)'!G27</f>
        <v>0</v>
      </c>
    </row>
    <row r="15" spans="1:8" ht="21.75" customHeight="1" thickBot="1" x14ac:dyDescent="0.25">
      <c r="A15" s="179">
        <v>9</v>
      </c>
      <c r="B15" s="42" t="s">
        <v>540</v>
      </c>
      <c r="C15" s="46" t="s">
        <v>606</v>
      </c>
      <c r="D15" s="245">
        <f>'IX. Oświetlenie+kolizje (1)'!G49</f>
        <v>0</v>
      </c>
    </row>
    <row r="16" spans="1:8" ht="25.5" customHeight="1" thickBot="1" x14ac:dyDescent="0.25">
      <c r="A16" s="288" t="s">
        <v>607</v>
      </c>
      <c r="B16" s="289"/>
      <c r="C16" s="290"/>
      <c r="D16" s="246">
        <f>SUM(D7:D15)</f>
        <v>0</v>
      </c>
    </row>
    <row r="17" spans="1:6" s="243" customFormat="1" ht="30.75" customHeight="1" thickBot="1" x14ac:dyDescent="0.25">
      <c r="A17" s="294" t="s">
        <v>610</v>
      </c>
      <c r="B17" s="295"/>
      <c r="C17" s="295"/>
      <c r="D17" s="296"/>
      <c r="E17" s="241"/>
      <c r="F17" s="242"/>
    </row>
    <row r="18" spans="1:6" ht="24.75" customHeight="1" x14ac:dyDescent="0.2">
      <c r="A18" s="179">
        <v>1</v>
      </c>
      <c r="B18" s="47" t="s">
        <v>394</v>
      </c>
      <c r="C18" s="244" t="s">
        <v>612</v>
      </c>
      <c r="D18" s="44">
        <f>'I.WO Kontraktu (3a)'!H6</f>
        <v>0</v>
      </c>
    </row>
    <row r="19" spans="1:6" ht="24.75" customHeight="1" x14ac:dyDescent="0.2">
      <c r="A19" s="179">
        <v>2</v>
      </c>
      <c r="B19" s="47" t="s">
        <v>398</v>
      </c>
      <c r="C19" s="46" t="s">
        <v>613</v>
      </c>
      <c r="D19" s="214">
        <f>'II.WO Robót (3a)'!H11</f>
        <v>0</v>
      </c>
    </row>
    <row r="20" spans="1:6" ht="21.75" customHeight="1" x14ac:dyDescent="0.2">
      <c r="A20" s="12">
        <v>3</v>
      </c>
      <c r="B20" s="11" t="s">
        <v>399</v>
      </c>
      <c r="C20" s="46" t="s">
        <v>614</v>
      </c>
      <c r="D20" s="45">
        <f>'III. Prace przyg i Zieleń  (3a)'!G14</f>
        <v>0</v>
      </c>
    </row>
    <row r="21" spans="1:6" ht="21.75" customHeight="1" x14ac:dyDescent="0.2">
      <c r="A21" s="12">
        <v>4</v>
      </c>
      <c r="B21" s="42" t="s">
        <v>400</v>
      </c>
      <c r="C21" s="46" t="s">
        <v>615</v>
      </c>
      <c r="D21" s="45">
        <f>'IV. Układ drogowy (3a)'!G86</f>
        <v>0</v>
      </c>
    </row>
    <row r="22" spans="1:6" ht="22.5" customHeight="1" x14ac:dyDescent="0.2">
      <c r="A22" s="179">
        <v>5</v>
      </c>
      <c r="B22" s="42" t="s">
        <v>555</v>
      </c>
      <c r="C22" s="46" t="s">
        <v>616</v>
      </c>
      <c r="D22" s="45">
        <f>'V. Kan. deszcz., (3a)'!G13</f>
        <v>0</v>
      </c>
    </row>
    <row r="23" spans="1:6" ht="21.75" customHeight="1" x14ac:dyDescent="0.2">
      <c r="A23" s="12">
        <v>7</v>
      </c>
      <c r="B23" s="42" t="s">
        <v>563</v>
      </c>
      <c r="C23" s="46" t="s">
        <v>617</v>
      </c>
      <c r="D23" s="45">
        <f>'VI. KT (3a)'!G9</f>
        <v>0</v>
      </c>
    </row>
    <row r="24" spans="1:6" ht="21.75" customHeight="1" thickBot="1" x14ac:dyDescent="0.25">
      <c r="A24" s="179">
        <v>9</v>
      </c>
      <c r="B24" s="42" t="s">
        <v>611</v>
      </c>
      <c r="C24" s="46" t="s">
        <v>618</v>
      </c>
      <c r="D24" s="245">
        <f>'VII. Oświetlenie+kolizje (3a)'!G42</f>
        <v>0</v>
      </c>
    </row>
    <row r="25" spans="1:6" ht="25.5" customHeight="1" thickBot="1" x14ac:dyDescent="0.25">
      <c r="A25" s="288" t="s">
        <v>608</v>
      </c>
      <c r="B25" s="289"/>
      <c r="C25" s="290"/>
      <c r="D25" s="246">
        <f>SUM(D18:D24)</f>
        <v>0</v>
      </c>
    </row>
    <row r="26" spans="1:6" s="32" customFormat="1" ht="40.5" customHeight="1" thickBot="1" x14ac:dyDescent="0.25">
      <c r="A26" s="288" t="s">
        <v>609</v>
      </c>
      <c r="B26" s="289"/>
      <c r="C26" s="290"/>
      <c r="D26" s="101">
        <f>D16+D25</f>
        <v>0</v>
      </c>
      <c r="E26" s="31"/>
    </row>
    <row r="27" spans="1:6" s="32" customFormat="1" ht="27.75" customHeight="1" thickBot="1" x14ac:dyDescent="0.25">
      <c r="A27" s="288" t="s">
        <v>80</v>
      </c>
      <c r="B27" s="289"/>
      <c r="C27" s="290"/>
      <c r="D27" s="101">
        <v>0</v>
      </c>
      <c r="E27" s="31"/>
    </row>
    <row r="28" spans="1:6" s="32" customFormat="1" ht="32.25" customHeight="1" thickBot="1" x14ac:dyDescent="0.25">
      <c r="A28" s="291" t="s">
        <v>81</v>
      </c>
      <c r="B28" s="292"/>
      <c r="C28" s="293"/>
      <c r="D28" s="102">
        <f>SUM(D26:D27)</f>
        <v>0</v>
      </c>
      <c r="E28" s="31"/>
    </row>
    <row r="29" spans="1:6" ht="24.6" customHeight="1" x14ac:dyDescent="0.2">
      <c r="A29" s="33"/>
      <c r="B29" s="34"/>
      <c r="C29" s="35"/>
      <c r="D29" s="36"/>
    </row>
    <row r="30" spans="1:6" ht="17.45" customHeight="1" x14ac:dyDescent="0.2">
      <c r="A30" s="37"/>
      <c r="B30" s="50" t="s">
        <v>4</v>
      </c>
      <c r="C30" s="50"/>
      <c r="D30" s="38"/>
    </row>
    <row r="31" spans="1:6" ht="27.75" customHeight="1" x14ac:dyDescent="0.2">
      <c r="A31" s="37"/>
      <c r="B31" s="274" t="s">
        <v>5</v>
      </c>
      <c r="C31" s="274"/>
      <c r="D31" s="38"/>
    </row>
    <row r="62" spans="1:1" x14ac:dyDescent="0.2">
      <c r="A62" s="1">
        <f>A61+1</f>
        <v>1</v>
      </c>
    </row>
  </sheetData>
  <mergeCells count="14">
    <mergeCell ref="B31:C31"/>
    <mergeCell ref="A2:D2"/>
    <mergeCell ref="A3:D3"/>
    <mergeCell ref="A4:A5"/>
    <mergeCell ref="B4:B5"/>
    <mergeCell ref="D4:D5"/>
    <mergeCell ref="C4:C5"/>
    <mergeCell ref="A26:C26"/>
    <mergeCell ref="A27:C27"/>
    <mergeCell ref="A28:C28"/>
    <mergeCell ref="A6:D6"/>
    <mergeCell ref="A16:C16"/>
    <mergeCell ref="A17:D17"/>
    <mergeCell ref="A25:C2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37965-CEE7-4300-95F8-5AF0CB634D33}">
  <sheetPr>
    <pageSetUpPr fitToPage="1"/>
  </sheetPr>
  <dimension ref="A1:O57"/>
  <sheetViews>
    <sheetView topLeftCell="A34" zoomScale="140" zoomScaleNormal="140" zoomScaleSheetLayoutView="100" workbookViewId="0">
      <selection activeCell="C6" sqref="C6:G6"/>
    </sheetView>
  </sheetViews>
  <sheetFormatPr defaultRowHeight="43.5" customHeight="1" x14ac:dyDescent="0.2"/>
  <cols>
    <col min="1" max="1" width="6.42578125" style="32" customWidth="1"/>
    <col min="2" max="2" width="10.85546875" style="121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72" customHeight="1" thickBot="1" x14ac:dyDescent="0.25">
      <c r="A1" s="390" t="s">
        <v>541</v>
      </c>
      <c r="B1" s="391"/>
      <c r="C1" s="391"/>
      <c r="D1" s="391"/>
      <c r="E1" s="391"/>
      <c r="F1" s="391"/>
      <c r="G1" s="392"/>
    </row>
    <row r="2" spans="1:15" ht="37.5" customHeight="1" x14ac:dyDescent="0.2">
      <c r="A2" s="404" t="s">
        <v>6</v>
      </c>
      <c r="B2" s="417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15" ht="27" customHeight="1" x14ac:dyDescent="0.2">
      <c r="A3" s="405"/>
      <c r="B3" s="418"/>
      <c r="C3" s="312"/>
      <c r="D3" s="142" t="s">
        <v>14</v>
      </c>
      <c r="E3" s="142" t="s">
        <v>46</v>
      </c>
      <c r="F3" s="23" t="s">
        <v>7</v>
      </c>
      <c r="G3" s="24" t="s">
        <v>7</v>
      </c>
    </row>
    <row r="4" spans="1:15" ht="26.25" customHeight="1" x14ac:dyDescent="0.2">
      <c r="A4" s="387" t="s">
        <v>498</v>
      </c>
      <c r="B4" s="388"/>
      <c r="C4" s="388"/>
      <c r="D4" s="388"/>
      <c r="E4" s="388"/>
      <c r="F4" s="388"/>
      <c r="G4" s="389"/>
    </row>
    <row r="5" spans="1:15" ht="27.75" customHeight="1" x14ac:dyDescent="0.2">
      <c r="A5" s="419" t="s">
        <v>308</v>
      </c>
      <c r="B5" s="419"/>
      <c r="C5" s="419"/>
      <c r="D5" s="419"/>
      <c r="E5" s="419"/>
      <c r="F5" s="419"/>
      <c r="G5" s="419"/>
    </row>
    <row r="6" spans="1:15" ht="34.5" customHeight="1" x14ac:dyDescent="0.2">
      <c r="A6" s="122"/>
      <c r="B6" s="123"/>
      <c r="C6" s="411" t="s">
        <v>326</v>
      </c>
      <c r="D6" s="412"/>
      <c r="E6" s="412"/>
      <c r="F6" s="412"/>
      <c r="G6" s="413"/>
    </row>
    <row r="7" spans="1:15" ht="24.75" customHeight="1" x14ac:dyDescent="0.2">
      <c r="A7" s="180" t="s">
        <v>499</v>
      </c>
      <c r="B7" s="166" t="s">
        <v>310</v>
      </c>
      <c r="C7" s="181" t="s">
        <v>311</v>
      </c>
      <c r="D7" s="146" t="s">
        <v>19</v>
      </c>
      <c r="E7" s="157">
        <v>8</v>
      </c>
      <c r="F7" s="123"/>
      <c r="G7" s="170">
        <f t="shared" ref="G7:G16" si="0">ROUND(E7*F7,2)</f>
        <v>0</v>
      </c>
      <c r="O7" s="175"/>
    </row>
    <row r="8" spans="1:15" ht="23.25" customHeight="1" x14ac:dyDescent="0.2">
      <c r="A8" s="180" t="s">
        <v>500</v>
      </c>
      <c r="B8" s="166" t="s">
        <v>310</v>
      </c>
      <c r="C8" s="181" t="s">
        <v>312</v>
      </c>
      <c r="D8" s="146" t="s">
        <v>19</v>
      </c>
      <c r="E8" s="157">
        <v>162</v>
      </c>
      <c r="F8" s="123"/>
      <c r="G8" s="170">
        <f t="shared" si="0"/>
        <v>0</v>
      </c>
    </row>
    <row r="9" spans="1:15" ht="29.25" customHeight="1" x14ac:dyDescent="0.2">
      <c r="A9" s="180" t="s">
        <v>501</v>
      </c>
      <c r="B9" s="166" t="s">
        <v>310</v>
      </c>
      <c r="C9" s="181" t="s">
        <v>313</v>
      </c>
      <c r="D9" s="146" t="s">
        <v>19</v>
      </c>
      <c r="E9" s="157">
        <v>96</v>
      </c>
      <c r="F9" s="123"/>
      <c r="G9" s="170">
        <f t="shared" si="0"/>
        <v>0</v>
      </c>
    </row>
    <row r="10" spans="1:15" ht="33" customHeight="1" x14ac:dyDescent="0.2">
      <c r="A10" s="180" t="s">
        <v>502</v>
      </c>
      <c r="B10" s="166" t="s">
        <v>310</v>
      </c>
      <c r="C10" s="181" t="s">
        <v>314</v>
      </c>
      <c r="D10" s="146" t="s">
        <v>19</v>
      </c>
      <c r="E10" s="157">
        <v>227</v>
      </c>
      <c r="F10" s="123"/>
      <c r="G10" s="170">
        <f t="shared" si="0"/>
        <v>0</v>
      </c>
    </row>
    <row r="11" spans="1:15" ht="37.5" customHeight="1" x14ac:dyDescent="0.2">
      <c r="A11" s="180" t="s">
        <v>503</v>
      </c>
      <c r="B11" s="166" t="s">
        <v>310</v>
      </c>
      <c r="C11" s="181" t="s">
        <v>315</v>
      </c>
      <c r="D11" s="146" t="s">
        <v>19</v>
      </c>
      <c r="E11" s="157">
        <v>77</v>
      </c>
      <c r="F11" s="123"/>
      <c r="G11" s="170">
        <f t="shared" si="0"/>
        <v>0</v>
      </c>
    </row>
    <row r="12" spans="1:15" ht="33" customHeight="1" x14ac:dyDescent="0.2">
      <c r="A12" s="180" t="s">
        <v>504</v>
      </c>
      <c r="B12" s="166" t="s">
        <v>310</v>
      </c>
      <c r="C12" s="181" t="s">
        <v>316</v>
      </c>
      <c r="D12" s="146" t="s">
        <v>19</v>
      </c>
      <c r="E12" s="157">
        <v>6</v>
      </c>
      <c r="F12" s="123"/>
      <c r="G12" s="170">
        <f t="shared" si="0"/>
        <v>0</v>
      </c>
    </row>
    <row r="13" spans="1:15" ht="32.25" customHeight="1" x14ac:dyDescent="0.2">
      <c r="A13" s="180" t="s">
        <v>505</v>
      </c>
      <c r="B13" s="166" t="s">
        <v>310</v>
      </c>
      <c r="C13" s="181" t="s">
        <v>317</v>
      </c>
      <c r="D13" s="146" t="s">
        <v>19</v>
      </c>
      <c r="E13" s="157">
        <v>4</v>
      </c>
      <c r="F13" s="123"/>
      <c r="G13" s="170">
        <f t="shared" si="0"/>
        <v>0</v>
      </c>
    </row>
    <row r="14" spans="1:15" ht="41.25" customHeight="1" x14ac:dyDescent="0.2">
      <c r="A14" s="180" t="s">
        <v>506</v>
      </c>
      <c r="B14" s="166" t="s">
        <v>310</v>
      </c>
      <c r="C14" s="181" t="s">
        <v>318</v>
      </c>
      <c r="D14" s="146" t="s">
        <v>23</v>
      </c>
      <c r="E14" s="157">
        <v>1</v>
      </c>
      <c r="F14" s="123"/>
      <c r="G14" s="170">
        <f t="shared" si="0"/>
        <v>0</v>
      </c>
    </row>
    <row r="15" spans="1:15" ht="40.5" customHeight="1" x14ac:dyDescent="0.2">
      <c r="A15" s="180" t="s">
        <v>507</v>
      </c>
      <c r="B15" s="166" t="s">
        <v>310</v>
      </c>
      <c r="C15" s="181" t="s">
        <v>319</v>
      </c>
      <c r="D15" s="146" t="s">
        <v>23</v>
      </c>
      <c r="E15" s="157">
        <v>1</v>
      </c>
      <c r="F15" s="123"/>
      <c r="G15" s="170">
        <f t="shared" si="0"/>
        <v>0</v>
      </c>
    </row>
    <row r="16" spans="1:15" ht="28.5" customHeight="1" x14ac:dyDescent="0.2">
      <c r="A16" s="180" t="s">
        <v>508</v>
      </c>
      <c r="B16" s="166" t="s">
        <v>310</v>
      </c>
      <c r="C16" s="181" t="s">
        <v>320</v>
      </c>
      <c r="D16" s="146" t="s">
        <v>321</v>
      </c>
      <c r="E16" s="157">
        <v>1</v>
      </c>
      <c r="F16" s="123"/>
      <c r="G16" s="170">
        <f t="shared" si="0"/>
        <v>0</v>
      </c>
    </row>
    <row r="17" spans="1:9" ht="36.75" customHeight="1" x14ac:dyDescent="0.25">
      <c r="A17" s="414" t="s">
        <v>322</v>
      </c>
      <c r="B17" s="415"/>
      <c r="C17" s="415"/>
      <c r="D17" s="415"/>
      <c r="E17" s="415"/>
      <c r="F17" s="416"/>
      <c r="G17" s="176">
        <f>SUM(G7:G16)</f>
        <v>0</v>
      </c>
    </row>
    <row r="18" spans="1:9" ht="27.75" customHeight="1" x14ac:dyDescent="0.2">
      <c r="A18" s="420" t="s">
        <v>323</v>
      </c>
      <c r="B18" s="409"/>
      <c r="C18" s="409"/>
      <c r="D18" s="409"/>
      <c r="E18" s="409"/>
      <c r="F18" s="409"/>
      <c r="G18" s="410"/>
    </row>
    <row r="19" spans="1:9" ht="28.5" customHeight="1" x14ac:dyDescent="0.2">
      <c r="A19" s="178"/>
      <c r="B19" s="128"/>
      <c r="C19" s="408" t="s">
        <v>324</v>
      </c>
      <c r="D19" s="409"/>
      <c r="E19" s="409"/>
      <c r="F19" s="409"/>
      <c r="G19" s="410"/>
    </row>
    <row r="20" spans="1:9" ht="26.25" customHeight="1" x14ac:dyDescent="0.2">
      <c r="A20" s="180" t="s">
        <v>509</v>
      </c>
      <c r="B20" s="166" t="s">
        <v>310</v>
      </c>
      <c r="C20" s="181" t="s">
        <v>543</v>
      </c>
      <c r="D20" s="146" t="s">
        <v>19</v>
      </c>
      <c r="E20" s="157">
        <v>880</v>
      </c>
      <c r="F20" s="124"/>
      <c r="G20" s="170">
        <f t="shared" ref="G20:G23" si="1">ROUND(E20*F20,2)</f>
        <v>0</v>
      </c>
    </row>
    <row r="21" spans="1:9" ht="29.25" customHeight="1" x14ac:dyDescent="0.2">
      <c r="A21" s="180" t="s">
        <v>510</v>
      </c>
      <c r="B21" s="166" t="s">
        <v>310</v>
      </c>
      <c r="C21" s="181" t="s">
        <v>544</v>
      </c>
      <c r="D21" s="146" t="s">
        <v>20</v>
      </c>
      <c r="E21" s="157">
        <v>27</v>
      </c>
      <c r="F21" s="124"/>
      <c r="G21" s="170">
        <f t="shared" si="1"/>
        <v>0</v>
      </c>
    </row>
    <row r="22" spans="1:9" ht="28.5" customHeight="1" x14ac:dyDescent="0.2">
      <c r="A22" s="180" t="s">
        <v>511</v>
      </c>
      <c r="B22" s="166" t="s">
        <v>310</v>
      </c>
      <c r="C22" s="181" t="s">
        <v>545</v>
      </c>
      <c r="D22" s="146" t="s">
        <v>20</v>
      </c>
      <c r="E22" s="157">
        <v>27</v>
      </c>
      <c r="F22" s="124"/>
      <c r="G22" s="170">
        <f t="shared" si="1"/>
        <v>0</v>
      </c>
    </row>
    <row r="23" spans="1:9" ht="29.25" customHeight="1" x14ac:dyDescent="0.2">
      <c r="A23" s="180" t="s">
        <v>512</v>
      </c>
      <c r="B23" s="166" t="s">
        <v>310</v>
      </c>
      <c r="C23" s="181" t="s">
        <v>546</v>
      </c>
      <c r="D23" s="146" t="s">
        <v>20</v>
      </c>
      <c r="E23" s="157">
        <v>1</v>
      </c>
      <c r="F23" s="124"/>
      <c r="G23" s="170">
        <f t="shared" si="1"/>
        <v>0</v>
      </c>
    </row>
    <row r="24" spans="1:9" ht="36.75" customHeight="1" x14ac:dyDescent="0.2">
      <c r="A24" s="178"/>
      <c r="B24" s="128"/>
      <c r="C24" s="408" t="s">
        <v>325</v>
      </c>
      <c r="D24" s="409"/>
      <c r="E24" s="409"/>
      <c r="F24" s="409"/>
      <c r="G24" s="410"/>
    </row>
    <row r="25" spans="1:9" ht="27" customHeight="1" x14ac:dyDescent="0.2">
      <c r="A25" s="180" t="s">
        <v>513</v>
      </c>
      <c r="B25" s="166" t="s">
        <v>310</v>
      </c>
      <c r="C25" s="181" t="s">
        <v>327</v>
      </c>
      <c r="D25" s="146" t="s">
        <v>19</v>
      </c>
      <c r="E25" s="157">
        <v>540</v>
      </c>
      <c r="F25" s="182"/>
      <c r="G25" s="170">
        <f t="shared" ref="G25:G35" si="2">ROUND(E25*F25,2)</f>
        <v>0</v>
      </c>
      <c r="I25"/>
    </row>
    <row r="26" spans="1:9" ht="34.5" customHeight="1" x14ac:dyDescent="0.2">
      <c r="A26" s="180" t="s">
        <v>514</v>
      </c>
      <c r="B26" s="166" t="s">
        <v>310</v>
      </c>
      <c r="C26" s="181" t="s">
        <v>328</v>
      </c>
      <c r="D26" s="146" t="s">
        <v>19</v>
      </c>
      <c r="E26" s="157">
        <v>1140</v>
      </c>
      <c r="F26" s="182"/>
      <c r="G26" s="170">
        <f t="shared" si="2"/>
        <v>0</v>
      </c>
      <c r="I26"/>
    </row>
    <row r="27" spans="1:9" ht="34.5" customHeight="1" x14ac:dyDescent="0.2">
      <c r="A27" s="180" t="s">
        <v>515</v>
      </c>
      <c r="B27" s="166" t="s">
        <v>310</v>
      </c>
      <c r="C27" s="181" t="s">
        <v>329</v>
      </c>
      <c r="D27" s="146" t="s">
        <v>19</v>
      </c>
      <c r="E27" s="157">
        <v>315</v>
      </c>
      <c r="F27" s="182"/>
      <c r="G27" s="170">
        <f t="shared" si="2"/>
        <v>0</v>
      </c>
      <c r="I27"/>
    </row>
    <row r="28" spans="1:9" ht="34.5" customHeight="1" x14ac:dyDescent="0.2">
      <c r="A28" s="180" t="s">
        <v>516</v>
      </c>
      <c r="B28" s="166" t="s">
        <v>310</v>
      </c>
      <c r="C28" s="181" t="s">
        <v>330</v>
      </c>
      <c r="D28" s="156" t="s">
        <v>19</v>
      </c>
      <c r="E28" s="157">
        <v>5</v>
      </c>
      <c r="F28" s="182"/>
      <c r="G28" s="170">
        <f t="shared" si="2"/>
        <v>0</v>
      </c>
      <c r="I28"/>
    </row>
    <row r="29" spans="1:9" ht="24" customHeight="1" x14ac:dyDescent="0.2">
      <c r="A29" s="180" t="s">
        <v>517</v>
      </c>
      <c r="B29" s="166" t="s">
        <v>310</v>
      </c>
      <c r="C29" s="181" t="s">
        <v>331</v>
      </c>
      <c r="D29" s="156" t="s">
        <v>23</v>
      </c>
      <c r="E29" s="157">
        <v>21</v>
      </c>
      <c r="F29" s="182"/>
      <c r="G29" s="170">
        <f t="shared" si="2"/>
        <v>0</v>
      </c>
      <c r="I29"/>
    </row>
    <row r="30" spans="1:9" ht="34.5" customHeight="1" x14ac:dyDescent="0.2">
      <c r="A30" s="180" t="s">
        <v>518</v>
      </c>
      <c r="B30" s="166" t="s">
        <v>310</v>
      </c>
      <c r="C30" s="181" t="s">
        <v>333</v>
      </c>
      <c r="D30" s="156" t="s">
        <v>19</v>
      </c>
      <c r="E30" s="157">
        <v>1455</v>
      </c>
      <c r="F30" s="182"/>
      <c r="G30" s="170">
        <f t="shared" si="2"/>
        <v>0</v>
      </c>
      <c r="I30"/>
    </row>
    <row r="31" spans="1:9" ht="34.5" customHeight="1" x14ac:dyDescent="0.2">
      <c r="A31" s="180" t="s">
        <v>519</v>
      </c>
      <c r="B31" s="166" t="s">
        <v>310</v>
      </c>
      <c r="C31" s="181" t="s">
        <v>332</v>
      </c>
      <c r="D31" s="156" t="s">
        <v>23</v>
      </c>
      <c r="E31" s="157">
        <v>38</v>
      </c>
      <c r="F31" s="182"/>
      <c r="G31" s="170">
        <f t="shared" si="2"/>
        <v>0</v>
      </c>
      <c r="I31"/>
    </row>
    <row r="32" spans="1:9" ht="34.5" customHeight="1" x14ac:dyDescent="0.2">
      <c r="A32" s="180" t="s">
        <v>520</v>
      </c>
      <c r="B32" s="166" t="s">
        <v>310</v>
      </c>
      <c r="C32" s="181" t="s">
        <v>334</v>
      </c>
      <c r="D32" s="156" t="s">
        <v>23</v>
      </c>
      <c r="E32" s="157">
        <v>38</v>
      </c>
      <c r="F32" s="182"/>
      <c r="G32" s="170">
        <f t="shared" si="2"/>
        <v>0</v>
      </c>
      <c r="I32"/>
    </row>
    <row r="33" spans="1:9" ht="34.5" customHeight="1" x14ac:dyDescent="0.2">
      <c r="A33" s="180" t="s">
        <v>521</v>
      </c>
      <c r="B33" s="166" t="s">
        <v>310</v>
      </c>
      <c r="C33" s="181" t="s">
        <v>335</v>
      </c>
      <c r="D33" s="156" t="s">
        <v>23</v>
      </c>
      <c r="E33" s="157">
        <v>88</v>
      </c>
      <c r="F33" s="182"/>
      <c r="G33" s="170">
        <f t="shared" si="2"/>
        <v>0</v>
      </c>
      <c r="I33"/>
    </row>
    <row r="34" spans="1:9" ht="35.25" customHeight="1" x14ac:dyDescent="0.2">
      <c r="A34" s="180" t="s">
        <v>522</v>
      </c>
      <c r="B34" s="166" t="s">
        <v>310</v>
      </c>
      <c r="C34" s="181" t="s">
        <v>562</v>
      </c>
      <c r="D34" s="156" t="s">
        <v>23</v>
      </c>
      <c r="E34" s="157">
        <v>1</v>
      </c>
      <c r="F34" s="182"/>
      <c r="G34" s="170">
        <f t="shared" si="2"/>
        <v>0</v>
      </c>
      <c r="I34"/>
    </row>
    <row r="35" spans="1:9" ht="29.25" customHeight="1" x14ac:dyDescent="0.2">
      <c r="A35" s="180" t="s">
        <v>523</v>
      </c>
      <c r="B35" s="166" t="s">
        <v>310</v>
      </c>
      <c r="C35" s="181" t="s">
        <v>60</v>
      </c>
      <c r="D35" s="156" t="s">
        <v>20</v>
      </c>
      <c r="E35" s="157">
        <v>1</v>
      </c>
      <c r="F35" s="182"/>
      <c r="G35" s="170">
        <f t="shared" si="2"/>
        <v>0</v>
      </c>
      <c r="I35"/>
    </row>
    <row r="36" spans="1:9" ht="29.25" customHeight="1" x14ac:dyDescent="0.2">
      <c r="A36" s="180"/>
      <c r="B36" s="166"/>
      <c r="C36" s="408" t="s">
        <v>336</v>
      </c>
      <c r="D36" s="409"/>
      <c r="E36" s="409"/>
      <c r="F36" s="409"/>
      <c r="G36" s="410"/>
      <c r="I36"/>
    </row>
    <row r="37" spans="1:9" ht="29.25" customHeight="1" x14ac:dyDescent="0.2">
      <c r="A37" s="180" t="s">
        <v>524</v>
      </c>
      <c r="B37" s="166" t="s">
        <v>310</v>
      </c>
      <c r="C37" s="181" t="s">
        <v>340</v>
      </c>
      <c r="D37" s="156" t="s">
        <v>20</v>
      </c>
      <c r="E37" s="157">
        <v>5</v>
      </c>
      <c r="F37" s="182"/>
      <c r="G37" s="170">
        <f t="shared" ref="G37:G47" si="3">ROUND(E37*F37,2)</f>
        <v>0</v>
      </c>
      <c r="I37"/>
    </row>
    <row r="38" spans="1:9" ht="34.5" customHeight="1" x14ac:dyDescent="0.2">
      <c r="A38" s="180" t="s">
        <v>525</v>
      </c>
      <c r="B38" s="166" t="s">
        <v>310</v>
      </c>
      <c r="C38" s="181" t="s">
        <v>341</v>
      </c>
      <c r="D38" s="156" t="s">
        <v>20</v>
      </c>
      <c r="E38" s="157">
        <v>6</v>
      </c>
      <c r="F38" s="182"/>
      <c r="G38" s="170">
        <f t="shared" si="3"/>
        <v>0</v>
      </c>
      <c r="I38"/>
    </row>
    <row r="39" spans="1:9" ht="34.5" customHeight="1" x14ac:dyDescent="0.2">
      <c r="A39" s="180" t="s">
        <v>526</v>
      </c>
      <c r="B39" s="166" t="s">
        <v>310</v>
      </c>
      <c r="C39" s="181" t="s">
        <v>342</v>
      </c>
      <c r="D39" s="156" t="s">
        <v>20</v>
      </c>
      <c r="E39" s="157">
        <v>17</v>
      </c>
      <c r="F39" s="182"/>
      <c r="G39" s="170">
        <f t="shared" si="3"/>
        <v>0</v>
      </c>
      <c r="I39"/>
    </row>
    <row r="40" spans="1:9" ht="34.5" customHeight="1" x14ac:dyDescent="0.2">
      <c r="A40" s="180" t="s">
        <v>527</v>
      </c>
      <c r="B40" s="166" t="s">
        <v>310</v>
      </c>
      <c r="C40" s="181" t="s">
        <v>343</v>
      </c>
      <c r="D40" s="156" t="s">
        <v>20</v>
      </c>
      <c r="E40" s="157">
        <v>1</v>
      </c>
      <c r="F40" s="182"/>
      <c r="G40" s="170">
        <f t="shared" si="3"/>
        <v>0</v>
      </c>
      <c r="I40"/>
    </row>
    <row r="41" spans="1:9" ht="34.5" customHeight="1" x14ac:dyDescent="0.2">
      <c r="A41" s="180" t="s">
        <v>528</v>
      </c>
      <c r="B41" s="166" t="s">
        <v>310</v>
      </c>
      <c r="C41" s="181" t="s">
        <v>344</v>
      </c>
      <c r="D41" s="156" t="s">
        <v>20</v>
      </c>
      <c r="E41" s="157">
        <v>2</v>
      </c>
      <c r="F41" s="182"/>
      <c r="G41" s="170">
        <f t="shared" si="3"/>
        <v>0</v>
      </c>
      <c r="I41"/>
    </row>
    <row r="42" spans="1:9" ht="34.5" customHeight="1" x14ac:dyDescent="0.2">
      <c r="A42" s="180" t="s">
        <v>529</v>
      </c>
      <c r="B42" s="166" t="s">
        <v>310</v>
      </c>
      <c r="C42" s="181" t="s">
        <v>345</v>
      </c>
      <c r="D42" s="156" t="s">
        <v>20</v>
      </c>
      <c r="E42" s="157">
        <v>1</v>
      </c>
      <c r="F42" s="182"/>
      <c r="G42" s="170">
        <f t="shared" si="3"/>
        <v>0</v>
      </c>
      <c r="I42"/>
    </row>
    <row r="43" spans="1:9" ht="34.5" customHeight="1" x14ac:dyDescent="0.2">
      <c r="A43" s="180" t="s">
        <v>530</v>
      </c>
      <c r="B43" s="166" t="s">
        <v>310</v>
      </c>
      <c r="C43" s="181" t="s">
        <v>346</v>
      </c>
      <c r="D43" s="156" t="s">
        <v>20</v>
      </c>
      <c r="E43" s="157">
        <v>6</v>
      </c>
      <c r="F43" s="182"/>
      <c r="G43" s="170">
        <f t="shared" si="3"/>
        <v>0</v>
      </c>
      <c r="I43"/>
    </row>
    <row r="44" spans="1:9" ht="34.5" customHeight="1" x14ac:dyDescent="0.2">
      <c r="A44" s="180" t="s">
        <v>531</v>
      </c>
      <c r="B44" s="166" t="s">
        <v>310</v>
      </c>
      <c r="C44" s="181" t="s">
        <v>338</v>
      </c>
      <c r="D44" s="156" t="s">
        <v>20</v>
      </c>
      <c r="E44" s="157">
        <v>32</v>
      </c>
      <c r="F44" s="182"/>
      <c r="G44" s="170">
        <f t="shared" si="3"/>
        <v>0</v>
      </c>
      <c r="I44"/>
    </row>
    <row r="45" spans="1:9" ht="34.5" customHeight="1" x14ac:dyDescent="0.2">
      <c r="A45" s="180" t="s">
        <v>532</v>
      </c>
      <c r="B45" s="166" t="s">
        <v>310</v>
      </c>
      <c r="C45" s="181" t="s">
        <v>389</v>
      </c>
      <c r="D45" s="156" t="s">
        <v>20</v>
      </c>
      <c r="E45" s="157">
        <v>6</v>
      </c>
      <c r="F45" s="182"/>
      <c r="G45" s="170">
        <f t="shared" si="3"/>
        <v>0</v>
      </c>
      <c r="I45"/>
    </row>
    <row r="46" spans="1:9" ht="27" customHeight="1" x14ac:dyDescent="0.2">
      <c r="A46" s="180" t="s">
        <v>533</v>
      </c>
      <c r="B46" s="166" t="s">
        <v>310</v>
      </c>
      <c r="C46" s="181" t="s">
        <v>337</v>
      </c>
      <c r="D46" s="156" t="s">
        <v>19</v>
      </c>
      <c r="E46" s="157">
        <v>381</v>
      </c>
      <c r="F46" s="182"/>
      <c r="G46" s="170">
        <f t="shared" si="3"/>
        <v>0</v>
      </c>
      <c r="I46"/>
    </row>
    <row r="47" spans="1:9" ht="27.75" customHeight="1" x14ac:dyDescent="0.2">
      <c r="A47" s="180" t="s">
        <v>534</v>
      </c>
      <c r="B47" s="166" t="s">
        <v>310</v>
      </c>
      <c r="C47" s="181" t="s">
        <v>60</v>
      </c>
      <c r="D47" s="156" t="s">
        <v>20</v>
      </c>
      <c r="E47" s="157">
        <v>1</v>
      </c>
      <c r="F47" s="182"/>
      <c r="G47" s="170">
        <f t="shared" si="3"/>
        <v>0</v>
      </c>
      <c r="I47"/>
    </row>
    <row r="48" spans="1:9" ht="36.75" customHeight="1" x14ac:dyDescent="0.25">
      <c r="A48" s="414" t="s">
        <v>339</v>
      </c>
      <c r="B48" s="415"/>
      <c r="C48" s="415"/>
      <c r="D48" s="415"/>
      <c r="E48" s="415"/>
      <c r="F48" s="416"/>
      <c r="G48" s="129">
        <f>SUM(G19:G47)</f>
        <v>0</v>
      </c>
    </row>
    <row r="49" spans="1:7" ht="37.5" customHeight="1" x14ac:dyDescent="0.25">
      <c r="A49" s="414" t="s">
        <v>535</v>
      </c>
      <c r="B49" s="415"/>
      <c r="C49" s="415"/>
      <c r="D49" s="415"/>
      <c r="E49" s="415"/>
      <c r="F49" s="416"/>
      <c r="G49" s="129">
        <f>G17+G48</f>
        <v>0</v>
      </c>
    </row>
    <row r="50" spans="1:7" ht="29.25" customHeight="1" x14ac:dyDescent="0.2">
      <c r="A50" s="177" t="s">
        <v>10</v>
      </c>
      <c r="B50" s="132"/>
      <c r="C50" s="120"/>
      <c r="D50" s="183"/>
      <c r="E50" s="127"/>
      <c r="F50" s="127"/>
      <c r="G50" s="127"/>
    </row>
    <row r="51" spans="1:7" ht="43.5" customHeight="1" x14ac:dyDescent="0.2">
      <c r="A51" s="127"/>
      <c r="B51" s="125"/>
      <c r="C51" s="127"/>
      <c r="D51" s="183"/>
      <c r="E51" s="127"/>
      <c r="F51" s="127"/>
      <c r="G51" s="127"/>
    </row>
    <row r="52" spans="1:7" ht="43.5" customHeight="1" x14ac:dyDescent="0.2">
      <c r="A52" s="127"/>
      <c r="B52" s="125"/>
      <c r="C52" s="126"/>
      <c r="D52" s="130"/>
      <c r="E52" s="126"/>
      <c r="F52" s="126"/>
      <c r="G52" s="126"/>
    </row>
    <row r="53" spans="1:7" ht="43.5" customHeight="1" x14ac:dyDescent="0.2">
      <c r="A53" s="127"/>
      <c r="B53" s="125"/>
      <c r="C53" s="126"/>
      <c r="D53" s="130"/>
      <c r="E53" s="126"/>
      <c r="F53" s="126"/>
      <c r="G53" s="126"/>
    </row>
    <row r="54" spans="1:7" ht="43.5" customHeight="1" x14ac:dyDescent="0.2">
      <c r="A54" s="127"/>
      <c r="B54" s="125"/>
      <c r="C54" s="126"/>
      <c r="D54" s="130"/>
      <c r="E54" s="126"/>
      <c r="F54" s="126"/>
      <c r="G54" s="126"/>
    </row>
    <row r="55" spans="1:7" ht="43.5" customHeight="1" x14ac:dyDescent="0.2">
      <c r="A55" s="127"/>
      <c r="B55" s="125"/>
      <c r="C55" s="126"/>
      <c r="D55" s="130"/>
      <c r="E55" s="126"/>
      <c r="F55" s="126"/>
      <c r="G55" s="126"/>
    </row>
    <row r="56" spans="1:7" ht="43.5" customHeight="1" x14ac:dyDescent="0.2">
      <c r="A56" s="127"/>
      <c r="B56" s="125"/>
      <c r="C56" s="126"/>
      <c r="D56" s="130"/>
      <c r="E56" s="126"/>
      <c r="F56" s="126"/>
      <c r="G56" s="126"/>
    </row>
    <row r="57" spans="1:7" ht="43.5" customHeight="1" x14ac:dyDescent="0.2">
      <c r="A57" s="127"/>
      <c r="B57" s="125"/>
      <c r="C57" s="126"/>
      <c r="D57" s="130"/>
      <c r="E57" s="126"/>
      <c r="F57" s="126"/>
      <c r="G57" s="126"/>
    </row>
  </sheetData>
  <mergeCells count="15">
    <mergeCell ref="A4:G4"/>
    <mergeCell ref="C19:G19"/>
    <mergeCell ref="C24:G24"/>
    <mergeCell ref="C36:G36"/>
    <mergeCell ref="A18:G18"/>
    <mergeCell ref="A1:G1"/>
    <mergeCell ref="A2:A3"/>
    <mergeCell ref="B2:B3"/>
    <mergeCell ref="C2:C3"/>
    <mergeCell ref="D2:E2"/>
    <mergeCell ref="A49:F49"/>
    <mergeCell ref="A5:G5"/>
    <mergeCell ref="C6:G6"/>
    <mergeCell ref="A17:F17"/>
    <mergeCell ref="A48:F4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572D-702C-4FC6-AFC1-5C4BBBF1384B}">
  <dimension ref="A1:K7"/>
  <sheetViews>
    <sheetView view="pageBreakPreview" zoomScale="150" zoomScaleNormal="100" zoomScaleSheetLayoutView="150" workbookViewId="0">
      <selection sqref="A1:H1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5" t="s">
        <v>542</v>
      </c>
      <c r="B1" s="276"/>
      <c r="C1" s="276"/>
      <c r="D1" s="276"/>
      <c r="E1" s="276"/>
      <c r="F1" s="276"/>
      <c r="G1" s="306"/>
      <c r="H1" s="277"/>
    </row>
    <row r="2" spans="1:11" ht="33.75" customHeight="1" x14ac:dyDescent="0.2">
      <c r="A2" s="307" t="s">
        <v>6</v>
      </c>
      <c r="B2" s="309" t="s">
        <v>11</v>
      </c>
      <c r="C2" s="311" t="s">
        <v>12</v>
      </c>
      <c r="D2" s="313" t="s">
        <v>13</v>
      </c>
      <c r="E2" s="314"/>
      <c r="F2" s="315"/>
      <c r="G2" s="135" t="s">
        <v>123</v>
      </c>
      <c r="H2" s="7" t="s">
        <v>112</v>
      </c>
      <c r="I2" s="28"/>
    </row>
    <row r="3" spans="1:11" ht="17.25" customHeight="1" x14ac:dyDescent="0.2">
      <c r="A3" s="308"/>
      <c r="B3" s="310"/>
      <c r="C3" s="312"/>
      <c r="D3" s="316" t="s">
        <v>14</v>
      </c>
      <c r="E3" s="317"/>
      <c r="F3" s="23" t="s">
        <v>124</v>
      </c>
      <c r="G3" s="136" t="s">
        <v>7</v>
      </c>
      <c r="H3" s="24" t="s">
        <v>7</v>
      </c>
      <c r="I3" s="28"/>
    </row>
    <row r="4" spans="1:11" customFormat="1" ht="21.75" customHeight="1" x14ac:dyDescent="0.2">
      <c r="A4" s="300" t="s">
        <v>394</v>
      </c>
      <c r="B4" s="301"/>
      <c r="C4" s="301"/>
      <c r="D4" s="301"/>
      <c r="E4" s="301"/>
      <c r="F4" s="301"/>
      <c r="G4" s="301"/>
      <c r="H4" s="302"/>
    </row>
    <row r="5" spans="1:11" s="13" customFormat="1" ht="39" customHeight="1" x14ac:dyDescent="0.2">
      <c r="A5" s="25" t="s">
        <v>8</v>
      </c>
      <c r="B5" s="103" t="s">
        <v>122</v>
      </c>
      <c r="C5" s="41" t="s">
        <v>395</v>
      </c>
      <c r="D5" s="303" t="s">
        <v>9</v>
      </c>
      <c r="E5" s="304"/>
      <c r="F5" s="305"/>
      <c r="G5" s="137"/>
      <c r="H5" s="72">
        <f>G5</f>
        <v>0</v>
      </c>
      <c r="I5" s="29"/>
      <c r="J5" s="16"/>
      <c r="K5" s="17"/>
    </row>
    <row r="6" spans="1:11" s="15" customFormat="1" ht="22.5" customHeight="1" x14ac:dyDescent="0.2">
      <c r="A6" s="297" t="s">
        <v>396</v>
      </c>
      <c r="B6" s="298"/>
      <c r="C6" s="298"/>
      <c r="D6" s="298"/>
      <c r="E6" s="298"/>
      <c r="F6" s="298"/>
      <c r="G6" s="299"/>
      <c r="H6" s="43">
        <f>SUM(H5:H5)</f>
        <v>0</v>
      </c>
      <c r="I6" s="27"/>
      <c r="J6" s="18"/>
      <c r="K6" s="19"/>
    </row>
    <row r="7" spans="1:11" ht="18" customHeight="1" x14ac:dyDescent="0.2">
      <c r="A7" s="13" t="s">
        <v>10</v>
      </c>
    </row>
  </sheetData>
  <mergeCells count="9">
    <mergeCell ref="A4:H4"/>
    <mergeCell ref="D5:F5"/>
    <mergeCell ref="A6:G6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7C6E-78C3-4C4B-8D59-81FC5D228D1C}">
  <dimension ref="A1:K12"/>
  <sheetViews>
    <sheetView view="pageBreakPreview" zoomScale="150" zoomScaleNormal="100" zoomScaleSheetLayoutView="150" workbookViewId="0">
      <selection activeCell="I6" sqref="I6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5" t="s">
        <v>542</v>
      </c>
      <c r="B1" s="276"/>
      <c r="C1" s="276"/>
      <c r="D1" s="276"/>
      <c r="E1" s="276"/>
      <c r="F1" s="276"/>
      <c r="G1" s="306"/>
      <c r="H1" s="277"/>
    </row>
    <row r="2" spans="1:11" ht="33.75" customHeight="1" x14ac:dyDescent="0.2">
      <c r="A2" s="307" t="s">
        <v>6</v>
      </c>
      <c r="B2" s="309" t="s">
        <v>11</v>
      </c>
      <c r="C2" s="311" t="s">
        <v>12</v>
      </c>
      <c r="D2" s="313" t="s">
        <v>13</v>
      </c>
      <c r="E2" s="314"/>
      <c r="F2" s="315"/>
      <c r="G2" s="135" t="s">
        <v>123</v>
      </c>
      <c r="H2" s="7" t="s">
        <v>112</v>
      </c>
      <c r="I2" s="28"/>
    </row>
    <row r="3" spans="1:11" ht="17.25" customHeight="1" x14ac:dyDescent="0.2">
      <c r="A3" s="308"/>
      <c r="B3" s="310"/>
      <c r="C3" s="312"/>
      <c r="D3" s="316" t="s">
        <v>14</v>
      </c>
      <c r="E3" s="317"/>
      <c r="F3" s="23" t="s">
        <v>124</v>
      </c>
      <c r="G3" s="136" t="s">
        <v>7</v>
      </c>
      <c r="H3" s="24" t="s">
        <v>7</v>
      </c>
      <c r="I3" s="28"/>
    </row>
    <row r="4" spans="1:11" customFormat="1" ht="21.75" customHeight="1" x14ac:dyDescent="0.2">
      <c r="A4" s="300" t="s">
        <v>398</v>
      </c>
      <c r="B4" s="301"/>
      <c r="C4" s="301"/>
      <c r="D4" s="301"/>
      <c r="E4" s="301"/>
      <c r="F4" s="301"/>
      <c r="G4" s="301"/>
      <c r="H4" s="302"/>
    </row>
    <row r="5" spans="1:11" s="254" customFormat="1" ht="39" customHeight="1" x14ac:dyDescent="0.2">
      <c r="A5" s="247" t="s">
        <v>405</v>
      </c>
      <c r="B5" s="248" t="s">
        <v>122</v>
      </c>
      <c r="C5" s="249" t="s">
        <v>536</v>
      </c>
      <c r="D5" s="318" t="s">
        <v>9</v>
      </c>
      <c r="E5" s="320"/>
      <c r="F5" s="319"/>
      <c r="G5" s="250"/>
      <c r="H5" s="251">
        <f t="shared" ref="H5:H8" si="0">G5</f>
        <v>0</v>
      </c>
      <c r="I5" s="29"/>
      <c r="J5" s="252"/>
      <c r="K5" s="253"/>
    </row>
    <row r="6" spans="1:11" s="254" customFormat="1" ht="39" customHeight="1" x14ac:dyDescent="0.2">
      <c r="A6" s="247" t="s">
        <v>406</v>
      </c>
      <c r="B6" s="248" t="s">
        <v>122</v>
      </c>
      <c r="C6" s="249" t="s">
        <v>537</v>
      </c>
      <c r="D6" s="318" t="s">
        <v>9</v>
      </c>
      <c r="E6" s="320"/>
      <c r="F6" s="319"/>
      <c r="G6" s="250"/>
      <c r="H6" s="251">
        <f t="shared" si="0"/>
        <v>0</v>
      </c>
      <c r="I6" s="29"/>
      <c r="J6" s="252"/>
      <c r="K6" s="253"/>
    </row>
    <row r="7" spans="1:11" s="254" customFormat="1" ht="39" customHeight="1" x14ac:dyDescent="0.2">
      <c r="A7" s="247" t="s">
        <v>15</v>
      </c>
      <c r="B7" s="248" t="s">
        <v>122</v>
      </c>
      <c r="C7" s="249" t="s">
        <v>538</v>
      </c>
      <c r="D7" s="318" t="s">
        <v>9</v>
      </c>
      <c r="E7" s="320"/>
      <c r="F7" s="319"/>
      <c r="G7" s="250"/>
      <c r="H7" s="251">
        <f t="shared" si="0"/>
        <v>0</v>
      </c>
      <c r="I7" s="29"/>
      <c r="J7" s="252"/>
      <c r="K7" s="253"/>
    </row>
    <row r="8" spans="1:11" s="254" customFormat="1" ht="24.75" customHeight="1" x14ac:dyDescent="0.2">
      <c r="A8" s="247" t="s">
        <v>407</v>
      </c>
      <c r="B8" s="248" t="s">
        <v>122</v>
      </c>
      <c r="C8" s="249" t="s">
        <v>539</v>
      </c>
      <c r="D8" s="318" t="s">
        <v>9</v>
      </c>
      <c r="E8" s="320"/>
      <c r="F8" s="319"/>
      <c r="G8" s="250"/>
      <c r="H8" s="251">
        <f t="shared" si="0"/>
        <v>0</v>
      </c>
      <c r="I8" s="29"/>
      <c r="J8" s="252"/>
      <c r="K8" s="253"/>
    </row>
    <row r="9" spans="1:11" s="254" customFormat="1" ht="24.75" customHeight="1" x14ac:dyDescent="0.2">
      <c r="A9" s="247" t="s">
        <v>408</v>
      </c>
      <c r="B9" s="248" t="s">
        <v>122</v>
      </c>
      <c r="C9" s="249" t="s">
        <v>125</v>
      </c>
      <c r="D9" s="318" t="s">
        <v>23</v>
      </c>
      <c r="E9" s="319"/>
      <c r="F9" s="255">
        <v>2</v>
      </c>
      <c r="G9" s="250"/>
      <c r="H9" s="251">
        <f>F9*G9</f>
        <v>0</v>
      </c>
      <c r="I9" s="29"/>
      <c r="J9" s="252"/>
      <c r="K9" s="253"/>
    </row>
    <row r="10" spans="1:11" s="254" customFormat="1" ht="28.5" customHeight="1" x14ac:dyDescent="0.2">
      <c r="A10" s="247" t="s">
        <v>409</v>
      </c>
      <c r="B10" s="248" t="s">
        <v>122</v>
      </c>
      <c r="C10" s="249" t="s">
        <v>126</v>
      </c>
      <c r="D10" s="318" t="s">
        <v>23</v>
      </c>
      <c r="E10" s="319"/>
      <c r="F10" s="255">
        <v>2</v>
      </c>
      <c r="G10" s="250"/>
      <c r="H10" s="251">
        <f>F10*G10</f>
        <v>0</v>
      </c>
      <c r="I10" s="29"/>
      <c r="J10" s="252"/>
      <c r="K10" s="253"/>
    </row>
    <row r="11" spans="1:11" s="15" customFormat="1" ht="22.5" customHeight="1" x14ac:dyDescent="0.2">
      <c r="A11" s="297" t="s">
        <v>397</v>
      </c>
      <c r="B11" s="298"/>
      <c r="C11" s="298"/>
      <c r="D11" s="298"/>
      <c r="E11" s="298"/>
      <c r="F11" s="298"/>
      <c r="G11" s="299"/>
      <c r="H11" s="43">
        <f>SUM(H5:H10)</f>
        <v>0</v>
      </c>
      <c r="I11" s="27"/>
      <c r="J11" s="18"/>
      <c r="K11" s="19"/>
    </row>
    <row r="12" spans="1:11" ht="18" customHeight="1" x14ac:dyDescent="0.2">
      <c r="A12" s="13" t="s">
        <v>10</v>
      </c>
    </row>
  </sheetData>
  <mergeCells count="14">
    <mergeCell ref="D10:E10"/>
    <mergeCell ref="A11:G11"/>
    <mergeCell ref="A4:H4"/>
    <mergeCell ref="D5:F5"/>
    <mergeCell ref="D6:F6"/>
    <mergeCell ref="D7:F7"/>
    <mergeCell ref="D8:F8"/>
    <mergeCell ref="D9:E9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AAA0-A406-4B51-B054-E48A25468DB2}">
  <sheetPr>
    <pageSetUpPr fitToPage="1"/>
  </sheetPr>
  <dimension ref="A1:L15"/>
  <sheetViews>
    <sheetView topLeftCell="A4" zoomScale="140" zoomScaleNormal="140" zoomScaleSheetLayoutView="100" workbookViewId="0">
      <selection activeCell="C9" sqref="C9"/>
    </sheetView>
  </sheetViews>
  <sheetFormatPr defaultColWidth="9.140625" defaultRowHeight="43.5" customHeight="1" x14ac:dyDescent="0.2"/>
  <cols>
    <col min="1" max="1" width="6.5703125" style="51" customWidth="1"/>
    <col min="2" max="2" width="13.85546875" style="107" customWidth="1"/>
    <col min="3" max="3" width="54.42578125" style="51" customWidth="1"/>
    <col min="4" max="4" width="7.7109375" style="51" customWidth="1"/>
    <col min="5" max="5" width="12.140625" style="139" customWidth="1"/>
    <col min="6" max="6" width="12.7109375" style="51" customWidth="1"/>
    <col min="7" max="7" width="16" style="51" customWidth="1"/>
    <col min="8" max="8" width="9.140625" style="51"/>
    <col min="9" max="9" width="9.85546875" style="52" bestFit="1" customWidth="1"/>
    <col min="10" max="16384" width="9.140625" style="51"/>
  </cols>
  <sheetData>
    <row r="1" spans="1:12" ht="69" customHeight="1" x14ac:dyDescent="0.2">
      <c r="A1" s="323" t="s">
        <v>542</v>
      </c>
      <c r="B1" s="323"/>
      <c r="C1" s="323"/>
      <c r="D1" s="323"/>
      <c r="E1" s="323"/>
      <c r="F1" s="323"/>
      <c r="G1" s="323"/>
    </row>
    <row r="2" spans="1:12" ht="23.25" customHeight="1" x14ac:dyDescent="0.2">
      <c r="A2" s="328"/>
      <c r="B2" s="329"/>
      <c r="C2" s="329"/>
      <c r="D2" s="329"/>
      <c r="E2" s="329"/>
      <c r="F2" s="329"/>
      <c r="G2" s="330"/>
    </row>
    <row r="3" spans="1:12" ht="43.5" customHeight="1" x14ac:dyDescent="0.2">
      <c r="A3" s="324" t="s">
        <v>6</v>
      </c>
      <c r="B3" s="326" t="s">
        <v>11</v>
      </c>
      <c r="C3" s="324" t="s">
        <v>12</v>
      </c>
      <c r="D3" s="324" t="s">
        <v>13</v>
      </c>
      <c r="E3" s="324"/>
      <c r="F3" s="57" t="s">
        <v>127</v>
      </c>
      <c r="G3" s="57" t="s">
        <v>111</v>
      </c>
    </row>
    <row r="4" spans="1:12" ht="18.600000000000001" customHeight="1" x14ac:dyDescent="0.2">
      <c r="A4" s="325"/>
      <c r="B4" s="327"/>
      <c r="C4" s="325"/>
      <c r="D4" s="216" t="s">
        <v>14</v>
      </c>
      <c r="E4" s="53" t="s">
        <v>16</v>
      </c>
      <c r="F4" s="53" t="s">
        <v>7</v>
      </c>
      <c r="G4" s="53" t="s">
        <v>7</v>
      </c>
    </row>
    <row r="5" spans="1:12" s="54" customFormat="1" ht="19.5" customHeight="1" x14ac:dyDescent="0.2">
      <c r="A5" s="333" t="s">
        <v>410</v>
      </c>
      <c r="B5" s="334"/>
      <c r="C5" s="334"/>
      <c r="D5" s="334"/>
      <c r="E5" s="334"/>
      <c r="F5" s="334"/>
      <c r="G5" s="335"/>
      <c r="I5" s="55"/>
    </row>
    <row r="6" spans="1:12" ht="18" customHeight="1" x14ac:dyDescent="0.2">
      <c r="A6" s="62"/>
      <c r="B6" s="105"/>
      <c r="C6" s="58" t="s">
        <v>129</v>
      </c>
      <c r="D6" s="133" t="s">
        <v>17</v>
      </c>
      <c r="E6" s="134" t="s">
        <v>17</v>
      </c>
      <c r="F6" s="70"/>
      <c r="G6" s="70"/>
    </row>
    <row r="7" spans="1:12" s="64" customFormat="1" ht="41.25" customHeight="1" x14ac:dyDescent="0.2">
      <c r="A7" s="63" t="s">
        <v>144</v>
      </c>
      <c r="B7" s="106" t="s">
        <v>128</v>
      </c>
      <c r="C7" s="73" t="s">
        <v>141</v>
      </c>
      <c r="D7" s="74" t="s">
        <v>23</v>
      </c>
      <c r="E7" s="138">
        <v>8</v>
      </c>
      <c r="F7" s="140"/>
      <c r="G7" s="59">
        <f>E7*F7</f>
        <v>0</v>
      </c>
      <c r="I7" s="141"/>
    </row>
    <row r="8" spans="1:12" ht="45" customHeight="1" x14ac:dyDescent="0.2">
      <c r="A8" s="63" t="s">
        <v>170</v>
      </c>
      <c r="B8" s="106" t="s">
        <v>128</v>
      </c>
      <c r="C8" s="73" t="s">
        <v>130</v>
      </c>
      <c r="D8" s="74" t="s">
        <v>18</v>
      </c>
      <c r="E8" s="138">
        <v>9</v>
      </c>
      <c r="F8" s="70"/>
      <c r="G8" s="59">
        <f>ROUND(E8*F8,2)</f>
        <v>0</v>
      </c>
      <c r="I8" s="51"/>
    </row>
    <row r="9" spans="1:12" ht="45" customHeight="1" x14ac:dyDescent="0.2">
      <c r="A9" s="63" t="s">
        <v>411</v>
      </c>
      <c r="B9" s="106" t="s">
        <v>128</v>
      </c>
      <c r="C9" s="73" t="s">
        <v>142</v>
      </c>
      <c r="D9" s="74" t="s">
        <v>18</v>
      </c>
      <c r="E9" s="138">
        <v>11</v>
      </c>
      <c r="F9" s="70"/>
      <c r="G9" s="59">
        <f t="shared" ref="G9:G12" si="0">ROUND(E9*F9,2)</f>
        <v>0</v>
      </c>
      <c r="I9" s="51"/>
    </row>
    <row r="10" spans="1:12" ht="45" customHeight="1" x14ac:dyDescent="0.2">
      <c r="A10" s="63" t="s">
        <v>185</v>
      </c>
      <c r="B10" s="106" t="s">
        <v>128</v>
      </c>
      <c r="C10" s="73" t="s">
        <v>143</v>
      </c>
      <c r="D10" s="74" t="s">
        <v>18</v>
      </c>
      <c r="E10" s="138">
        <v>8</v>
      </c>
      <c r="F10" s="70"/>
      <c r="G10" s="59">
        <f t="shared" si="0"/>
        <v>0</v>
      </c>
      <c r="I10" s="51"/>
    </row>
    <row r="11" spans="1:12" ht="45" customHeight="1" x14ac:dyDescent="0.2">
      <c r="A11" s="63" t="s">
        <v>193</v>
      </c>
      <c r="B11" s="106" t="s">
        <v>128</v>
      </c>
      <c r="C11" s="73" t="s">
        <v>131</v>
      </c>
      <c r="D11" s="74" t="s">
        <v>18</v>
      </c>
      <c r="E11" s="138">
        <v>4</v>
      </c>
      <c r="F11" s="70"/>
      <c r="G11" s="59">
        <f t="shared" si="0"/>
        <v>0</v>
      </c>
      <c r="I11" s="51"/>
    </row>
    <row r="12" spans="1:12" ht="42.75" customHeight="1" x14ac:dyDescent="0.2">
      <c r="A12" s="63" t="s">
        <v>201</v>
      </c>
      <c r="B12" s="106" t="s">
        <v>128</v>
      </c>
      <c r="C12" s="73" t="s">
        <v>133</v>
      </c>
      <c r="D12" s="74" t="s">
        <v>18</v>
      </c>
      <c r="E12" s="138">
        <v>2</v>
      </c>
      <c r="F12" s="70"/>
      <c r="G12" s="59">
        <f t="shared" si="0"/>
        <v>0</v>
      </c>
      <c r="I12" s="51"/>
    </row>
    <row r="13" spans="1:12" ht="43.5" customHeight="1" x14ac:dyDescent="0.2">
      <c r="A13" s="63" t="s">
        <v>220</v>
      </c>
      <c r="B13" s="106" t="s">
        <v>82</v>
      </c>
      <c r="C13" s="78" t="s">
        <v>146</v>
      </c>
      <c r="D13" s="74" t="s">
        <v>119</v>
      </c>
      <c r="E13" s="224">
        <v>3.2000000000000002E-3</v>
      </c>
      <c r="F13" s="70"/>
      <c r="G13" s="59">
        <f>ROUND(E13*F13,2)</f>
        <v>0</v>
      </c>
      <c r="L13" s="84"/>
    </row>
    <row r="14" spans="1:12" ht="43.5" customHeight="1" x14ac:dyDescent="0.2">
      <c r="A14" s="421" t="s">
        <v>414</v>
      </c>
      <c r="B14" s="422"/>
      <c r="C14" s="422"/>
      <c r="D14" s="422"/>
      <c r="E14" s="422"/>
      <c r="F14" s="421"/>
      <c r="G14" s="56">
        <f>SUM(G7:G13)</f>
        <v>0</v>
      </c>
    </row>
    <row r="15" spans="1:12" ht="28.5" customHeight="1" x14ac:dyDescent="0.2">
      <c r="A15" s="51" t="s">
        <v>10</v>
      </c>
    </row>
  </sheetData>
  <mergeCells count="8">
    <mergeCell ref="A5:G5"/>
    <mergeCell ref="A14:F14"/>
    <mergeCell ref="A1:G1"/>
    <mergeCell ref="A2:G2"/>
    <mergeCell ref="A3:A4"/>
    <mergeCell ref="B3:B4"/>
    <mergeCell ref="C3:C4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83F-38CC-48F1-A610-86F3427A27A6}">
  <sheetPr>
    <pageSetUpPr fitToPage="1"/>
  </sheetPr>
  <dimension ref="A1:I87"/>
  <sheetViews>
    <sheetView tabSelected="1" topLeftCell="A35" zoomScale="150" zoomScaleNormal="150" zoomScaleSheetLayoutView="100" workbookViewId="0">
      <selection activeCell="C43" sqref="C43"/>
    </sheetView>
  </sheetViews>
  <sheetFormatPr defaultColWidth="9.140625" defaultRowHeight="43.5" customHeight="1" x14ac:dyDescent="0.2"/>
  <cols>
    <col min="1" max="1" width="7.7109375" style="111" customWidth="1"/>
    <col min="2" max="2" width="11" style="111" customWidth="1"/>
    <col min="3" max="3" width="64.42578125" style="64" customWidth="1"/>
    <col min="4" max="4" width="12" style="64" customWidth="1"/>
    <col min="5" max="5" width="13.28515625" style="117" customWidth="1"/>
    <col min="6" max="6" width="13.140625" style="64" customWidth="1"/>
    <col min="7" max="7" width="14.85546875" style="66" customWidth="1"/>
    <col min="8" max="8" width="9.140625" style="64"/>
    <col min="9" max="9" width="83.5703125" style="64" customWidth="1"/>
    <col min="10" max="16384" width="9.140625" style="64"/>
  </cols>
  <sheetData>
    <row r="1" spans="1:9" ht="58.5" customHeight="1" x14ac:dyDescent="0.2">
      <c r="A1" s="342" t="s">
        <v>542</v>
      </c>
      <c r="B1" s="343"/>
      <c r="C1" s="343"/>
      <c r="D1" s="343"/>
      <c r="E1" s="343"/>
      <c r="F1" s="343"/>
      <c r="G1" s="344"/>
    </row>
    <row r="2" spans="1:9" ht="27.75" customHeight="1" x14ac:dyDescent="0.2">
      <c r="A2" s="348"/>
      <c r="B2" s="349"/>
      <c r="C2" s="349"/>
      <c r="D2" s="349"/>
      <c r="E2" s="349"/>
      <c r="F2" s="349"/>
      <c r="G2" s="350"/>
    </row>
    <row r="3" spans="1:9" ht="43.5" customHeight="1" x14ac:dyDescent="0.2">
      <c r="A3" s="345" t="s">
        <v>6</v>
      </c>
      <c r="B3" s="346" t="s">
        <v>11</v>
      </c>
      <c r="C3" s="347" t="s">
        <v>12</v>
      </c>
      <c r="D3" s="347" t="s">
        <v>13</v>
      </c>
      <c r="E3" s="347"/>
      <c r="F3" s="85" t="s">
        <v>127</v>
      </c>
      <c r="G3" s="86" t="s">
        <v>111</v>
      </c>
    </row>
    <row r="4" spans="1:9" ht="28.5" customHeight="1" x14ac:dyDescent="0.2">
      <c r="A4" s="345"/>
      <c r="B4" s="346"/>
      <c r="C4" s="347"/>
      <c r="D4" s="218" t="s">
        <v>14</v>
      </c>
      <c r="E4" s="85" t="s">
        <v>72</v>
      </c>
      <c r="F4" s="85" t="s">
        <v>7</v>
      </c>
      <c r="G4" s="86" t="s">
        <v>7</v>
      </c>
    </row>
    <row r="5" spans="1:9" ht="43.5" hidden="1" customHeight="1" x14ac:dyDescent="0.2">
      <c r="A5" s="351" t="s">
        <v>66</v>
      </c>
      <c r="B5" s="352"/>
      <c r="C5" s="352"/>
      <c r="D5" s="352"/>
      <c r="E5" s="352"/>
      <c r="F5" s="352"/>
      <c r="G5" s="353"/>
    </row>
    <row r="6" spans="1:9" ht="27.75" customHeight="1" x14ac:dyDescent="0.2">
      <c r="A6" s="300" t="s">
        <v>400</v>
      </c>
      <c r="B6" s="301"/>
      <c r="C6" s="301"/>
      <c r="D6" s="301"/>
      <c r="E6" s="301"/>
      <c r="F6" s="301"/>
      <c r="G6" s="302"/>
    </row>
    <row r="7" spans="1:9" ht="26.25" customHeight="1" x14ac:dyDescent="0.2">
      <c r="A7" s="65" t="s">
        <v>226</v>
      </c>
      <c r="B7" s="112"/>
      <c r="C7" s="87" t="s">
        <v>21</v>
      </c>
      <c r="D7" s="201" t="s">
        <v>17</v>
      </c>
      <c r="E7" s="89" t="s">
        <v>17</v>
      </c>
      <c r="F7" s="90"/>
      <c r="G7" s="192"/>
    </row>
    <row r="8" spans="1:9" ht="31.5" customHeight="1" x14ac:dyDescent="0.2">
      <c r="A8" s="207" t="s">
        <v>34</v>
      </c>
      <c r="B8" s="166" t="s">
        <v>148</v>
      </c>
      <c r="C8" s="152" t="s">
        <v>145</v>
      </c>
      <c r="D8" s="219" t="s">
        <v>120</v>
      </c>
      <c r="E8" s="157">
        <v>0.45</v>
      </c>
      <c r="F8" s="90"/>
      <c r="G8" s="93">
        <f>ROUND(E8*F8,2)</f>
        <v>0</v>
      </c>
    </row>
    <row r="9" spans="1:9" ht="21.75" customHeight="1" x14ac:dyDescent="0.2">
      <c r="A9" s="207" t="s">
        <v>35</v>
      </c>
      <c r="B9" s="166" t="s">
        <v>149</v>
      </c>
      <c r="C9" s="152" t="s">
        <v>147</v>
      </c>
      <c r="D9" s="219" t="s">
        <v>50</v>
      </c>
      <c r="E9" s="157">
        <v>1355</v>
      </c>
      <c r="F9" s="193"/>
      <c r="G9" s="93">
        <f>ROUND(E9*F9,2)</f>
        <v>0</v>
      </c>
      <c r="I9" s="79"/>
    </row>
    <row r="10" spans="1:9" ht="21.75" customHeight="1" x14ac:dyDescent="0.2">
      <c r="A10" s="207"/>
      <c r="B10" s="104"/>
      <c r="C10" s="198" t="s">
        <v>367</v>
      </c>
      <c r="D10" s="219"/>
      <c r="E10" s="157"/>
      <c r="F10" s="193"/>
      <c r="G10" s="93"/>
      <c r="I10" s="79"/>
    </row>
    <row r="11" spans="1:9" ht="21.75" customHeight="1" x14ac:dyDescent="0.2">
      <c r="A11" s="207" t="s">
        <v>36</v>
      </c>
      <c r="B11" s="166" t="s">
        <v>370</v>
      </c>
      <c r="C11" s="152" t="s">
        <v>368</v>
      </c>
      <c r="D11" s="220" t="s">
        <v>371</v>
      </c>
      <c r="E11" s="157">
        <v>875</v>
      </c>
      <c r="F11" s="193"/>
      <c r="G11" s="93">
        <f t="shared" ref="G11" si="0">ROUND(E11*F11,2)</f>
        <v>0</v>
      </c>
      <c r="I11" s="79"/>
    </row>
    <row r="12" spans="1:9" ht="21.75" customHeight="1" x14ac:dyDescent="0.2">
      <c r="A12" s="109"/>
      <c r="B12" s="104"/>
      <c r="C12" s="198" t="s">
        <v>369</v>
      </c>
      <c r="D12" s="219"/>
      <c r="E12" s="157"/>
      <c r="F12" s="193"/>
      <c r="G12" s="93"/>
      <c r="I12" s="79"/>
    </row>
    <row r="13" spans="1:9" ht="44.25" customHeight="1" x14ac:dyDescent="0.2">
      <c r="A13" s="109" t="s">
        <v>37</v>
      </c>
      <c r="B13" s="166" t="s">
        <v>49</v>
      </c>
      <c r="C13" s="152" t="s">
        <v>154</v>
      </c>
      <c r="D13" s="221" t="s">
        <v>50</v>
      </c>
      <c r="E13" s="157">
        <v>10</v>
      </c>
      <c r="F13" s="90"/>
      <c r="G13" s="93">
        <f>ROUND(E13*F13,2)</f>
        <v>0</v>
      </c>
    </row>
    <row r="14" spans="1:9" ht="29.25" customHeight="1" x14ac:dyDescent="0.2">
      <c r="A14" s="109" t="s">
        <v>38</v>
      </c>
      <c r="B14" s="166" t="s">
        <v>49</v>
      </c>
      <c r="C14" s="152" t="s">
        <v>155</v>
      </c>
      <c r="D14" s="221" t="s">
        <v>50</v>
      </c>
      <c r="E14" s="157">
        <v>126.48</v>
      </c>
      <c r="F14" s="90"/>
      <c r="G14" s="93">
        <f t="shared" ref="G14:G22" si="1">ROUND(E14*F14,2)</f>
        <v>0</v>
      </c>
    </row>
    <row r="15" spans="1:9" ht="37.5" customHeight="1" x14ac:dyDescent="0.2">
      <c r="A15" s="109" t="s">
        <v>39</v>
      </c>
      <c r="B15" s="166" t="s">
        <v>49</v>
      </c>
      <c r="C15" s="152" t="s">
        <v>156</v>
      </c>
      <c r="D15" s="221" t="s">
        <v>50</v>
      </c>
      <c r="E15" s="157">
        <v>30</v>
      </c>
      <c r="F15" s="90"/>
      <c r="G15" s="93">
        <f t="shared" si="1"/>
        <v>0</v>
      </c>
    </row>
    <row r="16" spans="1:9" ht="30" customHeight="1" x14ac:dyDescent="0.2">
      <c r="A16" s="109" t="s">
        <v>40</v>
      </c>
      <c r="B16" s="166" t="s">
        <v>49</v>
      </c>
      <c r="C16" s="152" t="s">
        <v>157</v>
      </c>
      <c r="D16" s="221" t="s">
        <v>50</v>
      </c>
      <c r="E16" s="157">
        <v>602.22</v>
      </c>
      <c r="F16" s="90"/>
      <c r="G16" s="93">
        <f t="shared" si="1"/>
        <v>0</v>
      </c>
    </row>
    <row r="17" spans="1:7" ht="41.25" customHeight="1" x14ac:dyDescent="0.2">
      <c r="A17" s="109" t="s">
        <v>41</v>
      </c>
      <c r="B17" s="166" t="s">
        <v>49</v>
      </c>
      <c r="C17" s="152" t="s">
        <v>158</v>
      </c>
      <c r="D17" s="219" t="s">
        <v>547</v>
      </c>
      <c r="E17" s="157">
        <v>4</v>
      </c>
      <c r="F17" s="90"/>
      <c r="G17" s="93">
        <f t="shared" si="1"/>
        <v>0</v>
      </c>
    </row>
    <row r="18" spans="1:7" ht="32.25" customHeight="1" x14ac:dyDescent="0.2">
      <c r="A18" s="109" t="s">
        <v>102</v>
      </c>
      <c r="B18" s="166" t="s">
        <v>49</v>
      </c>
      <c r="C18" s="152" t="s">
        <v>159</v>
      </c>
      <c r="D18" s="219" t="s">
        <v>547</v>
      </c>
      <c r="E18" s="157">
        <v>38.380000000000003</v>
      </c>
      <c r="F18" s="90"/>
      <c r="G18" s="93">
        <f t="shared" si="1"/>
        <v>0</v>
      </c>
    </row>
    <row r="19" spans="1:7" ht="32.25" customHeight="1" x14ac:dyDescent="0.2">
      <c r="A19" s="109" t="s">
        <v>42</v>
      </c>
      <c r="B19" s="166" t="s">
        <v>49</v>
      </c>
      <c r="C19" s="152" t="s">
        <v>162</v>
      </c>
      <c r="D19" s="219" t="s">
        <v>50</v>
      </c>
      <c r="E19" s="157">
        <v>80</v>
      </c>
      <c r="F19" s="90"/>
      <c r="G19" s="93">
        <f t="shared" si="1"/>
        <v>0</v>
      </c>
    </row>
    <row r="20" spans="1:7" ht="32.25" customHeight="1" x14ac:dyDescent="0.2">
      <c r="A20" s="109" t="s">
        <v>61</v>
      </c>
      <c r="B20" s="166" t="s">
        <v>49</v>
      </c>
      <c r="C20" s="152" t="s">
        <v>163</v>
      </c>
      <c r="D20" s="219" t="s">
        <v>50</v>
      </c>
      <c r="E20" s="157">
        <v>1585.57</v>
      </c>
      <c r="F20" s="90"/>
      <c r="G20" s="93">
        <f t="shared" si="1"/>
        <v>0</v>
      </c>
    </row>
    <row r="21" spans="1:7" ht="32.25" customHeight="1" x14ac:dyDescent="0.2">
      <c r="A21" s="109" t="s">
        <v>62</v>
      </c>
      <c r="B21" s="166" t="s">
        <v>49</v>
      </c>
      <c r="C21" s="152" t="s">
        <v>372</v>
      </c>
      <c r="D21" s="219"/>
      <c r="E21" s="157">
        <v>48.54</v>
      </c>
      <c r="F21" s="90"/>
      <c r="G21" s="93">
        <f t="shared" si="1"/>
        <v>0</v>
      </c>
    </row>
    <row r="22" spans="1:7" ht="32.25" customHeight="1" x14ac:dyDescent="0.2">
      <c r="A22" s="109" t="s">
        <v>382</v>
      </c>
      <c r="B22" s="166" t="s">
        <v>49</v>
      </c>
      <c r="C22" s="152" t="s">
        <v>373</v>
      </c>
      <c r="D22" s="219"/>
      <c r="E22" s="157">
        <v>48.54</v>
      </c>
      <c r="F22" s="90"/>
      <c r="G22" s="93">
        <f t="shared" si="1"/>
        <v>0</v>
      </c>
    </row>
    <row r="23" spans="1:7" ht="39" customHeight="1" x14ac:dyDescent="0.2">
      <c r="A23" s="109" t="s">
        <v>393</v>
      </c>
      <c r="B23" s="166" t="s">
        <v>49</v>
      </c>
      <c r="C23" s="152" t="s">
        <v>164</v>
      </c>
      <c r="D23" s="219" t="s">
        <v>547</v>
      </c>
      <c r="E23" s="157">
        <v>811.08</v>
      </c>
      <c r="F23" s="193"/>
      <c r="G23" s="93">
        <f>ROUND(E23*F23,2)</f>
        <v>0</v>
      </c>
    </row>
    <row r="24" spans="1:7" ht="39" customHeight="1" x14ac:dyDescent="0.2">
      <c r="A24" s="109" t="s">
        <v>415</v>
      </c>
      <c r="B24" s="166" t="s">
        <v>49</v>
      </c>
      <c r="C24" s="152" t="s">
        <v>552</v>
      </c>
      <c r="D24" s="219" t="s">
        <v>547</v>
      </c>
      <c r="E24" s="157">
        <v>80</v>
      </c>
      <c r="F24" s="193"/>
      <c r="G24" s="93">
        <f t="shared" ref="G24:G28" si="2">ROUND(E24*F24,2)</f>
        <v>0</v>
      </c>
    </row>
    <row r="25" spans="1:7" ht="40.5" customHeight="1" x14ac:dyDescent="0.2">
      <c r="A25" s="109" t="s">
        <v>416</v>
      </c>
      <c r="B25" s="166" t="s">
        <v>49</v>
      </c>
      <c r="C25" s="152" t="s">
        <v>165</v>
      </c>
      <c r="D25" s="219" t="s">
        <v>547</v>
      </c>
      <c r="E25" s="157">
        <v>1627.88</v>
      </c>
      <c r="F25" s="193"/>
      <c r="G25" s="93">
        <f t="shared" si="2"/>
        <v>0</v>
      </c>
    </row>
    <row r="26" spans="1:7" ht="40.5" customHeight="1" x14ac:dyDescent="0.2">
      <c r="A26" s="109" t="s">
        <v>417</v>
      </c>
      <c r="B26" s="166" t="s">
        <v>49</v>
      </c>
      <c r="C26" s="152" t="s">
        <v>373</v>
      </c>
      <c r="D26" s="219" t="s">
        <v>547</v>
      </c>
      <c r="E26" s="157">
        <v>48.54</v>
      </c>
      <c r="F26" s="193"/>
      <c r="G26" s="93">
        <f t="shared" si="2"/>
        <v>0</v>
      </c>
    </row>
    <row r="27" spans="1:7" ht="29.25" customHeight="1" x14ac:dyDescent="0.2">
      <c r="A27" s="109" t="s">
        <v>418</v>
      </c>
      <c r="B27" s="113" t="s">
        <v>49</v>
      </c>
      <c r="C27" s="152" t="s">
        <v>374</v>
      </c>
      <c r="D27" s="221" t="s">
        <v>19</v>
      </c>
      <c r="E27" s="157">
        <v>384.52</v>
      </c>
      <c r="F27" s="193"/>
      <c r="G27" s="93">
        <f t="shared" si="2"/>
        <v>0</v>
      </c>
    </row>
    <row r="28" spans="1:7" ht="42" customHeight="1" x14ac:dyDescent="0.2">
      <c r="A28" s="109" t="s">
        <v>419</v>
      </c>
      <c r="B28" s="113" t="s">
        <v>49</v>
      </c>
      <c r="C28" s="152" t="s">
        <v>168</v>
      </c>
      <c r="D28" s="221" t="s">
        <v>19</v>
      </c>
      <c r="E28" s="157">
        <v>832.2</v>
      </c>
      <c r="F28" s="193"/>
      <c r="G28" s="93">
        <f t="shared" si="2"/>
        <v>0</v>
      </c>
    </row>
    <row r="29" spans="1:7" ht="27" customHeight="1" x14ac:dyDescent="0.2">
      <c r="A29" s="109" t="s">
        <v>420</v>
      </c>
      <c r="B29" s="113" t="s">
        <v>49</v>
      </c>
      <c r="C29" s="152" t="s">
        <v>151</v>
      </c>
      <c r="D29" s="221" t="s">
        <v>20</v>
      </c>
      <c r="E29" s="157">
        <v>9</v>
      </c>
      <c r="F29" s="90"/>
      <c r="G29" s="93">
        <f>ROUND(E29*F29,2)</f>
        <v>0</v>
      </c>
    </row>
    <row r="30" spans="1:7" ht="27.75" customHeight="1" x14ac:dyDescent="0.2">
      <c r="A30" s="109" t="s">
        <v>421</v>
      </c>
      <c r="B30" s="113" t="s">
        <v>49</v>
      </c>
      <c r="C30" s="152" t="s">
        <v>150</v>
      </c>
      <c r="D30" s="221" t="s">
        <v>19</v>
      </c>
      <c r="E30" s="157">
        <v>83</v>
      </c>
      <c r="F30" s="90"/>
      <c r="G30" s="93">
        <f>ROUND(E30*F30,2)</f>
        <v>0</v>
      </c>
    </row>
    <row r="31" spans="1:7" ht="43.5" customHeight="1" x14ac:dyDescent="0.2">
      <c r="A31" s="366" t="s">
        <v>24</v>
      </c>
      <c r="B31" s="367"/>
      <c r="C31" s="367"/>
      <c r="D31" s="367"/>
      <c r="E31" s="367"/>
      <c r="F31" s="368"/>
      <c r="G31" s="94">
        <f>SUM(G8:G30)</f>
        <v>0</v>
      </c>
    </row>
    <row r="32" spans="1:7" ht="33" customHeight="1" x14ac:dyDescent="0.2">
      <c r="A32" s="65" t="s">
        <v>43</v>
      </c>
      <c r="B32" s="112"/>
      <c r="C32" s="195" t="s">
        <v>241</v>
      </c>
      <c r="D32" s="201"/>
      <c r="E32" s="92"/>
      <c r="F32" s="90"/>
      <c r="G32" s="196"/>
    </row>
    <row r="33" spans="1:7" ht="36.75" customHeight="1" x14ac:dyDescent="0.2">
      <c r="A33" s="109" t="s">
        <v>44</v>
      </c>
      <c r="B33" s="113" t="s">
        <v>51</v>
      </c>
      <c r="C33" s="181" t="s">
        <v>86</v>
      </c>
      <c r="D33" s="219" t="s">
        <v>548</v>
      </c>
      <c r="E33" s="157">
        <v>10</v>
      </c>
      <c r="F33" s="193"/>
      <c r="G33" s="93">
        <f>ROUND(E33*F33,2)</f>
        <v>0</v>
      </c>
    </row>
    <row r="34" spans="1:7" ht="36.75" customHeight="1" x14ac:dyDescent="0.2">
      <c r="A34" s="109" t="s">
        <v>45</v>
      </c>
      <c r="B34" s="113" t="s">
        <v>51</v>
      </c>
      <c r="C34" s="181" t="s">
        <v>375</v>
      </c>
      <c r="D34" s="219" t="s">
        <v>548</v>
      </c>
      <c r="E34" s="157">
        <v>509</v>
      </c>
      <c r="F34" s="193"/>
      <c r="G34" s="93">
        <f>ROUND(E34*F34,2)</f>
        <v>0</v>
      </c>
    </row>
    <row r="35" spans="1:7" ht="35.25" customHeight="1" x14ac:dyDescent="0.2">
      <c r="A35" s="109" t="s">
        <v>246</v>
      </c>
      <c r="B35" s="113" t="s">
        <v>52</v>
      </c>
      <c r="C35" s="181" t="s">
        <v>169</v>
      </c>
      <c r="D35" s="219" t="s">
        <v>548</v>
      </c>
      <c r="E35" s="157">
        <v>509</v>
      </c>
      <c r="F35" s="90"/>
      <c r="G35" s="93">
        <f>ROUND(E35*F35,2)</f>
        <v>0</v>
      </c>
    </row>
    <row r="36" spans="1:7" ht="34.5" customHeight="1" x14ac:dyDescent="0.2">
      <c r="A36" s="361" t="s">
        <v>25</v>
      </c>
      <c r="B36" s="356"/>
      <c r="C36" s="356"/>
      <c r="D36" s="356"/>
      <c r="E36" s="356"/>
      <c r="F36" s="356"/>
      <c r="G36" s="94">
        <f>SUM(G33:G35)</f>
        <v>0</v>
      </c>
    </row>
    <row r="37" spans="1:7" ht="29.25" customHeight="1" x14ac:dyDescent="0.2">
      <c r="A37" s="65" t="s">
        <v>87</v>
      </c>
      <c r="B37" s="112"/>
      <c r="C37" s="362" t="s">
        <v>171</v>
      </c>
      <c r="D37" s="363"/>
      <c r="E37" s="363"/>
      <c r="F37" s="365"/>
      <c r="G37" s="196"/>
    </row>
    <row r="38" spans="1:7" ht="39" customHeight="1" x14ac:dyDescent="0.2">
      <c r="A38" s="109" t="s">
        <v>88</v>
      </c>
      <c r="B38" s="113" t="s">
        <v>98</v>
      </c>
      <c r="C38" s="181" t="s">
        <v>172</v>
      </c>
      <c r="D38" s="219" t="s">
        <v>547</v>
      </c>
      <c r="E38" s="157">
        <v>1488.15</v>
      </c>
      <c r="F38" s="90"/>
      <c r="G38" s="93">
        <f>ROUND(E38*F38,2)</f>
        <v>0</v>
      </c>
    </row>
    <row r="39" spans="1:7" ht="40.5" customHeight="1" x14ac:dyDescent="0.2">
      <c r="A39" s="109" t="s">
        <v>89</v>
      </c>
      <c r="B39" s="113" t="s">
        <v>98</v>
      </c>
      <c r="C39" s="181" t="s">
        <v>173</v>
      </c>
      <c r="D39" s="219" t="s">
        <v>547</v>
      </c>
      <c r="E39" s="157">
        <v>26.64</v>
      </c>
      <c r="F39" s="193"/>
      <c r="G39" s="93">
        <f>ROUND(E39*F39,2)</f>
        <v>0</v>
      </c>
    </row>
    <row r="40" spans="1:7" ht="42.75" customHeight="1" x14ac:dyDescent="0.2">
      <c r="A40" s="109" t="s">
        <v>90</v>
      </c>
      <c r="B40" s="113" t="s">
        <v>98</v>
      </c>
      <c r="C40" s="181" t="s">
        <v>174</v>
      </c>
      <c r="D40" s="219" t="s">
        <v>547</v>
      </c>
      <c r="E40" s="157">
        <v>2304.04</v>
      </c>
      <c r="F40" s="90"/>
      <c r="G40" s="93">
        <f>ROUND(E40*F40,2)</f>
        <v>0</v>
      </c>
    </row>
    <row r="41" spans="1:7" ht="30" customHeight="1" x14ac:dyDescent="0.2">
      <c r="A41" s="109" t="s">
        <v>92</v>
      </c>
      <c r="B41" s="113" t="s">
        <v>176</v>
      </c>
      <c r="C41" s="152" t="s">
        <v>175</v>
      </c>
      <c r="D41" s="219" t="s">
        <v>547</v>
      </c>
      <c r="E41" s="157">
        <v>2204.1999999999998</v>
      </c>
      <c r="F41" s="90"/>
      <c r="G41" s="93">
        <f t="shared" ref="G41:G48" si="3">ROUND(E41*F41,2)</f>
        <v>0</v>
      </c>
    </row>
    <row r="42" spans="1:7" ht="30" customHeight="1" x14ac:dyDescent="0.2">
      <c r="A42" s="109" t="s">
        <v>93</v>
      </c>
      <c r="B42" s="113" t="s">
        <v>176</v>
      </c>
      <c r="C42" s="152" t="s">
        <v>177</v>
      </c>
      <c r="D42" s="219" t="s">
        <v>547</v>
      </c>
      <c r="E42" s="157">
        <v>3536.85</v>
      </c>
      <c r="F42" s="90"/>
      <c r="G42" s="93">
        <f t="shared" si="3"/>
        <v>0</v>
      </c>
    </row>
    <row r="43" spans="1:7" ht="40.5" customHeight="1" x14ac:dyDescent="0.2">
      <c r="A43" s="109" t="s">
        <v>94</v>
      </c>
      <c r="B43" s="113" t="s">
        <v>98</v>
      </c>
      <c r="C43" s="152" t="s">
        <v>178</v>
      </c>
      <c r="D43" s="219" t="s">
        <v>547</v>
      </c>
      <c r="E43" s="157">
        <v>895.88</v>
      </c>
      <c r="F43" s="90"/>
      <c r="G43" s="93">
        <f t="shared" si="3"/>
        <v>0</v>
      </c>
    </row>
    <row r="44" spans="1:7" ht="40.5" customHeight="1" x14ac:dyDescent="0.2">
      <c r="A44" s="109" t="s">
        <v>95</v>
      </c>
      <c r="B44" s="113" t="s">
        <v>98</v>
      </c>
      <c r="C44" s="152" t="s">
        <v>179</v>
      </c>
      <c r="D44" s="219" t="s">
        <v>547</v>
      </c>
      <c r="E44" s="157">
        <v>552.30999999999995</v>
      </c>
      <c r="F44" s="90"/>
      <c r="G44" s="93">
        <f t="shared" si="3"/>
        <v>0</v>
      </c>
    </row>
    <row r="45" spans="1:7" ht="40.5" customHeight="1" x14ac:dyDescent="0.2">
      <c r="A45" s="109" t="s">
        <v>96</v>
      </c>
      <c r="B45" s="113" t="s">
        <v>98</v>
      </c>
      <c r="C45" s="152" t="s">
        <v>376</v>
      </c>
      <c r="D45" s="219" t="s">
        <v>547</v>
      </c>
      <c r="E45" s="157">
        <v>3.5</v>
      </c>
      <c r="F45" s="90"/>
      <c r="G45" s="93">
        <f t="shared" si="3"/>
        <v>0</v>
      </c>
    </row>
    <row r="46" spans="1:7" ht="37.5" customHeight="1" x14ac:dyDescent="0.2">
      <c r="A46" s="109" t="s">
        <v>97</v>
      </c>
      <c r="B46" s="113" t="s">
        <v>98</v>
      </c>
      <c r="C46" s="152" t="s">
        <v>180</v>
      </c>
      <c r="D46" s="219" t="s">
        <v>547</v>
      </c>
      <c r="E46" s="157">
        <v>1712.44</v>
      </c>
      <c r="F46" s="90"/>
      <c r="G46" s="93">
        <f t="shared" si="3"/>
        <v>0</v>
      </c>
    </row>
    <row r="47" spans="1:7" ht="37.5" customHeight="1" x14ac:dyDescent="0.2">
      <c r="A47" s="109" t="s">
        <v>266</v>
      </c>
      <c r="B47" s="113" t="s">
        <v>99</v>
      </c>
      <c r="C47" s="152" t="s">
        <v>181</v>
      </c>
      <c r="D47" s="219" t="s">
        <v>547</v>
      </c>
      <c r="E47" s="157">
        <v>2067.17</v>
      </c>
      <c r="F47" s="90"/>
      <c r="G47" s="93">
        <f t="shared" si="3"/>
        <v>0</v>
      </c>
    </row>
    <row r="48" spans="1:7" ht="37.5" customHeight="1" x14ac:dyDescent="0.2">
      <c r="A48" s="109" t="s">
        <v>267</v>
      </c>
      <c r="B48" s="113" t="s">
        <v>99</v>
      </c>
      <c r="C48" s="152" t="s">
        <v>377</v>
      </c>
      <c r="D48" s="219" t="s">
        <v>547</v>
      </c>
      <c r="E48" s="157">
        <v>420.37</v>
      </c>
      <c r="F48" s="90"/>
      <c r="G48" s="93">
        <f t="shared" si="3"/>
        <v>0</v>
      </c>
    </row>
    <row r="49" spans="1:7" ht="36" customHeight="1" x14ac:dyDescent="0.2">
      <c r="A49" s="109" t="s">
        <v>268</v>
      </c>
      <c r="B49" s="113" t="s">
        <v>101</v>
      </c>
      <c r="C49" s="152" t="s">
        <v>183</v>
      </c>
      <c r="D49" s="219" t="s">
        <v>547</v>
      </c>
      <c r="E49" s="157">
        <v>1492.27</v>
      </c>
      <c r="F49" s="193"/>
      <c r="G49" s="93">
        <f>ROUND(E49*F49,2)</f>
        <v>0</v>
      </c>
    </row>
    <row r="50" spans="1:7" ht="33.75" customHeight="1" x14ac:dyDescent="0.2">
      <c r="A50" s="361" t="s">
        <v>26</v>
      </c>
      <c r="B50" s="356"/>
      <c r="C50" s="356"/>
      <c r="D50" s="356"/>
      <c r="E50" s="356"/>
      <c r="F50" s="356"/>
      <c r="G50" s="94">
        <f>SUM(G38:G49)</f>
        <v>0</v>
      </c>
    </row>
    <row r="51" spans="1:7" ht="24.75" customHeight="1" x14ac:dyDescent="0.2">
      <c r="A51" s="65" t="s">
        <v>425</v>
      </c>
      <c r="B51" s="112"/>
      <c r="C51" s="362" t="s">
        <v>184</v>
      </c>
      <c r="D51" s="363"/>
      <c r="E51" s="363"/>
      <c r="F51" s="363"/>
      <c r="G51" s="364"/>
    </row>
    <row r="52" spans="1:7" ht="26.25" customHeight="1" x14ac:dyDescent="0.2">
      <c r="A52" s="109" t="s">
        <v>426</v>
      </c>
      <c r="B52" s="113" t="s">
        <v>103</v>
      </c>
      <c r="C52" s="152" t="s">
        <v>378</v>
      </c>
      <c r="D52" s="219" t="s">
        <v>547</v>
      </c>
      <c r="E52" s="157">
        <v>24.91</v>
      </c>
      <c r="F52" s="90"/>
      <c r="G52" s="93">
        <f t="shared" ref="G52:G54" si="4">ROUND(E52*F52,2)</f>
        <v>0</v>
      </c>
    </row>
    <row r="53" spans="1:7" ht="30" customHeight="1" x14ac:dyDescent="0.2">
      <c r="A53" s="109" t="s">
        <v>427</v>
      </c>
      <c r="B53" s="113" t="s">
        <v>105</v>
      </c>
      <c r="C53" s="181" t="s">
        <v>187</v>
      </c>
      <c r="D53" s="219" t="s">
        <v>547</v>
      </c>
      <c r="E53" s="157">
        <v>552.30999999999995</v>
      </c>
      <c r="F53" s="90"/>
      <c r="G53" s="93">
        <f t="shared" si="4"/>
        <v>0</v>
      </c>
    </row>
    <row r="54" spans="1:7" ht="30" customHeight="1" x14ac:dyDescent="0.2">
      <c r="A54" s="109" t="s">
        <v>428</v>
      </c>
      <c r="B54" s="113" t="s">
        <v>105</v>
      </c>
      <c r="C54" s="152" t="s">
        <v>188</v>
      </c>
      <c r="D54" s="219" t="s">
        <v>547</v>
      </c>
      <c r="E54" s="157">
        <v>1587.35</v>
      </c>
      <c r="F54" s="193"/>
      <c r="G54" s="93">
        <f t="shared" si="4"/>
        <v>0</v>
      </c>
    </row>
    <row r="55" spans="1:7" ht="30" customHeight="1" x14ac:dyDescent="0.2">
      <c r="A55" s="109" t="s">
        <v>429</v>
      </c>
      <c r="B55" s="113" t="s">
        <v>104</v>
      </c>
      <c r="C55" s="152" t="s">
        <v>189</v>
      </c>
      <c r="D55" s="219" t="s">
        <v>547</v>
      </c>
      <c r="E55" s="157">
        <v>552.30999999999995</v>
      </c>
      <c r="F55" s="90"/>
      <c r="G55" s="93"/>
    </row>
    <row r="56" spans="1:7" ht="36" customHeight="1" x14ac:dyDescent="0.2">
      <c r="A56" s="109" t="s">
        <v>430</v>
      </c>
      <c r="B56" s="113" t="s">
        <v>106</v>
      </c>
      <c r="C56" s="152" t="s">
        <v>190</v>
      </c>
      <c r="D56" s="219" t="s">
        <v>547</v>
      </c>
      <c r="E56" s="157">
        <v>1492.27</v>
      </c>
      <c r="F56" s="90"/>
      <c r="G56" s="93">
        <f>ROUND(E56*F56,2)</f>
        <v>0</v>
      </c>
    </row>
    <row r="57" spans="1:7" ht="44.25" customHeight="1" x14ac:dyDescent="0.2">
      <c r="A57" s="109" t="s">
        <v>431</v>
      </c>
      <c r="B57" s="113" t="s">
        <v>107</v>
      </c>
      <c r="C57" s="152" t="s">
        <v>191</v>
      </c>
      <c r="D57" s="219" t="s">
        <v>547</v>
      </c>
      <c r="E57" s="157">
        <v>899.38</v>
      </c>
      <c r="F57" s="90"/>
      <c r="G57" s="93">
        <f>ROUND(E57*F57,2)</f>
        <v>0</v>
      </c>
    </row>
    <row r="58" spans="1:7" ht="39.75" customHeight="1" x14ac:dyDescent="0.2">
      <c r="A58" s="109" t="s">
        <v>432</v>
      </c>
      <c r="B58" s="113" t="s">
        <v>107</v>
      </c>
      <c r="C58" s="152" t="s">
        <v>192</v>
      </c>
      <c r="D58" s="219" t="s">
        <v>547</v>
      </c>
      <c r="E58" s="157">
        <v>60.55</v>
      </c>
      <c r="F58" s="90"/>
      <c r="G58" s="93">
        <f>ROUND(E58*F58,2)</f>
        <v>0</v>
      </c>
    </row>
    <row r="59" spans="1:7" ht="31.5" customHeight="1" x14ac:dyDescent="0.2">
      <c r="A59" s="354" t="s">
        <v>27</v>
      </c>
      <c r="B59" s="355"/>
      <c r="C59" s="355"/>
      <c r="D59" s="355"/>
      <c r="E59" s="355"/>
      <c r="F59" s="356"/>
      <c r="G59" s="94">
        <f>SUM(G52:G58)</f>
        <v>0</v>
      </c>
    </row>
    <row r="60" spans="1:7" ht="24" customHeight="1" x14ac:dyDescent="0.2">
      <c r="A60" s="65" t="s">
        <v>433</v>
      </c>
      <c r="B60" s="112"/>
      <c r="C60" s="87" t="s">
        <v>28</v>
      </c>
      <c r="D60" s="201" t="s">
        <v>17</v>
      </c>
      <c r="E60" s="92"/>
      <c r="F60" s="193"/>
      <c r="G60" s="197"/>
    </row>
    <row r="61" spans="1:7" ht="22.5" customHeight="1" x14ac:dyDescent="0.2">
      <c r="A61" s="65"/>
      <c r="B61" s="108"/>
      <c r="C61" s="198" t="s">
        <v>108</v>
      </c>
      <c r="D61" s="222"/>
      <c r="E61" s="157"/>
      <c r="F61" s="193"/>
      <c r="G61" s="196"/>
    </row>
    <row r="62" spans="1:7" ht="26.25" customHeight="1" x14ac:dyDescent="0.2">
      <c r="A62" s="109" t="s">
        <v>197</v>
      </c>
      <c r="B62" s="110" t="s">
        <v>53</v>
      </c>
      <c r="C62" s="181" t="s">
        <v>194</v>
      </c>
      <c r="D62" s="219" t="s">
        <v>547</v>
      </c>
      <c r="E62" s="157">
        <v>626.07000000000005</v>
      </c>
      <c r="F62" s="193"/>
      <c r="G62" s="93">
        <f>ROUND(E62*F62,2)</f>
        <v>0</v>
      </c>
    </row>
    <row r="63" spans="1:7" ht="27.75" customHeight="1" x14ac:dyDescent="0.2">
      <c r="A63" s="109" t="s">
        <v>198</v>
      </c>
      <c r="B63" s="110" t="s">
        <v>53</v>
      </c>
      <c r="C63" s="181" t="s">
        <v>196</v>
      </c>
      <c r="D63" s="219" t="s">
        <v>547</v>
      </c>
      <c r="E63" s="157">
        <v>305.5</v>
      </c>
      <c r="F63" s="193"/>
      <c r="G63" s="93">
        <f>ROUND(E63*F63,2)</f>
        <v>0</v>
      </c>
    </row>
    <row r="64" spans="1:7" ht="37.5" customHeight="1" x14ac:dyDescent="0.2">
      <c r="A64" s="354" t="s">
        <v>29</v>
      </c>
      <c r="B64" s="355"/>
      <c r="C64" s="355"/>
      <c r="D64" s="355"/>
      <c r="E64" s="355"/>
      <c r="F64" s="356"/>
      <c r="G64" s="94">
        <f>SUM(G62:G63)</f>
        <v>0</v>
      </c>
    </row>
    <row r="65" spans="1:9" ht="28.5" customHeight="1" x14ac:dyDescent="0.2">
      <c r="A65" s="65" t="s">
        <v>201</v>
      </c>
      <c r="B65" s="112"/>
      <c r="C65" s="362" t="s">
        <v>554</v>
      </c>
      <c r="D65" s="363"/>
      <c r="E65" s="363"/>
      <c r="F65" s="365"/>
      <c r="G65" s="196"/>
    </row>
    <row r="66" spans="1:9" ht="24.75" customHeight="1" x14ac:dyDescent="0.2">
      <c r="A66" s="65"/>
      <c r="B66" s="108"/>
      <c r="C66" s="87" t="s">
        <v>30</v>
      </c>
      <c r="D66" s="201" t="s">
        <v>17</v>
      </c>
      <c r="E66" s="92"/>
      <c r="F66" s="90"/>
      <c r="G66" s="196"/>
    </row>
    <row r="67" spans="1:9" ht="29.25" customHeight="1" x14ac:dyDescent="0.2">
      <c r="A67" s="109" t="s">
        <v>434</v>
      </c>
      <c r="B67" s="110" t="s">
        <v>54</v>
      </c>
      <c r="C67" s="181" t="s">
        <v>202</v>
      </c>
      <c r="D67" s="219" t="s">
        <v>547</v>
      </c>
      <c r="E67" s="157">
        <v>22.08</v>
      </c>
      <c r="F67" s="90"/>
      <c r="G67" s="93">
        <f t="shared" ref="G67:G76" si="5">ROUND(E67*F67,2)</f>
        <v>0</v>
      </c>
    </row>
    <row r="68" spans="1:9" ht="29.25" customHeight="1" x14ac:dyDescent="0.2">
      <c r="A68" s="109" t="s">
        <v>435</v>
      </c>
      <c r="B68" s="110" t="s">
        <v>54</v>
      </c>
      <c r="C68" s="181" t="s">
        <v>206</v>
      </c>
      <c r="D68" s="219" t="s">
        <v>549</v>
      </c>
      <c r="E68" s="157">
        <v>7.36</v>
      </c>
      <c r="F68" s="90"/>
      <c r="G68" s="93">
        <f t="shared" si="5"/>
        <v>0</v>
      </c>
    </row>
    <row r="69" spans="1:9" ht="34.5" customHeight="1" x14ac:dyDescent="0.2">
      <c r="A69" s="109" t="s">
        <v>436</v>
      </c>
      <c r="B69" s="110" t="s">
        <v>54</v>
      </c>
      <c r="C69" s="181" t="s">
        <v>207</v>
      </c>
      <c r="D69" s="219" t="s">
        <v>550</v>
      </c>
      <c r="E69" s="157">
        <v>45.29</v>
      </c>
      <c r="F69" s="90"/>
      <c r="G69" s="93">
        <f t="shared" si="5"/>
        <v>0</v>
      </c>
    </row>
    <row r="70" spans="1:9" ht="29.25" customHeight="1" x14ac:dyDescent="0.2">
      <c r="A70" s="109" t="s">
        <v>437</v>
      </c>
      <c r="B70" s="110" t="s">
        <v>54</v>
      </c>
      <c r="C70" s="181" t="s">
        <v>208</v>
      </c>
      <c r="D70" s="219" t="s">
        <v>551</v>
      </c>
      <c r="E70" s="157">
        <v>52.55</v>
      </c>
      <c r="F70" s="90"/>
      <c r="G70" s="93">
        <f t="shared" si="5"/>
        <v>0</v>
      </c>
    </row>
    <row r="71" spans="1:9" ht="21.75" customHeight="1" x14ac:dyDescent="0.2">
      <c r="A71" s="65"/>
      <c r="B71" s="112"/>
      <c r="C71" s="87" t="s">
        <v>31</v>
      </c>
      <c r="D71" s="201"/>
      <c r="E71" s="157"/>
      <c r="F71" s="193"/>
      <c r="G71" s="93"/>
    </row>
    <row r="72" spans="1:9" ht="24" customHeight="1" x14ac:dyDescent="0.2">
      <c r="A72" s="143" t="s">
        <v>438</v>
      </c>
      <c r="B72" s="144" t="s">
        <v>55</v>
      </c>
      <c r="C72" s="152" t="s">
        <v>209</v>
      </c>
      <c r="D72" s="223" t="s">
        <v>23</v>
      </c>
      <c r="E72" s="157">
        <v>16</v>
      </c>
      <c r="F72" s="90"/>
      <c r="G72" s="93">
        <f t="shared" si="5"/>
        <v>0</v>
      </c>
      <c r="I72" s="79"/>
    </row>
    <row r="73" spans="1:9" ht="28.5" customHeight="1" x14ac:dyDescent="0.2">
      <c r="A73" s="143" t="s">
        <v>439</v>
      </c>
      <c r="B73" s="144" t="s">
        <v>55</v>
      </c>
      <c r="C73" s="152" t="s">
        <v>210</v>
      </c>
      <c r="D73" s="223" t="s">
        <v>23</v>
      </c>
      <c r="E73" s="157">
        <v>3</v>
      </c>
      <c r="F73" s="90"/>
      <c r="G73" s="93">
        <f t="shared" si="5"/>
        <v>0</v>
      </c>
      <c r="I73" s="79"/>
    </row>
    <row r="74" spans="1:9" ht="24.75" customHeight="1" x14ac:dyDescent="0.2">
      <c r="A74" s="143" t="s">
        <v>440</v>
      </c>
      <c r="B74" s="144" t="s">
        <v>55</v>
      </c>
      <c r="C74" s="152" t="s">
        <v>211</v>
      </c>
      <c r="D74" s="223" t="s">
        <v>23</v>
      </c>
      <c r="E74" s="157">
        <v>1</v>
      </c>
      <c r="F74" s="90"/>
      <c r="G74" s="93">
        <f t="shared" si="5"/>
        <v>0</v>
      </c>
      <c r="I74" s="79"/>
    </row>
    <row r="75" spans="1:9" ht="23.25" customHeight="1" x14ac:dyDescent="0.2">
      <c r="A75" s="143" t="s">
        <v>441</v>
      </c>
      <c r="B75" s="144" t="s">
        <v>55</v>
      </c>
      <c r="C75" s="152" t="s">
        <v>212</v>
      </c>
      <c r="D75" s="223" t="s">
        <v>23</v>
      </c>
      <c r="E75" s="157">
        <v>2</v>
      </c>
      <c r="F75" s="90"/>
      <c r="G75" s="93">
        <f t="shared" si="5"/>
        <v>0</v>
      </c>
      <c r="I75" s="79"/>
    </row>
    <row r="76" spans="1:9" ht="21" customHeight="1" x14ac:dyDescent="0.2">
      <c r="A76" s="143" t="s">
        <v>442</v>
      </c>
      <c r="B76" s="145" t="s">
        <v>55</v>
      </c>
      <c r="C76" s="152" t="s">
        <v>213</v>
      </c>
      <c r="D76" s="223" t="s">
        <v>23</v>
      </c>
      <c r="E76" s="157">
        <v>12</v>
      </c>
      <c r="F76" s="90"/>
      <c r="G76" s="93">
        <f t="shared" si="5"/>
        <v>0</v>
      </c>
    </row>
    <row r="77" spans="1:9" ht="39.75" customHeight="1" x14ac:dyDescent="0.2">
      <c r="A77" s="361" t="s">
        <v>553</v>
      </c>
      <c r="B77" s="356"/>
      <c r="C77" s="356"/>
      <c r="D77" s="356"/>
      <c r="E77" s="356"/>
      <c r="F77" s="356"/>
      <c r="G77" s="94">
        <f>SUM(G67:G76)</f>
        <v>0</v>
      </c>
    </row>
    <row r="78" spans="1:9" ht="27.75" customHeight="1" x14ac:dyDescent="0.2">
      <c r="A78" s="65" t="s">
        <v>449</v>
      </c>
      <c r="B78" s="112"/>
      <c r="C78" s="87" t="s">
        <v>32</v>
      </c>
      <c r="D78" s="201" t="s">
        <v>17</v>
      </c>
      <c r="E78" s="92"/>
      <c r="F78" s="90"/>
      <c r="G78" s="196"/>
    </row>
    <row r="79" spans="1:9" ht="32.25" customHeight="1" x14ac:dyDescent="0.2">
      <c r="A79" s="109" t="s">
        <v>450</v>
      </c>
      <c r="B79" s="113" t="s">
        <v>56</v>
      </c>
      <c r="C79" s="152" t="s">
        <v>221</v>
      </c>
      <c r="D79" s="221" t="s">
        <v>19</v>
      </c>
      <c r="E79" s="157">
        <v>358.12</v>
      </c>
      <c r="F79" s="90"/>
      <c r="G79" s="93">
        <f>ROUND(E79*F79,2)</f>
        <v>0</v>
      </c>
    </row>
    <row r="80" spans="1:9" ht="39" customHeight="1" x14ac:dyDescent="0.2">
      <c r="A80" s="109" t="s">
        <v>451</v>
      </c>
      <c r="B80" s="113" t="s">
        <v>56</v>
      </c>
      <c r="C80" s="152" t="s">
        <v>222</v>
      </c>
      <c r="D80" s="221" t="s">
        <v>19</v>
      </c>
      <c r="E80" s="157">
        <v>177.04</v>
      </c>
      <c r="F80" s="90"/>
      <c r="G80" s="93">
        <f t="shared" ref="G80:G81" si="6">ROUND(E80*F80,2)</f>
        <v>0</v>
      </c>
    </row>
    <row r="81" spans="1:7" ht="41.25" customHeight="1" x14ac:dyDescent="0.2">
      <c r="A81" s="109" t="s">
        <v>452</v>
      </c>
      <c r="B81" s="115" t="s">
        <v>56</v>
      </c>
      <c r="C81" s="152" t="s">
        <v>223</v>
      </c>
      <c r="D81" s="221" t="s">
        <v>19</v>
      </c>
      <c r="E81" s="157">
        <v>30.32</v>
      </c>
      <c r="F81" s="90"/>
      <c r="G81" s="93">
        <f t="shared" si="6"/>
        <v>0</v>
      </c>
    </row>
    <row r="82" spans="1:7" s="267" customFormat="1" ht="27.75" customHeight="1" x14ac:dyDescent="0.2">
      <c r="A82" s="262" t="s">
        <v>453</v>
      </c>
      <c r="B82" s="263" t="s">
        <v>113</v>
      </c>
      <c r="C82" s="264" t="s">
        <v>379</v>
      </c>
      <c r="D82" s="273" t="s">
        <v>19</v>
      </c>
      <c r="E82" s="268">
        <v>531.84</v>
      </c>
      <c r="F82" s="265"/>
      <c r="G82" s="266">
        <f>ROUND(E82*F82,2)</f>
        <v>0</v>
      </c>
    </row>
    <row r="83" spans="1:7" s="79" customFormat="1" ht="27.75" customHeight="1" x14ac:dyDescent="0.2">
      <c r="A83" s="256" t="s">
        <v>619</v>
      </c>
      <c r="B83" s="257" t="s">
        <v>113</v>
      </c>
      <c r="C83" s="258" t="s">
        <v>623</v>
      </c>
      <c r="D83" s="272" t="s">
        <v>19</v>
      </c>
      <c r="E83" s="269">
        <v>307.54000000000002</v>
      </c>
      <c r="F83" s="260"/>
      <c r="G83" s="261">
        <f>ROUND(E83*F83,2)</f>
        <v>0</v>
      </c>
    </row>
    <row r="84" spans="1:7" s="79" customFormat="1" ht="27.75" customHeight="1" x14ac:dyDescent="0.2">
      <c r="A84" s="256" t="s">
        <v>620</v>
      </c>
      <c r="B84" s="257" t="s">
        <v>113</v>
      </c>
      <c r="C84" s="258" t="s">
        <v>624</v>
      </c>
      <c r="D84" s="272" t="s">
        <v>19</v>
      </c>
      <c r="E84" s="269">
        <v>224.3</v>
      </c>
      <c r="F84" s="260"/>
      <c r="G84" s="261">
        <f>ROUND(E84*F84,2)</f>
        <v>0</v>
      </c>
    </row>
    <row r="85" spans="1:7" ht="43.5" customHeight="1" x14ac:dyDescent="0.2">
      <c r="A85" s="361" t="s">
        <v>33</v>
      </c>
      <c r="B85" s="356"/>
      <c r="C85" s="356"/>
      <c r="D85" s="356"/>
      <c r="E85" s="356"/>
      <c r="F85" s="356"/>
      <c r="G85" s="95">
        <f>SUM(G79:G82)</f>
        <v>0</v>
      </c>
    </row>
    <row r="86" spans="1:7" ht="43.5" customHeight="1" thickBot="1" x14ac:dyDescent="0.25">
      <c r="A86" s="357" t="s">
        <v>455</v>
      </c>
      <c r="B86" s="358"/>
      <c r="C86" s="358"/>
      <c r="D86" s="358"/>
      <c r="E86" s="358"/>
      <c r="F86" s="359"/>
      <c r="G86" s="206">
        <f>G85+G77+G59+G50+G36+G31</f>
        <v>0</v>
      </c>
    </row>
    <row r="87" spans="1:7" ht="29.25" customHeight="1" x14ac:dyDescent="0.3">
      <c r="A87" s="111" t="s">
        <v>10</v>
      </c>
      <c r="C87" s="97"/>
      <c r="E87" s="116"/>
      <c r="F87" s="97"/>
      <c r="G87" s="98"/>
    </row>
  </sheetData>
  <mergeCells count="19">
    <mergeCell ref="A86:F86"/>
    <mergeCell ref="C51:G51"/>
    <mergeCell ref="A59:F59"/>
    <mergeCell ref="A64:F64"/>
    <mergeCell ref="C65:F65"/>
    <mergeCell ref="A77:F77"/>
    <mergeCell ref="A85:F85"/>
    <mergeCell ref="A50:F50"/>
    <mergeCell ref="A1:G1"/>
    <mergeCell ref="A2:G2"/>
    <mergeCell ref="A3:A4"/>
    <mergeCell ref="B3:B4"/>
    <mergeCell ref="C3:C4"/>
    <mergeCell ref="D3:E3"/>
    <mergeCell ref="A5:G5"/>
    <mergeCell ref="A6:G6"/>
    <mergeCell ref="A31:F31"/>
    <mergeCell ref="A36:F36"/>
    <mergeCell ref="C37:F3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451B-1CBB-4431-95F2-2F7FDE985E75}">
  <dimension ref="A1:H21"/>
  <sheetViews>
    <sheetView topLeftCell="A8" zoomScale="180" zoomScaleNormal="180" zoomScaleSheetLayoutView="100" workbookViewId="0">
      <selection activeCell="C12" sqref="C12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90" t="s">
        <v>542</v>
      </c>
      <c r="B1" s="391"/>
      <c r="C1" s="391"/>
      <c r="D1" s="391"/>
      <c r="E1" s="391"/>
      <c r="F1" s="391"/>
      <c r="G1" s="392"/>
    </row>
    <row r="2" spans="1:8" ht="39" customHeight="1" x14ac:dyDescent="0.2">
      <c r="A2" s="307" t="s">
        <v>6</v>
      </c>
      <c r="B2" s="393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8" ht="30" customHeight="1" x14ac:dyDescent="0.2">
      <c r="A3" s="308"/>
      <c r="B3" s="394"/>
      <c r="C3" s="312"/>
      <c r="D3" s="215" t="s">
        <v>14</v>
      </c>
      <c r="E3" s="215" t="s">
        <v>46</v>
      </c>
      <c r="F3" s="23" t="s">
        <v>7</v>
      </c>
      <c r="G3" s="24" t="s">
        <v>7</v>
      </c>
    </row>
    <row r="4" spans="1:8" ht="33" customHeight="1" x14ac:dyDescent="0.2">
      <c r="A4" s="387" t="s">
        <v>555</v>
      </c>
      <c r="B4" s="388"/>
      <c r="C4" s="388"/>
      <c r="D4" s="388"/>
      <c r="E4" s="388"/>
      <c r="F4" s="388"/>
      <c r="G4" s="389"/>
    </row>
    <row r="5" spans="1:8" ht="22.5" customHeight="1" x14ac:dyDescent="0.2">
      <c r="A5" s="150"/>
      <c r="B5" s="77"/>
      <c r="C5" s="369" t="s">
        <v>240</v>
      </c>
      <c r="D5" s="370"/>
      <c r="E5" s="370"/>
      <c r="F5" s="371"/>
      <c r="G5" s="72"/>
    </row>
    <row r="6" spans="1:8" ht="32.25" customHeight="1" x14ac:dyDescent="0.2">
      <c r="A6" s="67"/>
      <c r="B6" s="375" t="s">
        <v>366</v>
      </c>
      <c r="C6" s="376"/>
      <c r="D6" s="376"/>
      <c r="E6" s="376"/>
      <c r="F6" s="376"/>
      <c r="G6" s="377"/>
    </row>
    <row r="7" spans="1:8" ht="33" customHeight="1" x14ac:dyDescent="0.2">
      <c r="A7" s="67" t="s">
        <v>280</v>
      </c>
      <c r="B7" s="67" t="s">
        <v>229</v>
      </c>
      <c r="C7" s="184" t="s">
        <v>228</v>
      </c>
      <c r="D7" s="49" t="s">
        <v>19</v>
      </c>
      <c r="E7" s="162">
        <v>121.65</v>
      </c>
      <c r="F7" s="26"/>
      <c r="G7" s="72">
        <f>ROUND(E7*F7,2)</f>
        <v>0</v>
      </c>
      <c r="H7" s="99"/>
    </row>
    <row r="8" spans="1:8" ht="38.25" customHeight="1" x14ac:dyDescent="0.2">
      <c r="A8" s="61"/>
      <c r="B8" s="378" t="s">
        <v>231</v>
      </c>
      <c r="C8" s="376"/>
      <c r="D8" s="376"/>
      <c r="E8" s="376"/>
      <c r="F8" s="376"/>
      <c r="G8" s="377"/>
    </row>
    <row r="9" spans="1:8" ht="29.25" customHeight="1" x14ac:dyDescent="0.2">
      <c r="A9" s="67" t="s">
        <v>281</v>
      </c>
      <c r="B9" s="67" t="s">
        <v>229</v>
      </c>
      <c r="C9" s="148" t="s">
        <v>233</v>
      </c>
      <c r="D9" s="49" t="s">
        <v>20</v>
      </c>
      <c r="E9" s="162">
        <v>3</v>
      </c>
      <c r="F9" s="186"/>
      <c r="G9" s="72">
        <f t="shared" ref="G9:G12" si="0">ROUND(E9*F9,2)</f>
        <v>0</v>
      </c>
    </row>
    <row r="10" spans="1:8" ht="27" customHeight="1" x14ac:dyDescent="0.2">
      <c r="A10" s="67" t="s">
        <v>590</v>
      </c>
      <c r="B10" s="67" t="s">
        <v>229</v>
      </c>
      <c r="C10" s="148" t="s">
        <v>380</v>
      </c>
      <c r="D10" s="146" t="s">
        <v>20</v>
      </c>
      <c r="E10" s="162">
        <v>2</v>
      </c>
      <c r="F10" s="187"/>
      <c r="G10" s="147">
        <f t="shared" si="0"/>
        <v>0</v>
      </c>
    </row>
    <row r="11" spans="1:8" ht="29.25" customHeight="1" x14ac:dyDescent="0.2">
      <c r="A11" s="67" t="s">
        <v>591</v>
      </c>
      <c r="B11" s="67" t="s">
        <v>229</v>
      </c>
      <c r="C11" s="148" t="s">
        <v>235</v>
      </c>
      <c r="D11" s="49" t="s">
        <v>20</v>
      </c>
      <c r="E11" s="162">
        <v>12</v>
      </c>
      <c r="F11" s="186"/>
      <c r="G11" s="72">
        <f t="shared" si="0"/>
        <v>0</v>
      </c>
      <c r="H11" s="99"/>
    </row>
    <row r="12" spans="1:8" ht="29.25" customHeight="1" x14ac:dyDescent="0.2">
      <c r="A12" s="67" t="s">
        <v>592</v>
      </c>
      <c r="B12" s="67" t="s">
        <v>229</v>
      </c>
      <c r="C12" s="148" t="s">
        <v>381</v>
      </c>
      <c r="D12" s="49" t="s">
        <v>20</v>
      </c>
      <c r="E12" s="162">
        <v>8</v>
      </c>
      <c r="F12" s="186"/>
      <c r="G12" s="208">
        <f t="shared" si="0"/>
        <v>0</v>
      </c>
      <c r="H12" s="99"/>
    </row>
    <row r="13" spans="1:8" ht="33" customHeight="1" x14ac:dyDescent="0.2">
      <c r="A13" s="381" t="s">
        <v>556</v>
      </c>
      <c r="B13" s="382"/>
      <c r="C13" s="382"/>
      <c r="D13" s="382"/>
      <c r="E13" s="382"/>
      <c r="F13" s="383"/>
      <c r="G13" s="68">
        <f>SUM(G9:G12)</f>
        <v>0</v>
      </c>
    </row>
    <row r="14" spans="1:8" ht="35.25" customHeight="1" x14ac:dyDescent="0.2">
      <c r="A14" s="177" t="s">
        <v>10</v>
      </c>
      <c r="B14" s="120"/>
      <c r="C14" s="120"/>
      <c r="D14" s="120"/>
      <c r="E14" s="120"/>
      <c r="F14" s="120"/>
      <c r="G14" s="120"/>
    </row>
    <row r="15" spans="1:8" ht="67.5" customHeight="1" x14ac:dyDescent="0.2"/>
    <row r="16" spans="1:8" ht="67.5" customHeight="1" x14ac:dyDescent="0.2"/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</sheetData>
  <mergeCells count="10">
    <mergeCell ref="A4:G4"/>
    <mergeCell ref="C5:F5"/>
    <mergeCell ref="B6:G6"/>
    <mergeCell ref="B8:G8"/>
    <mergeCell ref="A13:F13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CB9C-5096-4A0B-BFDD-D50122B5FC3A}">
  <sheetPr>
    <pageSetUpPr fitToPage="1"/>
  </sheetPr>
  <dimension ref="A1:I17"/>
  <sheetViews>
    <sheetView zoomScale="160" zoomScaleNormal="160" zoomScaleSheetLayoutView="100" workbookViewId="0">
      <selection activeCell="C8" sqref="C8"/>
    </sheetView>
  </sheetViews>
  <sheetFormatPr defaultRowHeight="43.5" customHeight="1" x14ac:dyDescent="0.2"/>
  <cols>
    <col min="1" max="1" width="6.42578125" style="32" customWidth="1"/>
    <col min="2" max="2" width="10.85546875" style="121" customWidth="1"/>
    <col min="3" max="3" width="55.42578125" style="40" customWidth="1"/>
    <col min="4" max="4" width="7.7109375" style="3" customWidth="1"/>
    <col min="5" max="5" width="9.140625" customWidth="1"/>
    <col min="6" max="6" width="12" customWidth="1"/>
    <col min="7" max="7" width="13.28515625" customWidth="1"/>
    <col min="9" max="9" width="9.85546875" style="48" bestFit="1" customWidth="1"/>
  </cols>
  <sheetData>
    <row r="1" spans="1:9" ht="74.25" customHeight="1" thickBot="1" x14ac:dyDescent="0.25">
      <c r="A1" s="390" t="s">
        <v>542</v>
      </c>
      <c r="B1" s="391"/>
      <c r="C1" s="391"/>
      <c r="D1" s="391"/>
      <c r="E1" s="391"/>
      <c r="F1" s="391"/>
      <c r="G1" s="392"/>
    </row>
    <row r="2" spans="1:9" ht="37.5" customHeight="1" x14ac:dyDescent="0.2">
      <c r="A2" s="404" t="s">
        <v>6</v>
      </c>
      <c r="B2" s="406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9" ht="27" customHeight="1" x14ac:dyDescent="0.2">
      <c r="A3" s="405"/>
      <c r="B3" s="407"/>
      <c r="C3" s="312"/>
      <c r="D3" s="215" t="s">
        <v>14</v>
      </c>
      <c r="E3" s="215" t="s">
        <v>46</v>
      </c>
      <c r="F3" s="23" t="s">
        <v>7</v>
      </c>
      <c r="G3" s="24" t="s">
        <v>7</v>
      </c>
    </row>
    <row r="4" spans="1:9" ht="26.25" customHeight="1" x14ac:dyDescent="0.2">
      <c r="A4" s="387" t="s">
        <v>563</v>
      </c>
      <c r="B4" s="388"/>
      <c r="C4" s="388"/>
      <c r="D4" s="388"/>
      <c r="E4" s="388"/>
      <c r="F4" s="388"/>
      <c r="G4" s="389"/>
    </row>
    <row r="5" spans="1:9" ht="24.75" customHeight="1" x14ac:dyDescent="0.2">
      <c r="A5" s="165"/>
      <c r="B5" s="375" t="s">
        <v>495</v>
      </c>
      <c r="C5" s="376"/>
      <c r="D5" s="376"/>
      <c r="E5" s="376"/>
      <c r="F5" s="376"/>
      <c r="G5" s="377"/>
      <c r="I5"/>
    </row>
    <row r="6" spans="1:9" ht="35.25" customHeight="1" x14ac:dyDescent="0.2">
      <c r="A6" s="167" t="s">
        <v>47</v>
      </c>
      <c r="B6" s="67" t="s">
        <v>63</v>
      </c>
      <c r="C6" s="82" t="s">
        <v>390</v>
      </c>
      <c r="D6" s="49" t="s">
        <v>20</v>
      </c>
      <c r="E6" s="172">
        <v>2</v>
      </c>
      <c r="F6" s="169"/>
      <c r="G6" s="170">
        <f t="shared" ref="G6:G7" si="0">ROUND(E6*F6,2)</f>
        <v>0</v>
      </c>
    </row>
    <row r="7" spans="1:9" ht="54" customHeight="1" x14ac:dyDescent="0.2">
      <c r="A7" s="167" t="s">
        <v>68</v>
      </c>
      <c r="B7" s="67" t="s">
        <v>63</v>
      </c>
      <c r="C7" s="82" t="s">
        <v>284</v>
      </c>
      <c r="D7" s="49" t="s">
        <v>19</v>
      </c>
      <c r="E7" s="172">
        <v>220</v>
      </c>
      <c r="F7" s="26"/>
      <c r="G7" s="170">
        <f t="shared" si="0"/>
        <v>0</v>
      </c>
    </row>
    <row r="8" spans="1:9" ht="30" customHeight="1" x14ac:dyDescent="0.2">
      <c r="A8" s="167" t="s">
        <v>69</v>
      </c>
      <c r="B8" s="67" t="s">
        <v>63</v>
      </c>
      <c r="C8" s="82" t="s">
        <v>64</v>
      </c>
      <c r="D8" s="49" t="s">
        <v>22</v>
      </c>
      <c r="E8" s="172">
        <v>1</v>
      </c>
      <c r="F8" s="171"/>
      <c r="G8" s="170">
        <f>ROUND(F8,2)</f>
        <v>0</v>
      </c>
    </row>
    <row r="9" spans="1:9" ht="43.5" customHeight="1" thickBot="1" x14ac:dyDescent="0.3">
      <c r="A9" s="401" t="s">
        <v>287</v>
      </c>
      <c r="B9" s="402"/>
      <c r="C9" s="402"/>
      <c r="D9" s="402"/>
      <c r="E9" s="402"/>
      <c r="F9" s="403"/>
      <c r="G9" s="129">
        <f>SUM(G6:G8)</f>
        <v>0</v>
      </c>
    </row>
    <row r="10" spans="1:9" ht="29.25" customHeight="1" x14ac:dyDescent="0.2">
      <c r="A10" s="131" t="s">
        <v>10</v>
      </c>
      <c r="B10" s="132"/>
      <c r="D10" s="130"/>
      <c r="E10" s="126"/>
      <c r="F10" s="126"/>
      <c r="G10" s="126"/>
    </row>
    <row r="11" spans="1:9" ht="43.5" customHeight="1" x14ac:dyDescent="0.2">
      <c r="A11" s="127"/>
      <c r="B11" s="125"/>
      <c r="C11" s="126"/>
      <c r="D11" s="130"/>
      <c r="E11" s="126"/>
      <c r="F11" s="126"/>
      <c r="G11" s="126"/>
    </row>
    <row r="12" spans="1:9" ht="43.5" customHeight="1" x14ac:dyDescent="0.2">
      <c r="A12" s="127"/>
      <c r="B12" s="125"/>
      <c r="C12" s="126"/>
      <c r="D12" s="130"/>
      <c r="E12" s="126"/>
      <c r="F12" s="126"/>
      <c r="G12" s="126"/>
    </row>
    <row r="13" spans="1:9" ht="43.5" customHeight="1" x14ac:dyDescent="0.2">
      <c r="A13" s="127"/>
      <c r="B13" s="125"/>
      <c r="C13" s="149"/>
      <c r="D13" s="130"/>
      <c r="E13" s="126"/>
      <c r="F13" s="126"/>
      <c r="G13" s="126"/>
    </row>
    <row r="14" spans="1:9" ht="43.5" customHeight="1" x14ac:dyDescent="0.2">
      <c r="A14" s="127"/>
      <c r="B14" s="125"/>
      <c r="C14" s="126"/>
      <c r="D14" s="130"/>
      <c r="E14" s="126"/>
      <c r="F14" s="126"/>
      <c r="G14" s="126"/>
    </row>
    <row r="15" spans="1:9" ht="43.5" customHeight="1" x14ac:dyDescent="0.2">
      <c r="A15" s="127"/>
      <c r="B15" s="125"/>
      <c r="C15" s="126"/>
      <c r="D15" s="130"/>
      <c r="E15" s="126"/>
      <c r="F15" s="126"/>
      <c r="G15" s="126"/>
    </row>
    <row r="16" spans="1:9" ht="43.5" customHeight="1" x14ac:dyDescent="0.2">
      <c r="A16" s="127"/>
      <c r="B16" s="125"/>
      <c r="C16" s="126"/>
      <c r="D16" s="130"/>
      <c r="E16" s="126"/>
      <c r="F16" s="126"/>
      <c r="G16" s="126"/>
    </row>
    <row r="17" spans="1:7" ht="43.5" customHeight="1" x14ac:dyDescent="0.2">
      <c r="A17" s="127"/>
      <c r="B17" s="125"/>
      <c r="C17" s="126"/>
      <c r="D17" s="130"/>
      <c r="E17" s="126"/>
      <c r="F17" s="126"/>
      <c r="G17" s="126"/>
    </row>
  </sheetData>
  <mergeCells count="8">
    <mergeCell ref="B5:G5"/>
    <mergeCell ref="A9:F9"/>
    <mergeCell ref="A1:G1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9524-A1D9-4882-BC65-B740F5FD0E7A}">
  <sheetPr>
    <pageSetUpPr fitToPage="1"/>
  </sheetPr>
  <dimension ref="A1:O50"/>
  <sheetViews>
    <sheetView topLeftCell="A37" zoomScale="140" zoomScaleNormal="140" zoomScaleSheetLayoutView="100" workbookViewId="0">
      <selection activeCell="C35" sqref="C35"/>
    </sheetView>
  </sheetViews>
  <sheetFormatPr defaultRowHeight="43.5" customHeight="1" x14ac:dyDescent="0.2"/>
  <cols>
    <col min="1" max="1" width="6.42578125" style="32" customWidth="1"/>
    <col min="2" max="2" width="10.85546875" style="121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63.75" customHeight="1" thickBot="1" x14ac:dyDescent="0.25">
      <c r="A1" s="390" t="s">
        <v>542</v>
      </c>
      <c r="B1" s="391"/>
      <c r="C1" s="391"/>
      <c r="D1" s="391"/>
      <c r="E1" s="391"/>
      <c r="F1" s="391"/>
      <c r="G1" s="392"/>
    </row>
    <row r="2" spans="1:15" ht="37.5" customHeight="1" x14ac:dyDescent="0.2">
      <c r="A2" s="404" t="s">
        <v>6</v>
      </c>
      <c r="B2" s="417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15" ht="27" customHeight="1" x14ac:dyDescent="0.2">
      <c r="A3" s="405"/>
      <c r="B3" s="418"/>
      <c r="C3" s="312"/>
      <c r="D3" s="215" t="s">
        <v>14</v>
      </c>
      <c r="E3" s="215" t="s">
        <v>46</v>
      </c>
      <c r="F3" s="23" t="s">
        <v>7</v>
      </c>
      <c r="G3" s="24" t="s">
        <v>7</v>
      </c>
    </row>
    <row r="4" spans="1:15" ht="26.25" customHeight="1" x14ac:dyDescent="0.2">
      <c r="A4" s="387" t="s">
        <v>564</v>
      </c>
      <c r="B4" s="388"/>
      <c r="C4" s="388"/>
      <c r="D4" s="388"/>
      <c r="E4" s="388"/>
      <c r="F4" s="388"/>
      <c r="G4" s="389"/>
    </row>
    <row r="5" spans="1:15" ht="27.75" customHeight="1" x14ac:dyDescent="0.2">
      <c r="A5" s="419" t="s">
        <v>308</v>
      </c>
      <c r="B5" s="419"/>
      <c r="C5" s="419"/>
      <c r="D5" s="419"/>
      <c r="E5" s="419"/>
      <c r="F5" s="419"/>
      <c r="G5" s="419"/>
    </row>
    <row r="6" spans="1:15" ht="34.5" customHeight="1" x14ac:dyDescent="0.2">
      <c r="A6" s="122"/>
      <c r="B6" s="123"/>
      <c r="C6" s="411" t="s">
        <v>326</v>
      </c>
      <c r="D6" s="412"/>
      <c r="E6" s="412"/>
      <c r="F6" s="412"/>
      <c r="G6" s="413"/>
    </row>
    <row r="7" spans="1:15" ht="24.75" customHeight="1" x14ac:dyDescent="0.2">
      <c r="A7" s="180" t="s">
        <v>48</v>
      </c>
      <c r="B7" s="166" t="s">
        <v>310</v>
      </c>
      <c r="C7" s="181" t="s">
        <v>311</v>
      </c>
      <c r="D7" s="146" t="s">
        <v>19</v>
      </c>
      <c r="E7" s="157">
        <v>8</v>
      </c>
      <c r="F7" s="123"/>
      <c r="G7" s="170">
        <f t="shared" ref="G7:G17" si="0">ROUND(E7*F7,2)</f>
        <v>0</v>
      </c>
      <c r="O7" s="175"/>
    </row>
    <row r="8" spans="1:15" ht="24.75" customHeight="1" x14ac:dyDescent="0.2">
      <c r="A8" s="180" t="s">
        <v>115</v>
      </c>
      <c r="B8" s="166" t="s">
        <v>310</v>
      </c>
      <c r="C8" s="181" t="s">
        <v>383</v>
      </c>
      <c r="D8" s="146" t="s">
        <v>19</v>
      </c>
      <c r="E8" s="157">
        <v>35</v>
      </c>
      <c r="F8" s="123"/>
      <c r="G8" s="170">
        <f t="shared" si="0"/>
        <v>0</v>
      </c>
      <c r="O8" s="209"/>
    </row>
    <row r="9" spans="1:15" ht="23.25" customHeight="1" x14ac:dyDescent="0.2">
      <c r="A9" s="180" t="s">
        <v>116</v>
      </c>
      <c r="B9" s="166" t="s">
        <v>310</v>
      </c>
      <c r="C9" s="181" t="s">
        <v>312</v>
      </c>
      <c r="D9" s="146" t="s">
        <v>19</v>
      </c>
      <c r="E9" s="157">
        <v>36.5</v>
      </c>
      <c r="F9" s="123"/>
      <c r="G9" s="170">
        <f t="shared" si="0"/>
        <v>0</v>
      </c>
    </row>
    <row r="10" spans="1:15" ht="29.25" customHeight="1" x14ac:dyDescent="0.2">
      <c r="A10" s="180" t="s">
        <v>117</v>
      </c>
      <c r="B10" s="166" t="s">
        <v>310</v>
      </c>
      <c r="C10" s="181" t="s">
        <v>313</v>
      </c>
      <c r="D10" s="146" t="s">
        <v>19</v>
      </c>
      <c r="E10" s="157">
        <v>70</v>
      </c>
      <c r="F10" s="123"/>
      <c r="G10" s="170">
        <f t="shared" si="0"/>
        <v>0</v>
      </c>
    </row>
    <row r="11" spans="1:15" ht="33" customHeight="1" x14ac:dyDescent="0.2">
      <c r="A11" s="180" t="s">
        <v>118</v>
      </c>
      <c r="B11" s="166" t="s">
        <v>310</v>
      </c>
      <c r="C11" s="181" t="s">
        <v>314</v>
      </c>
      <c r="D11" s="146" t="s">
        <v>19</v>
      </c>
      <c r="E11" s="157">
        <v>10.5</v>
      </c>
      <c r="F11" s="123"/>
      <c r="G11" s="170">
        <f t="shared" si="0"/>
        <v>0</v>
      </c>
    </row>
    <row r="12" spans="1:15" ht="37.5" customHeight="1" x14ac:dyDescent="0.2">
      <c r="A12" s="180" t="s">
        <v>565</v>
      </c>
      <c r="B12" s="166" t="s">
        <v>310</v>
      </c>
      <c r="C12" s="181" t="s">
        <v>315</v>
      </c>
      <c r="D12" s="146" t="s">
        <v>19</v>
      </c>
      <c r="E12" s="157">
        <v>94.5</v>
      </c>
      <c r="F12" s="123"/>
      <c r="G12" s="170">
        <f t="shared" si="0"/>
        <v>0</v>
      </c>
    </row>
    <row r="13" spans="1:15" ht="32.25" customHeight="1" x14ac:dyDescent="0.2">
      <c r="A13" s="180" t="s">
        <v>566</v>
      </c>
      <c r="B13" s="166" t="s">
        <v>310</v>
      </c>
      <c r="C13" s="181" t="s">
        <v>384</v>
      </c>
      <c r="D13" s="146" t="s">
        <v>19</v>
      </c>
      <c r="E13" s="157">
        <v>39</v>
      </c>
      <c r="F13" s="123"/>
      <c r="G13" s="170">
        <f t="shared" si="0"/>
        <v>0</v>
      </c>
    </row>
    <row r="14" spans="1:15" ht="32.25" customHeight="1" x14ac:dyDescent="0.2">
      <c r="A14" s="180" t="s">
        <v>567</v>
      </c>
      <c r="B14" s="166" t="s">
        <v>310</v>
      </c>
      <c r="C14" s="181" t="s">
        <v>385</v>
      </c>
      <c r="D14" s="146" t="s">
        <v>19</v>
      </c>
      <c r="E14" s="157">
        <v>96</v>
      </c>
      <c r="F14" s="123"/>
      <c r="G14" s="170">
        <f t="shared" si="0"/>
        <v>0</v>
      </c>
    </row>
    <row r="15" spans="1:15" ht="41.25" customHeight="1" x14ac:dyDescent="0.2">
      <c r="A15" s="180" t="s">
        <v>568</v>
      </c>
      <c r="B15" s="166" t="s">
        <v>310</v>
      </c>
      <c r="C15" s="181" t="s">
        <v>386</v>
      </c>
      <c r="D15" s="146" t="s">
        <v>23</v>
      </c>
      <c r="E15" s="157">
        <v>2</v>
      </c>
      <c r="F15" s="123"/>
      <c r="G15" s="170">
        <f t="shared" si="0"/>
        <v>0</v>
      </c>
    </row>
    <row r="16" spans="1:15" ht="28.5" customHeight="1" x14ac:dyDescent="0.2">
      <c r="A16" s="180" t="s">
        <v>569</v>
      </c>
      <c r="B16" s="166" t="s">
        <v>310</v>
      </c>
      <c r="C16" s="181" t="s">
        <v>320</v>
      </c>
      <c r="D16" s="146" t="s">
        <v>321</v>
      </c>
      <c r="E16" s="157">
        <v>8</v>
      </c>
      <c r="F16" s="123"/>
      <c r="G16" s="170">
        <f t="shared" si="0"/>
        <v>0</v>
      </c>
    </row>
    <row r="17" spans="1:9" ht="28.5" customHeight="1" x14ac:dyDescent="0.2">
      <c r="A17" s="180" t="s">
        <v>570</v>
      </c>
      <c r="B17" s="166" t="s">
        <v>310</v>
      </c>
      <c r="C17" s="181" t="s">
        <v>387</v>
      </c>
      <c r="D17" s="210" t="s">
        <v>321</v>
      </c>
      <c r="E17" s="157">
        <v>2</v>
      </c>
      <c r="F17" s="211"/>
      <c r="G17" s="170">
        <f t="shared" si="0"/>
        <v>0</v>
      </c>
    </row>
    <row r="18" spans="1:9" ht="36.75" customHeight="1" x14ac:dyDescent="0.25">
      <c r="A18" s="414" t="s">
        <v>322</v>
      </c>
      <c r="B18" s="415"/>
      <c r="C18" s="415"/>
      <c r="D18" s="415"/>
      <c r="E18" s="415"/>
      <c r="F18" s="416"/>
      <c r="G18" s="176">
        <f>SUM(G7:G17)</f>
        <v>0</v>
      </c>
    </row>
    <row r="19" spans="1:9" ht="27.75" customHeight="1" x14ac:dyDescent="0.2">
      <c r="A19" s="420" t="s">
        <v>323</v>
      </c>
      <c r="B19" s="409"/>
      <c r="C19" s="409"/>
      <c r="D19" s="409"/>
      <c r="E19" s="409"/>
      <c r="F19" s="409"/>
      <c r="G19" s="410"/>
    </row>
    <row r="20" spans="1:9" ht="28.5" customHeight="1" x14ac:dyDescent="0.2">
      <c r="A20" s="178"/>
      <c r="B20" s="128"/>
      <c r="C20" s="408" t="s">
        <v>324</v>
      </c>
      <c r="D20" s="409"/>
      <c r="E20" s="409"/>
      <c r="F20" s="409"/>
      <c r="G20" s="410"/>
    </row>
    <row r="21" spans="1:9" ht="26.25" customHeight="1" x14ac:dyDescent="0.2">
      <c r="A21" s="180" t="s">
        <v>571</v>
      </c>
      <c r="B21" s="166" t="s">
        <v>310</v>
      </c>
      <c r="C21" s="181" t="s">
        <v>557</v>
      </c>
      <c r="D21" s="146" t="s">
        <v>19</v>
      </c>
      <c r="E21" s="157">
        <v>250</v>
      </c>
      <c r="F21" s="124"/>
      <c r="G21" s="170">
        <f t="shared" ref="G21:G24" si="1">ROUND(E21*F21,2)</f>
        <v>0</v>
      </c>
    </row>
    <row r="22" spans="1:9" ht="29.25" customHeight="1" x14ac:dyDescent="0.2">
      <c r="A22" s="180" t="s">
        <v>572</v>
      </c>
      <c r="B22" s="166" t="s">
        <v>310</v>
      </c>
      <c r="C22" s="181" t="s">
        <v>558</v>
      </c>
      <c r="D22" s="146" t="s">
        <v>20</v>
      </c>
      <c r="E22" s="157">
        <v>7</v>
      </c>
      <c r="F22" s="124"/>
      <c r="G22" s="170">
        <f t="shared" si="1"/>
        <v>0</v>
      </c>
    </row>
    <row r="23" spans="1:9" ht="28.5" customHeight="1" x14ac:dyDescent="0.2">
      <c r="A23" s="180" t="s">
        <v>573</v>
      </c>
      <c r="B23" s="166" t="s">
        <v>310</v>
      </c>
      <c r="C23" s="181" t="s">
        <v>559</v>
      </c>
      <c r="D23" s="146" t="s">
        <v>20</v>
      </c>
      <c r="E23" s="157">
        <v>7</v>
      </c>
      <c r="F23" s="124"/>
      <c r="G23" s="170">
        <f t="shared" si="1"/>
        <v>0</v>
      </c>
    </row>
    <row r="24" spans="1:9" ht="29.25" customHeight="1" x14ac:dyDescent="0.2">
      <c r="A24" s="180" t="s">
        <v>574</v>
      </c>
      <c r="B24" s="166" t="s">
        <v>310</v>
      </c>
      <c r="C24" s="181" t="s">
        <v>560</v>
      </c>
      <c r="D24" s="146" t="s">
        <v>20</v>
      </c>
      <c r="E24" s="157">
        <v>1</v>
      </c>
      <c r="F24" s="124"/>
      <c r="G24" s="212">
        <f t="shared" si="1"/>
        <v>0</v>
      </c>
    </row>
    <row r="25" spans="1:9" ht="36.75" customHeight="1" x14ac:dyDescent="0.2">
      <c r="A25" s="178"/>
      <c r="B25" s="128"/>
      <c r="C25" s="408" t="s">
        <v>325</v>
      </c>
      <c r="D25" s="409"/>
      <c r="E25" s="409"/>
      <c r="F25" s="409"/>
      <c r="G25" s="410"/>
    </row>
    <row r="26" spans="1:9" ht="27" customHeight="1" x14ac:dyDescent="0.2">
      <c r="A26" s="180" t="s">
        <v>575</v>
      </c>
      <c r="B26" s="166" t="s">
        <v>310</v>
      </c>
      <c r="C26" s="181" t="s">
        <v>327</v>
      </c>
      <c r="D26" s="146" t="s">
        <v>19</v>
      </c>
      <c r="E26" s="157">
        <v>126</v>
      </c>
      <c r="F26" s="182"/>
      <c r="G26" s="170">
        <f t="shared" ref="G26:G36" si="2">ROUND(E26*F26,2)</f>
        <v>0</v>
      </c>
      <c r="I26"/>
    </row>
    <row r="27" spans="1:9" ht="34.5" customHeight="1" x14ac:dyDescent="0.2">
      <c r="A27" s="180" t="s">
        <v>576</v>
      </c>
      <c r="B27" s="166" t="s">
        <v>310</v>
      </c>
      <c r="C27" s="181" t="s">
        <v>328</v>
      </c>
      <c r="D27" s="146" t="s">
        <v>19</v>
      </c>
      <c r="E27" s="157">
        <v>220</v>
      </c>
      <c r="F27" s="182"/>
      <c r="G27" s="170">
        <f t="shared" si="2"/>
        <v>0</v>
      </c>
      <c r="I27"/>
    </row>
    <row r="28" spans="1:9" ht="34.5" customHeight="1" x14ac:dyDescent="0.2">
      <c r="A28" s="180" t="s">
        <v>577</v>
      </c>
      <c r="B28" s="166" t="s">
        <v>310</v>
      </c>
      <c r="C28" s="181" t="s">
        <v>329</v>
      </c>
      <c r="D28" s="146" t="s">
        <v>19</v>
      </c>
      <c r="E28" s="157">
        <v>70</v>
      </c>
      <c r="F28" s="182"/>
      <c r="G28" s="170">
        <f t="shared" si="2"/>
        <v>0</v>
      </c>
      <c r="I28"/>
    </row>
    <row r="29" spans="1:9" ht="34.5" customHeight="1" x14ac:dyDescent="0.2">
      <c r="A29" s="180" t="s">
        <v>578</v>
      </c>
      <c r="B29" s="166" t="s">
        <v>310</v>
      </c>
      <c r="C29" s="181" t="s">
        <v>330</v>
      </c>
      <c r="D29" s="146" t="s">
        <v>19</v>
      </c>
      <c r="E29" s="157">
        <v>220</v>
      </c>
      <c r="F29" s="182"/>
      <c r="G29" s="170">
        <f t="shared" si="2"/>
        <v>0</v>
      </c>
      <c r="I29"/>
    </row>
    <row r="30" spans="1:9" ht="24" customHeight="1" x14ac:dyDescent="0.2">
      <c r="A30" s="180" t="s">
        <v>579</v>
      </c>
      <c r="B30" s="166" t="s">
        <v>310</v>
      </c>
      <c r="C30" s="181" t="s">
        <v>331</v>
      </c>
      <c r="D30" s="156" t="s">
        <v>23</v>
      </c>
      <c r="E30" s="157">
        <v>3</v>
      </c>
      <c r="F30" s="182"/>
      <c r="G30" s="170">
        <f t="shared" si="2"/>
        <v>0</v>
      </c>
      <c r="I30"/>
    </row>
    <row r="31" spans="1:9" ht="34.5" customHeight="1" x14ac:dyDescent="0.2">
      <c r="A31" s="180" t="s">
        <v>580</v>
      </c>
      <c r="B31" s="166" t="s">
        <v>310</v>
      </c>
      <c r="C31" s="181" t="s">
        <v>333</v>
      </c>
      <c r="D31" s="156" t="s">
        <v>19</v>
      </c>
      <c r="E31" s="157">
        <v>290</v>
      </c>
      <c r="F31" s="182"/>
      <c r="G31" s="170">
        <f t="shared" si="2"/>
        <v>0</v>
      </c>
      <c r="I31"/>
    </row>
    <row r="32" spans="1:9" ht="34.5" customHeight="1" x14ac:dyDescent="0.2">
      <c r="A32" s="180" t="s">
        <v>581</v>
      </c>
      <c r="B32" s="166" t="s">
        <v>310</v>
      </c>
      <c r="C32" s="181" t="s">
        <v>332</v>
      </c>
      <c r="D32" s="156" t="s">
        <v>23</v>
      </c>
      <c r="E32" s="157">
        <v>9</v>
      </c>
      <c r="F32" s="182"/>
      <c r="G32" s="170">
        <f t="shared" si="2"/>
        <v>0</v>
      </c>
      <c r="I32"/>
    </row>
    <row r="33" spans="1:9" ht="34.5" customHeight="1" x14ac:dyDescent="0.2">
      <c r="A33" s="180" t="s">
        <v>582</v>
      </c>
      <c r="B33" s="166" t="s">
        <v>310</v>
      </c>
      <c r="C33" s="181" t="s">
        <v>334</v>
      </c>
      <c r="D33" s="156" t="s">
        <v>23</v>
      </c>
      <c r="E33" s="157">
        <v>9</v>
      </c>
      <c r="F33" s="182"/>
      <c r="G33" s="170">
        <f t="shared" si="2"/>
        <v>0</v>
      </c>
      <c r="I33"/>
    </row>
    <row r="34" spans="1:9" ht="34.5" customHeight="1" x14ac:dyDescent="0.2">
      <c r="A34" s="180" t="s">
        <v>583</v>
      </c>
      <c r="B34" s="166" t="s">
        <v>310</v>
      </c>
      <c r="C34" s="181" t="s">
        <v>335</v>
      </c>
      <c r="D34" s="156" t="s">
        <v>23</v>
      </c>
      <c r="E34" s="157">
        <v>20</v>
      </c>
      <c r="F34" s="182"/>
      <c r="G34" s="170">
        <f t="shared" si="2"/>
        <v>0</v>
      </c>
      <c r="I34"/>
    </row>
    <row r="35" spans="1:9" ht="35.25" customHeight="1" x14ac:dyDescent="0.2">
      <c r="A35" s="180" t="s">
        <v>584</v>
      </c>
      <c r="B35" s="166" t="s">
        <v>310</v>
      </c>
      <c r="C35" s="181" t="s">
        <v>561</v>
      </c>
      <c r="D35" s="156" t="s">
        <v>23</v>
      </c>
      <c r="E35" s="157">
        <v>1</v>
      </c>
      <c r="F35" s="182"/>
      <c r="G35" s="170">
        <f t="shared" si="2"/>
        <v>0</v>
      </c>
      <c r="I35"/>
    </row>
    <row r="36" spans="1:9" ht="29.25" customHeight="1" x14ac:dyDescent="0.2">
      <c r="A36" s="180" t="s">
        <v>585</v>
      </c>
      <c r="B36" s="166" t="s">
        <v>310</v>
      </c>
      <c r="C36" s="181" t="s">
        <v>60</v>
      </c>
      <c r="D36" s="156" t="s">
        <v>20</v>
      </c>
      <c r="E36" s="157">
        <v>1</v>
      </c>
      <c r="F36" s="182"/>
      <c r="G36" s="170">
        <f t="shared" si="2"/>
        <v>0</v>
      </c>
      <c r="I36"/>
    </row>
    <row r="37" spans="1:9" ht="29.25" customHeight="1" x14ac:dyDescent="0.2">
      <c r="A37" s="180"/>
      <c r="B37" s="166"/>
      <c r="C37" s="408" t="s">
        <v>336</v>
      </c>
      <c r="D37" s="409"/>
      <c r="E37" s="409"/>
      <c r="F37" s="409"/>
      <c r="G37" s="410"/>
      <c r="I37"/>
    </row>
    <row r="38" spans="1:9" ht="34.5" customHeight="1" x14ac:dyDescent="0.2">
      <c r="A38" s="180" t="s">
        <v>586</v>
      </c>
      <c r="B38" s="166" t="s">
        <v>310</v>
      </c>
      <c r="C38" s="181" t="s">
        <v>388</v>
      </c>
      <c r="D38" s="156" t="s">
        <v>20</v>
      </c>
      <c r="E38" s="157">
        <v>9</v>
      </c>
      <c r="F38" s="182"/>
      <c r="G38" s="170">
        <f t="shared" ref="G38:G40" si="3">ROUND(E38*F38,2)</f>
        <v>0</v>
      </c>
      <c r="I38"/>
    </row>
    <row r="39" spans="1:9" ht="34.5" customHeight="1" x14ac:dyDescent="0.2">
      <c r="A39" s="180" t="s">
        <v>587</v>
      </c>
      <c r="B39" s="166" t="s">
        <v>310</v>
      </c>
      <c r="C39" s="181" t="s">
        <v>338</v>
      </c>
      <c r="D39" s="156" t="s">
        <v>20</v>
      </c>
      <c r="E39" s="157">
        <v>9</v>
      </c>
      <c r="F39" s="182"/>
      <c r="G39" s="170">
        <f t="shared" si="3"/>
        <v>0</v>
      </c>
      <c r="I39"/>
    </row>
    <row r="40" spans="1:9" ht="27" customHeight="1" x14ac:dyDescent="0.2">
      <c r="A40" s="180" t="s">
        <v>588</v>
      </c>
      <c r="B40" s="166" t="s">
        <v>310</v>
      </c>
      <c r="C40" s="181" t="s">
        <v>337</v>
      </c>
      <c r="D40" s="156" t="s">
        <v>19</v>
      </c>
      <c r="E40" s="157">
        <v>81</v>
      </c>
      <c r="F40" s="182"/>
      <c r="G40" s="170">
        <f t="shared" si="3"/>
        <v>0</v>
      </c>
      <c r="I40"/>
    </row>
    <row r="41" spans="1:9" ht="36.75" customHeight="1" x14ac:dyDescent="0.25">
      <c r="A41" s="414" t="s">
        <v>339</v>
      </c>
      <c r="B41" s="415"/>
      <c r="C41" s="415"/>
      <c r="D41" s="415"/>
      <c r="E41" s="415"/>
      <c r="F41" s="416"/>
      <c r="G41" s="129">
        <f>SUM(G20:G40)</f>
        <v>0</v>
      </c>
    </row>
    <row r="42" spans="1:9" ht="37.5" customHeight="1" x14ac:dyDescent="0.25">
      <c r="A42" s="414" t="s">
        <v>589</v>
      </c>
      <c r="B42" s="415"/>
      <c r="C42" s="415"/>
      <c r="D42" s="415"/>
      <c r="E42" s="415"/>
      <c r="F42" s="416"/>
      <c r="G42" s="129">
        <f>G18+G41</f>
        <v>0</v>
      </c>
    </row>
    <row r="43" spans="1:9" ht="29.25" customHeight="1" x14ac:dyDescent="0.2">
      <c r="A43" s="177" t="s">
        <v>10</v>
      </c>
      <c r="B43" s="132"/>
      <c r="C43" s="120"/>
      <c r="D43" s="183"/>
      <c r="E43" s="127"/>
      <c r="F43" s="127"/>
      <c r="G43" s="127"/>
    </row>
    <row r="44" spans="1:9" ht="43.5" customHeight="1" x14ac:dyDescent="0.2">
      <c r="A44" s="127"/>
      <c r="B44" s="125"/>
      <c r="C44" s="127"/>
      <c r="D44" s="183"/>
      <c r="E44" s="127"/>
      <c r="F44" s="127"/>
      <c r="G44" s="127"/>
    </row>
    <row r="45" spans="1:9" ht="43.5" customHeight="1" x14ac:dyDescent="0.2">
      <c r="A45" s="127"/>
      <c r="B45" s="125"/>
      <c r="C45" s="126"/>
      <c r="D45" s="130"/>
      <c r="E45" s="126"/>
      <c r="F45" s="126"/>
      <c r="G45" s="126"/>
    </row>
    <row r="46" spans="1:9" ht="43.5" customHeight="1" x14ac:dyDescent="0.2">
      <c r="A46" s="127"/>
      <c r="B46" s="125"/>
      <c r="C46" s="126"/>
      <c r="D46" s="130"/>
      <c r="E46" s="126"/>
      <c r="F46" s="126"/>
      <c r="G46" s="126"/>
    </row>
    <row r="47" spans="1:9" ht="43.5" customHeight="1" x14ac:dyDescent="0.2">
      <c r="A47" s="127"/>
      <c r="B47" s="125"/>
      <c r="C47" s="126"/>
      <c r="D47" s="130"/>
      <c r="E47" s="126"/>
      <c r="F47" s="126"/>
      <c r="G47" s="126"/>
    </row>
    <row r="48" spans="1:9" ht="43.5" customHeight="1" x14ac:dyDescent="0.2">
      <c r="A48" s="127"/>
      <c r="B48" s="125"/>
      <c r="C48" s="126"/>
      <c r="D48" s="130"/>
      <c r="E48" s="126"/>
      <c r="F48" s="126"/>
      <c r="G48" s="126"/>
    </row>
    <row r="49" spans="1:7" ht="43.5" customHeight="1" x14ac:dyDescent="0.2">
      <c r="A49" s="127"/>
      <c r="B49" s="125"/>
      <c r="C49" s="126"/>
      <c r="D49" s="130"/>
      <c r="E49" s="126"/>
      <c r="F49" s="126"/>
      <c r="G49" s="126"/>
    </row>
    <row r="50" spans="1:7" ht="43.5" customHeight="1" x14ac:dyDescent="0.2">
      <c r="A50" s="127"/>
      <c r="B50" s="125"/>
      <c r="C50" s="126"/>
      <c r="D50" s="130"/>
      <c r="E50" s="126"/>
      <c r="F50" s="126"/>
      <c r="G50" s="126"/>
    </row>
  </sheetData>
  <mergeCells count="15">
    <mergeCell ref="C37:G37"/>
    <mergeCell ref="A41:F41"/>
    <mergeCell ref="A42:F42"/>
    <mergeCell ref="A5:G5"/>
    <mergeCell ref="C6:G6"/>
    <mergeCell ref="A18:F18"/>
    <mergeCell ref="A19:G19"/>
    <mergeCell ref="C20:G20"/>
    <mergeCell ref="C25:G25"/>
    <mergeCell ref="A4:G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BECE-B9AD-49BC-8A44-F8A736EEEDBF}">
  <dimension ref="A1:K7"/>
  <sheetViews>
    <sheetView view="pageBreakPreview" zoomScale="150" zoomScaleNormal="100" zoomScaleSheetLayoutView="150" workbookViewId="0">
      <selection sqref="A1:H1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5" t="s">
        <v>541</v>
      </c>
      <c r="B1" s="276"/>
      <c r="C1" s="276"/>
      <c r="D1" s="276"/>
      <c r="E1" s="276"/>
      <c r="F1" s="276"/>
      <c r="G1" s="306"/>
      <c r="H1" s="277"/>
    </row>
    <row r="2" spans="1:11" ht="33.75" customHeight="1" x14ac:dyDescent="0.2">
      <c r="A2" s="307" t="s">
        <v>6</v>
      </c>
      <c r="B2" s="309" t="s">
        <v>11</v>
      </c>
      <c r="C2" s="311" t="s">
        <v>12</v>
      </c>
      <c r="D2" s="313" t="s">
        <v>13</v>
      </c>
      <c r="E2" s="314"/>
      <c r="F2" s="315"/>
      <c r="G2" s="135" t="s">
        <v>123</v>
      </c>
      <c r="H2" s="7" t="s">
        <v>112</v>
      </c>
      <c r="I2" s="28"/>
    </row>
    <row r="3" spans="1:11" ht="17.25" customHeight="1" x14ac:dyDescent="0.2">
      <c r="A3" s="308"/>
      <c r="B3" s="310"/>
      <c r="C3" s="312"/>
      <c r="D3" s="316" t="s">
        <v>14</v>
      </c>
      <c r="E3" s="317"/>
      <c r="F3" s="23" t="s">
        <v>124</v>
      </c>
      <c r="G3" s="136" t="s">
        <v>7</v>
      </c>
      <c r="H3" s="24" t="s">
        <v>7</v>
      </c>
      <c r="I3" s="28"/>
    </row>
    <row r="4" spans="1:11" customFormat="1" ht="21.75" customHeight="1" x14ac:dyDescent="0.2">
      <c r="A4" s="300" t="s">
        <v>394</v>
      </c>
      <c r="B4" s="301"/>
      <c r="C4" s="301"/>
      <c r="D4" s="301"/>
      <c r="E4" s="301"/>
      <c r="F4" s="301"/>
      <c r="G4" s="301"/>
      <c r="H4" s="302"/>
    </row>
    <row r="5" spans="1:11" s="13" customFormat="1" ht="39" customHeight="1" x14ac:dyDescent="0.2">
      <c r="A5" s="25" t="s">
        <v>8</v>
      </c>
      <c r="B5" s="103" t="s">
        <v>122</v>
      </c>
      <c r="C5" s="41" t="s">
        <v>395</v>
      </c>
      <c r="D5" s="303" t="s">
        <v>9</v>
      </c>
      <c r="E5" s="304"/>
      <c r="F5" s="305"/>
      <c r="G5" s="137"/>
      <c r="H5" s="72">
        <f>G5</f>
        <v>0</v>
      </c>
      <c r="I5" s="29"/>
      <c r="J5" s="16"/>
      <c r="K5" s="17"/>
    </row>
    <row r="6" spans="1:11" s="15" customFormat="1" ht="22.5" customHeight="1" x14ac:dyDescent="0.2">
      <c r="A6" s="297" t="s">
        <v>396</v>
      </c>
      <c r="B6" s="298"/>
      <c r="C6" s="298"/>
      <c r="D6" s="298"/>
      <c r="E6" s="298"/>
      <c r="F6" s="298"/>
      <c r="G6" s="299"/>
      <c r="H6" s="43">
        <f>SUM(H5:H5)</f>
        <v>0</v>
      </c>
      <c r="I6" s="27"/>
      <c r="J6" s="18"/>
      <c r="K6" s="19"/>
    </row>
    <row r="7" spans="1:11" ht="18" customHeight="1" x14ac:dyDescent="0.2">
      <c r="A7" s="13" t="s">
        <v>10</v>
      </c>
    </row>
  </sheetData>
  <mergeCells count="9">
    <mergeCell ref="A6:G6"/>
    <mergeCell ref="A4:H4"/>
    <mergeCell ref="D5:F5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view="pageBreakPreview" topLeftCell="A4" zoomScale="150" zoomScaleNormal="100" zoomScaleSheetLayoutView="150" workbookViewId="0">
      <selection activeCell="C7" sqref="C7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5" t="s">
        <v>541</v>
      </c>
      <c r="B1" s="276"/>
      <c r="C1" s="276"/>
      <c r="D1" s="276"/>
      <c r="E1" s="276"/>
      <c r="F1" s="276"/>
      <c r="G1" s="306"/>
      <c r="H1" s="277"/>
    </row>
    <row r="2" spans="1:11" ht="33.75" customHeight="1" x14ac:dyDescent="0.2">
      <c r="A2" s="307" t="s">
        <v>6</v>
      </c>
      <c r="B2" s="309" t="s">
        <v>11</v>
      </c>
      <c r="C2" s="311" t="s">
        <v>12</v>
      </c>
      <c r="D2" s="313" t="s">
        <v>13</v>
      </c>
      <c r="E2" s="314"/>
      <c r="F2" s="315"/>
      <c r="G2" s="135" t="s">
        <v>123</v>
      </c>
      <c r="H2" s="7" t="s">
        <v>112</v>
      </c>
      <c r="I2" s="28"/>
    </row>
    <row r="3" spans="1:11" ht="17.25" customHeight="1" x14ac:dyDescent="0.2">
      <c r="A3" s="308"/>
      <c r="B3" s="310"/>
      <c r="C3" s="312"/>
      <c r="D3" s="316" t="s">
        <v>14</v>
      </c>
      <c r="E3" s="317"/>
      <c r="F3" s="23" t="s">
        <v>124</v>
      </c>
      <c r="G3" s="136" t="s">
        <v>7</v>
      </c>
      <c r="H3" s="24" t="s">
        <v>7</v>
      </c>
      <c r="I3" s="28"/>
    </row>
    <row r="4" spans="1:11" customFormat="1" ht="21.75" customHeight="1" x14ac:dyDescent="0.2">
      <c r="A4" s="300" t="s">
        <v>398</v>
      </c>
      <c r="B4" s="301"/>
      <c r="C4" s="301"/>
      <c r="D4" s="301"/>
      <c r="E4" s="301"/>
      <c r="F4" s="301"/>
      <c r="G4" s="301"/>
      <c r="H4" s="302"/>
    </row>
    <row r="5" spans="1:11" s="254" customFormat="1" ht="39" customHeight="1" x14ac:dyDescent="0.2">
      <c r="A5" s="247" t="s">
        <v>405</v>
      </c>
      <c r="B5" s="248" t="s">
        <v>122</v>
      </c>
      <c r="C5" s="249" t="s">
        <v>536</v>
      </c>
      <c r="D5" s="318" t="s">
        <v>9</v>
      </c>
      <c r="E5" s="320"/>
      <c r="F5" s="319"/>
      <c r="G5" s="250"/>
      <c r="H5" s="251">
        <f t="shared" ref="H5:H8" si="0">G5</f>
        <v>0</v>
      </c>
      <c r="I5" s="29"/>
      <c r="J5" s="252"/>
      <c r="K5" s="253"/>
    </row>
    <row r="6" spans="1:11" s="254" customFormat="1" ht="39" customHeight="1" x14ac:dyDescent="0.2">
      <c r="A6" s="247" t="s">
        <v>406</v>
      </c>
      <c r="B6" s="248" t="s">
        <v>122</v>
      </c>
      <c r="C6" s="249" t="s">
        <v>537</v>
      </c>
      <c r="D6" s="318" t="s">
        <v>9</v>
      </c>
      <c r="E6" s="320"/>
      <c r="F6" s="319"/>
      <c r="G6" s="250"/>
      <c r="H6" s="251">
        <f t="shared" si="0"/>
        <v>0</v>
      </c>
      <c r="I6" s="29"/>
      <c r="J6" s="252"/>
      <c r="K6" s="253"/>
    </row>
    <row r="7" spans="1:11" s="254" customFormat="1" ht="39" customHeight="1" x14ac:dyDescent="0.2">
      <c r="A7" s="247" t="s">
        <v>15</v>
      </c>
      <c r="B7" s="248" t="s">
        <v>122</v>
      </c>
      <c r="C7" s="249" t="s">
        <v>538</v>
      </c>
      <c r="D7" s="318" t="s">
        <v>9</v>
      </c>
      <c r="E7" s="320"/>
      <c r="F7" s="319"/>
      <c r="G7" s="250"/>
      <c r="H7" s="251">
        <f t="shared" si="0"/>
        <v>0</v>
      </c>
      <c r="I7" s="29"/>
      <c r="J7" s="252"/>
      <c r="K7" s="253"/>
    </row>
    <row r="8" spans="1:11" s="254" customFormat="1" ht="24.75" customHeight="1" x14ac:dyDescent="0.2">
      <c r="A8" s="247" t="s">
        <v>407</v>
      </c>
      <c r="B8" s="248" t="s">
        <v>122</v>
      </c>
      <c r="C8" s="249" t="s">
        <v>539</v>
      </c>
      <c r="D8" s="318" t="s">
        <v>9</v>
      </c>
      <c r="E8" s="320"/>
      <c r="F8" s="319"/>
      <c r="G8" s="250"/>
      <c r="H8" s="251">
        <f t="shared" si="0"/>
        <v>0</v>
      </c>
      <c r="I8" s="29"/>
      <c r="J8" s="252"/>
      <c r="K8" s="253"/>
    </row>
    <row r="9" spans="1:11" s="254" customFormat="1" ht="24.75" customHeight="1" x14ac:dyDescent="0.2">
      <c r="A9" s="247" t="s">
        <v>408</v>
      </c>
      <c r="B9" s="248" t="s">
        <v>122</v>
      </c>
      <c r="C9" s="249" t="s">
        <v>125</v>
      </c>
      <c r="D9" s="318" t="s">
        <v>23</v>
      </c>
      <c r="E9" s="319"/>
      <c r="F9" s="255">
        <v>2</v>
      </c>
      <c r="G9" s="250"/>
      <c r="H9" s="251">
        <f>F9*G9</f>
        <v>0</v>
      </c>
      <c r="I9" s="29"/>
      <c r="J9" s="252"/>
      <c r="K9" s="253"/>
    </row>
    <row r="10" spans="1:11" s="254" customFormat="1" ht="28.5" customHeight="1" x14ac:dyDescent="0.2">
      <c r="A10" s="247" t="s">
        <v>409</v>
      </c>
      <c r="B10" s="248" t="s">
        <v>122</v>
      </c>
      <c r="C10" s="249" t="s">
        <v>126</v>
      </c>
      <c r="D10" s="318" t="s">
        <v>23</v>
      </c>
      <c r="E10" s="319"/>
      <c r="F10" s="255">
        <v>2</v>
      </c>
      <c r="G10" s="250"/>
      <c r="H10" s="251">
        <f>F10*G10</f>
        <v>0</v>
      </c>
      <c r="I10" s="29"/>
      <c r="J10" s="252"/>
      <c r="K10" s="253"/>
    </row>
    <row r="11" spans="1:11" s="15" customFormat="1" ht="22.5" customHeight="1" x14ac:dyDescent="0.2">
      <c r="A11" s="297" t="s">
        <v>397</v>
      </c>
      <c r="B11" s="298"/>
      <c r="C11" s="298"/>
      <c r="D11" s="298"/>
      <c r="E11" s="298"/>
      <c r="F11" s="298"/>
      <c r="G11" s="299"/>
      <c r="H11" s="43">
        <f>SUM(H5:H10)</f>
        <v>0</v>
      </c>
      <c r="I11" s="27"/>
      <c r="J11" s="18"/>
      <c r="K11" s="19"/>
    </row>
    <row r="12" spans="1:11" ht="18" customHeight="1" x14ac:dyDescent="0.2">
      <c r="A12" s="13" t="s">
        <v>10</v>
      </c>
    </row>
  </sheetData>
  <mergeCells count="14">
    <mergeCell ref="A11:G11"/>
    <mergeCell ref="D10:E10"/>
    <mergeCell ref="D9:E9"/>
    <mergeCell ref="A1:H1"/>
    <mergeCell ref="C2:C3"/>
    <mergeCell ref="B2:B3"/>
    <mergeCell ref="A4:H4"/>
    <mergeCell ref="A2:A3"/>
    <mergeCell ref="D3:E3"/>
    <mergeCell ref="D2:F2"/>
    <mergeCell ref="D5:F5"/>
    <mergeCell ref="D6:F6"/>
    <mergeCell ref="D7:F7"/>
    <mergeCell ref="D8:F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1"/>
  <sheetViews>
    <sheetView topLeftCell="A13" zoomScale="140" zoomScaleNormal="140" zoomScaleSheetLayoutView="100" workbookViewId="0">
      <selection activeCell="C17" sqref="C17"/>
    </sheetView>
  </sheetViews>
  <sheetFormatPr defaultColWidth="9.140625" defaultRowHeight="43.5" customHeight="1" x14ac:dyDescent="0.2"/>
  <cols>
    <col min="1" max="1" width="6.5703125" style="51" customWidth="1"/>
    <col min="2" max="2" width="11.42578125" style="107" customWidth="1"/>
    <col min="3" max="3" width="54.42578125" style="51" customWidth="1"/>
    <col min="4" max="4" width="7.7109375" style="51" customWidth="1"/>
    <col min="5" max="5" width="12.140625" style="139" customWidth="1"/>
    <col min="6" max="6" width="12.7109375" style="51" customWidth="1"/>
    <col min="7" max="7" width="16" style="51" customWidth="1"/>
    <col min="8" max="8" width="9.140625" style="51"/>
    <col min="9" max="9" width="9.85546875" style="52" bestFit="1" customWidth="1"/>
    <col min="10" max="16384" width="9.140625" style="51"/>
  </cols>
  <sheetData>
    <row r="1" spans="1:12" ht="69" customHeight="1" x14ac:dyDescent="0.2">
      <c r="A1" s="323" t="s">
        <v>541</v>
      </c>
      <c r="B1" s="323"/>
      <c r="C1" s="323"/>
      <c r="D1" s="323"/>
      <c r="E1" s="323"/>
      <c r="F1" s="323"/>
      <c r="G1" s="323"/>
    </row>
    <row r="2" spans="1:12" ht="23.25" customHeight="1" x14ac:dyDescent="0.2">
      <c r="A2" s="328"/>
      <c r="B2" s="329"/>
      <c r="C2" s="329"/>
      <c r="D2" s="329"/>
      <c r="E2" s="329"/>
      <c r="F2" s="329"/>
      <c r="G2" s="330"/>
    </row>
    <row r="3" spans="1:12" ht="43.5" customHeight="1" x14ac:dyDescent="0.2">
      <c r="A3" s="324" t="s">
        <v>6</v>
      </c>
      <c r="B3" s="326" t="s">
        <v>11</v>
      </c>
      <c r="C3" s="324" t="s">
        <v>12</v>
      </c>
      <c r="D3" s="324" t="s">
        <v>13</v>
      </c>
      <c r="E3" s="324"/>
      <c r="F3" s="57" t="s">
        <v>127</v>
      </c>
      <c r="G3" s="57" t="s">
        <v>111</v>
      </c>
    </row>
    <row r="4" spans="1:12" ht="18.600000000000001" customHeight="1" x14ac:dyDescent="0.2">
      <c r="A4" s="325"/>
      <c r="B4" s="327"/>
      <c r="C4" s="325"/>
      <c r="D4" s="71" t="s">
        <v>14</v>
      </c>
      <c r="E4" s="53" t="s">
        <v>16</v>
      </c>
      <c r="F4" s="53" t="s">
        <v>7</v>
      </c>
      <c r="G4" s="53" t="s">
        <v>7</v>
      </c>
    </row>
    <row r="5" spans="1:12" s="54" customFormat="1" ht="19.5" customHeight="1" x14ac:dyDescent="0.2">
      <c r="A5" s="333" t="s">
        <v>410</v>
      </c>
      <c r="B5" s="334"/>
      <c r="C5" s="334"/>
      <c r="D5" s="334"/>
      <c r="E5" s="334"/>
      <c r="F5" s="334"/>
      <c r="G5" s="335"/>
      <c r="I5" s="55"/>
    </row>
    <row r="6" spans="1:12" ht="18" customHeight="1" x14ac:dyDescent="0.2">
      <c r="A6" s="226"/>
      <c r="B6" s="105"/>
      <c r="C6" s="227" t="s">
        <v>129</v>
      </c>
      <c r="D6" s="228" t="s">
        <v>17</v>
      </c>
      <c r="E6" s="229" t="s">
        <v>17</v>
      </c>
      <c r="F6" s="230"/>
      <c r="G6" s="230"/>
    </row>
    <row r="7" spans="1:12" ht="45" customHeight="1" x14ac:dyDescent="0.2">
      <c r="A7" s="231" t="s">
        <v>144</v>
      </c>
      <c r="B7" s="217" t="s">
        <v>128</v>
      </c>
      <c r="C7" s="152" t="s">
        <v>130</v>
      </c>
      <c r="D7" s="232" t="s">
        <v>18</v>
      </c>
      <c r="E7" s="233">
        <v>1</v>
      </c>
      <c r="F7" s="230"/>
      <c r="G7" s="234">
        <f>ROUND(E7*F7,2)</f>
        <v>0</v>
      </c>
      <c r="I7" s="51"/>
    </row>
    <row r="8" spans="1:12" ht="45" customHeight="1" x14ac:dyDescent="0.2">
      <c r="A8" s="231" t="s">
        <v>170</v>
      </c>
      <c r="B8" s="217" t="s">
        <v>128</v>
      </c>
      <c r="C8" s="152" t="s">
        <v>131</v>
      </c>
      <c r="D8" s="232" t="s">
        <v>18</v>
      </c>
      <c r="E8" s="233">
        <v>1</v>
      </c>
      <c r="F8" s="230"/>
      <c r="G8" s="234">
        <f t="shared" ref="G8:G10" si="0">ROUND(E8*F8,2)</f>
        <v>0</v>
      </c>
      <c r="I8" s="51"/>
    </row>
    <row r="9" spans="1:12" ht="45" customHeight="1" x14ac:dyDescent="0.2">
      <c r="A9" s="231" t="s">
        <v>411</v>
      </c>
      <c r="B9" s="217" t="s">
        <v>128</v>
      </c>
      <c r="C9" s="152" t="s">
        <v>132</v>
      </c>
      <c r="D9" s="232" t="s">
        <v>18</v>
      </c>
      <c r="E9" s="233">
        <v>2</v>
      </c>
      <c r="F9" s="230"/>
      <c r="G9" s="234">
        <f t="shared" si="0"/>
        <v>0</v>
      </c>
      <c r="I9" s="51"/>
    </row>
    <row r="10" spans="1:12" ht="42.75" customHeight="1" x14ac:dyDescent="0.2">
      <c r="A10" s="231" t="s">
        <v>185</v>
      </c>
      <c r="B10" s="217" t="s">
        <v>128</v>
      </c>
      <c r="C10" s="152" t="s">
        <v>133</v>
      </c>
      <c r="D10" s="232" t="s">
        <v>18</v>
      </c>
      <c r="E10" s="233">
        <v>3</v>
      </c>
      <c r="F10" s="230"/>
      <c r="G10" s="234">
        <f t="shared" si="0"/>
        <v>0</v>
      </c>
      <c r="I10" s="51"/>
    </row>
    <row r="11" spans="1:12" ht="43.5" customHeight="1" x14ac:dyDescent="0.2">
      <c r="A11" s="231" t="s">
        <v>193</v>
      </c>
      <c r="B11" s="217" t="s">
        <v>82</v>
      </c>
      <c r="C11" s="235" t="s">
        <v>146</v>
      </c>
      <c r="D11" s="232" t="s">
        <v>119</v>
      </c>
      <c r="E11" s="236">
        <v>2.3E-3</v>
      </c>
      <c r="F11" s="230"/>
      <c r="G11" s="234">
        <f>ROUND(E11*F11,2)</f>
        <v>0</v>
      </c>
      <c r="L11" s="84"/>
    </row>
    <row r="12" spans="1:12" ht="30" customHeight="1" x14ac:dyDescent="0.2">
      <c r="A12" s="231"/>
      <c r="B12" s="217"/>
      <c r="C12" s="336" t="s">
        <v>137</v>
      </c>
      <c r="D12" s="337"/>
      <c r="E12" s="337"/>
      <c r="F12" s="338"/>
      <c r="G12" s="234"/>
      <c r="L12" s="84"/>
    </row>
    <row r="13" spans="1:12" ht="20.25" customHeight="1" x14ac:dyDescent="0.2">
      <c r="A13" s="231"/>
      <c r="B13" s="217"/>
      <c r="C13" s="227" t="s">
        <v>134</v>
      </c>
      <c r="D13" s="331"/>
      <c r="E13" s="332"/>
      <c r="F13" s="230"/>
      <c r="G13" s="234"/>
    </row>
    <row r="14" spans="1:12" ht="61.5" customHeight="1" x14ac:dyDescent="0.2">
      <c r="A14" s="231" t="s">
        <v>201</v>
      </c>
      <c r="B14" s="217" t="s">
        <v>83</v>
      </c>
      <c r="C14" s="152" t="s">
        <v>135</v>
      </c>
      <c r="D14" s="232" t="s">
        <v>23</v>
      </c>
      <c r="E14" s="185">
        <v>18</v>
      </c>
      <c r="F14" s="230"/>
      <c r="G14" s="234">
        <f>ROUND(E14*F14,2)</f>
        <v>0</v>
      </c>
    </row>
    <row r="15" spans="1:12" ht="54.75" customHeight="1" x14ac:dyDescent="0.2">
      <c r="A15" s="231" t="s">
        <v>220</v>
      </c>
      <c r="B15" s="237" t="s">
        <v>84</v>
      </c>
      <c r="C15" s="152" t="s">
        <v>136</v>
      </c>
      <c r="D15" s="238" t="s">
        <v>23</v>
      </c>
      <c r="E15" s="233">
        <v>6</v>
      </c>
      <c r="F15" s="230"/>
      <c r="G15" s="234">
        <f t="shared" ref="G15:G17" si="1">ROUND(E15*F15,2)</f>
        <v>0</v>
      </c>
    </row>
    <row r="16" spans="1:12" ht="54.75" customHeight="1" x14ac:dyDescent="0.2">
      <c r="A16" s="231" t="s">
        <v>224</v>
      </c>
      <c r="B16" s="237" t="s">
        <v>84</v>
      </c>
      <c r="C16" s="152" t="s">
        <v>138</v>
      </c>
      <c r="D16" s="238" t="s">
        <v>23</v>
      </c>
      <c r="E16" s="233">
        <v>8</v>
      </c>
      <c r="F16" s="230"/>
      <c r="G16" s="234">
        <f t="shared" si="1"/>
        <v>0</v>
      </c>
    </row>
    <row r="17" spans="1:7" ht="57.75" customHeight="1" x14ac:dyDescent="0.2">
      <c r="A17" s="231" t="s">
        <v>412</v>
      </c>
      <c r="B17" s="237" t="s">
        <v>84</v>
      </c>
      <c r="C17" s="152" t="s">
        <v>85</v>
      </c>
      <c r="D17" s="238" t="s">
        <v>23</v>
      </c>
      <c r="E17" s="233">
        <v>173</v>
      </c>
      <c r="F17" s="230"/>
      <c r="G17" s="234">
        <f t="shared" si="1"/>
        <v>0</v>
      </c>
    </row>
    <row r="18" spans="1:7" ht="58.5" customHeight="1" x14ac:dyDescent="0.2">
      <c r="A18" s="231" t="s">
        <v>413</v>
      </c>
      <c r="B18" s="237" t="s">
        <v>84</v>
      </c>
      <c r="C18" s="152" t="s">
        <v>139</v>
      </c>
      <c r="D18" s="238" t="s">
        <v>23</v>
      </c>
      <c r="E18" s="233">
        <v>120</v>
      </c>
      <c r="F18" s="230"/>
      <c r="G18" s="234">
        <f t="shared" ref="G18" si="2">ROUND(E18*F18,2)</f>
        <v>0</v>
      </c>
    </row>
    <row r="19" spans="1:7" ht="33" customHeight="1" x14ac:dyDescent="0.2">
      <c r="A19" s="231"/>
      <c r="B19" s="237"/>
      <c r="C19" s="339" t="s">
        <v>140</v>
      </c>
      <c r="D19" s="340"/>
      <c r="E19" s="340"/>
      <c r="F19" s="341"/>
      <c r="G19" s="234"/>
    </row>
    <row r="20" spans="1:7" ht="43.5" customHeight="1" x14ac:dyDescent="0.2">
      <c r="A20" s="321" t="s">
        <v>414</v>
      </c>
      <c r="B20" s="322"/>
      <c r="C20" s="322"/>
      <c r="D20" s="322"/>
      <c r="E20" s="322"/>
      <c r="F20" s="321"/>
      <c r="G20" s="239">
        <f>SUM(G7:G14)</f>
        <v>0</v>
      </c>
    </row>
    <row r="21" spans="1:7" ht="28.5" customHeight="1" x14ac:dyDescent="0.2">
      <c r="A21" s="64" t="s">
        <v>10</v>
      </c>
      <c r="B21" s="111"/>
      <c r="C21" s="64"/>
      <c r="D21" s="64"/>
      <c r="E21" s="240"/>
      <c r="F21" s="64"/>
      <c r="G21" s="64"/>
    </row>
  </sheetData>
  <mergeCells count="11">
    <mergeCell ref="A20:F20"/>
    <mergeCell ref="A1:G1"/>
    <mergeCell ref="A3:A4"/>
    <mergeCell ref="B3:B4"/>
    <mergeCell ref="C3:C4"/>
    <mergeCell ref="D3:E3"/>
    <mergeCell ref="A2:G2"/>
    <mergeCell ref="D13:E13"/>
    <mergeCell ref="A5:G5"/>
    <mergeCell ref="C12:F12"/>
    <mergeCell ref="C19:F1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19"/>
  <sheetViews>
    <sheetView zoomScale="140" zoomScaleNormal="140" zoomScaleSheetLayoutView="100" workbookViewId="0">
      <selection activeCell="C93" sqref="C93"/>
    </sheetView>
  </sheetViews>
  <sheetFormatPr defaultColWidth="9.140625" defaultRowHeight="43.5" customHeight="1" x14ac:dyDescent="0.2"/>
  <cols>
    <col min="1" max="1" width="7.7109375" style="111" customWidth="1"/>
    <col min="2" max="2" width="11" style="111" customWidth="1"/>
    <col min="3" max="3" width="64.42578125" style="64" customWidth="1"/>
    <col min="4" max="4" width="12" style="64" customWidth="1"/>
    <col min="5" max="5" width="13.28515625" style="117" customWidth="1"/>
    <col min="6" max="6" width="13.140625" style="64" customWidth="1"/>
    <col min="7" max="7" width="14.85546875" style="66" customWidth="1"/>
    <col min="8" max="8" width="9.140625" style="64"/>
    <col min="9" max="9" width="83.5703125" style="64" customWidth="1"/>
    <col min="10" max="16384" width="9.140625" style="64"/>
  </cols>
  <sheetData>
    <row r="1" spans="1:9" ht="58.5" customHeight="1" x14ac:dyDescent="0.2">
      <c r="A1" s="342" t="s">
        <v>541</v>
      </c>
      <c r="B1" s="343"/>
      <c r="C1" s="343"/>
      <c r="D1" s="343"/>
      <c r="E1" s="343"/>
      <c r="F1" s="343"/>
      <c r="G1" s="344"/>
    </row>
    <row r="2" spans="1:9" ht="27.75" customHeight="1" x14ac:dyDescent="0.2">
      <c r="A2" s="348"/>
      <c r="B2" s="349"/>
      <c r="C2" s="349"/>
      <c r="D2" s="349"/>
      <c r="E2" s="349"/>
      <c r="F2" s="349"/>
      <c r="G2" s="350"/>
    </row>
    <row r="3" spans="1:9" ht="43.5" customHeight="1" x14ac:dyDescent="0.2">
      <c r="A3" s="345" t="s">
        <v>6</v>
      </c>
      <c r="B3" s="346" t="s">
        <v>11</v>
      </c>
      <c r="C3" s="347" t="s">
        <v>12</v>
      </c>
      <c r="D3" s="347" t="s">
        <v>13</v>
      </c>
      <c r="E3" s="347"/>
      <c r="F3" s="85" t="s">
        <v>127</v>
      </c>
      <c r="G3" s="86" t="s">
        <v>111</v>
      </c>
    </row>
    <row r="4" spans="1:9" ht="28.5" customHeight="1" x14ac:dyDescent="0.2">
      <c r="A4" s="345"/>
      <c r="B4" s="346"/>
      <c r="C4" s="347"/>
      <c r="D4" s="100" t="s">
        <v>14</v>
      </c>
      <c r="E4" s="85" t="s">
        <v>72</v>
      </c>
      <c r="F4" s="85" t="s">
        <v>7</v>
      </c>
      <c r="G4" s="86" t="s">
        <v>7</v>
      </c>
    </row>
    <row r="5" spans="1:9" ht="43.5" hidden="1" customHeight="1" x14ac:dyDescent="0.2">
      <c r="A5" s="351" t="s">
        <v>66</v>
      </c>
      <c r="B5" s="352"/>
      <c r="C5" s="352"/>
      <c r="D5" s="352"/>
      <c r="E5" s="352"/>
      <c r="F5" s="352"/>
      <c r="G5" s="353"/>
    </row>
    <row r="6" spans="1:9" ht="27.75" customHeight="1" x14ac:dyDescent="0.2">
      <c r="A6" s="300" t="s">
        <v>400</v>
      </c>
      <c r="B6" s="301"/>
      <c r="C6" s="301"/>
      <c r="D6" s="301"/>
      <c r="E6" s="301"/>
      <c r="F6" s="301"/>
      <c r="G6" s="302"/>
    </row>
    <row r="7" spans="1:9" ht="26.25" customHeight="1" x14ac:dyDescent="0.2">
      <c r="A7" s="65" t="s">
        <v>226</v>
      </c>
      <c r="B7" s="112"/>
      <c r="C7" s="87" t="s">
        <v>21</v>
      </c>
      <c r="D7" s="88" t="s">
        <v>17</v>
      </c>
      <c r="E7" s="89" t="s">
        <v>17</v>
      </c>
      <c r="F7" s="90"/>
      <c r="G7" s="192"/>
    </row>
    <row r="8" spans="1:9" ht="31.5" customHeight="1" x14ac:dyDescent="0.2">
      <c r="A8" s="207" t="s">
        <v>34</v>
      </c>
      <c r="B8" s="166" t="s">
        <v>148</v>
      </c>
      <c r="C8" s="152" t="s">
        <v>145</v>
      </c>
      <c r="D8" s="91" t="s">
        <v>120</v>
      </c>
      <c r="E8" s="213">
        <v>0.63100000000000001</v>
      </c>
      <c r="F8" s="90"/>
      <c r="G8" s="93">
        <f>ROUND(E8*F8,2)</f>
        <v>0</v>
      </c>
    </row>
    <row r="9" spans="1:9" ht="21.75" customHeight="1" x14ac:dyDescent="0.2">
      <c r="A9" s="207" t="s">
        <v>35</v>
      </c>
      <c r="B9" s="166" t="s">
        <v>149</v>
      </c>
      <c r="C9" s="152" t="s">
        <v>147</v>
      </c>
      <c r="D9" s="91" t="s">
        <v>50</v>
      </c>
      <c r="E9" s="157">
        <v>783.33</v>
      </c>
      <c r="F9" s="193"/>
      <c r="G9" s="93">
        <f>ROUND(E9*F9,2)</f>
        <v>0</v>
      </c>
      <c r="I9" s="79"/>
    </row>
    <row r="10" spans="1:9" ht="21.75" customHeight="1" x14ac:dyDescent="0.2">
      <c r="A10" s="109"/>
      <c r="B10" s="104"/>
      <c r="C10" s="198" t="s">
        <v>369</v>
      </c>
      <c r="D10" s="91"/>
      <c r="E10" s="92"/>
      <c r="F10" s="193"/>
      <c r="G10" s="93"/>
      <c r="I10" s="79"/>
    </row>
    <row r="11" spans="1:9" ht="44.25" customHeight="1" x14ac:dyDescent="0.2">
      <c r="A11" s="109" t="s">
        <v>37</v>
      </c>
      <c r="B11" s="166" t="s">
        <v>49</v>
      </c>
      <c r="C11" s="152" t="s">
        <v>154</v>
      </c>
      <c r="D11" s="194" t="s">
        <v>50</v>
      </c>
      <c r="E11" s="157">
        <v>30</v>
      </c>
      <c r="F11" s="90"/>
      <c r="G11" s="93">
        <f>ROUND(E11*F11,2)</f>
        <v>0</v>
      </c>
    </row>
    <row r="12" spans="1:9" ht="29.25" customHeight="1" x14ac:dyDescent="0.2">
      <c r="A12" s="109" t="s">
        <v>38</v>
      </c>
      <c r="B12" s="166" t="s">
        <v>49</v>
      </c>
      <c r="C12" s="152" t="s">
        <v>155</v>
      </c>
      <c r="D12" s="194" t="s">
        <v>50</v>
      </c>
      <c r="E12" s="157">
        <v>568</v>
      </c>
      <c r="F12" s="90"/>
      <c r="G12" s="93">
        <f t="shared" ref="G12:G14" si="0">ROUND(E12*F12,2)</f>
        <v>0</v>
      </c>
    </row>
    <row r="13" spans="1:9" ht="37.5" customHeight="1" x14ac:dyDescent="0.2">
      <c r="A13" s="109" t="s">
        <v>39</v>
      </c>
      <c r="B13" s="166" t="s">
        <v>49</v>
      </c>
      <c r="C13" s="152" t="s">
        <v>156</v>
      </c>
      <c r="D13" s="194" t="s">
        <v>50</v>
      </c>
      <c r="E13" s="157">
        <v>90</v>
      </c>
      <c r="F13" s="90"/>
      <c r="G13" s="93">
        <f t="shared" si="0"/>
        <v>0</v>
      </c>
    </row>
    <row r="14" spans="1:9" ht="30" customHeight="1" x14ac:dyDescent="0.2">
      <c r="A14" s="109" t="s">
        <v>40</v>
      </c>
      <c r="B14" s="166" t="s">
        <v>49</v>
      </c>
      <c r="C14" s="152" t="s">
        <v>157</v>
      </c>
      <c r="D14" s="194" t="s">
        <v>50</v>
      </c>
      <c r="E14" s="157">
        <v>1934.56</v>
      </c>
      <c r="F14" s="90"/>
      <c r="G14" s="93">
        <f t="shared" si="0"/>
        <v>0</v>
      </c>
    </row>
    <row r="15" spans="1:9" ht="41.25" customHeight="1" x14ac:dyDescent="0.2">
      <c r="A15" s="109" t="s">
        <v>41</v>
      </c>
      <c r="B15" s="166" t="s">
        <v>49</v>
      </c>
      <c r="C15" s="152" t="s">
        <v>158</v>
      </c>
      <c r="D15" s="91" t="s">
        <v>74</v>
      </c>
      <c r="E15" s="157">
        <v>120</v>
      </c>
      <c r="F15" s="90"/>
      <c r="G15" s="93">
        <f t="shared" ref="G15:G20" si="1">ROUND(E15*F15,2)</f>
        <v>0</v>
      </c>
    </row>
    <row r="16" spans="1:9" ht="32.25" customHeight="1" x14ac:dyDescent="0.2">
      <c r="A16" s="109" t="s">
        <v>102</v>
      </c>
      <c r="B16" s="166" t="s">
        <v>49</v>
      </c>
      <c r="C16" s="152" t="s">
        <v>159</v>
      </c>
      <c r="D16" s="91" t="s">
        <v>74</v>
      </c>
      <c r="E16" s="157">
        <v>1119</v>
      </c>
      <c r="F16" s="90"/>
      <c r="G16" s="93">
        <f t="shared" si="1"/>
        <v>0</v>
      </c>
    </row>
    <row r="17" spans="1:7" ht="32.25" customHeight="1" x14ac:dyDescent="0.2">
      <c r="A17" s="109" t="s">
        <v>42</v>
      </c>
      <c r="B17" s="166" t="s">
        <v>49</v>
      </c>
      <c r="C17" s="152" t="s">
        <v>160</v>
      </c>
      <c r="D17" s="91" t="s">
        <v>50</v>
      </c>
      <c r="E17" s="157">
        <v>1500</v>
      </c>
      <c r="F17" s="90"/>
      <c r="G17" s="93">
        <f t="shared" si="1"/>
        <v>0</v>
      </c>
    </row>
    <row r="18" spans="1:7" ht="32.25" customHeight="1" x14ac:dyDescent="0.2">
      <c r="A18" s="109" t="s">
        <v>61</v>
      </c>
      <c r="B18" s="166" t="s">
        <v>49</v>
      </c>
      <c r="C18" s="152" t="s">
        <v>161</v>
      </c>
      <c r="D18" s="91" t="s">
        <v>50</v>
      </c>
      <c r="E18" s="157">
        <v>1440.85</v>
      </c>
      <c r="F18" s="90"/>
      <c r="G18" s="93">
        <f t="shared" si="1"/>
        <v>0</v>
      </c>
    </row>
    <row r="19" spans="1:7" ht="32.25" customHeight="1" x14ac:dyDescent="0.2">
      <c r="A19" s="109" t="s">
        <v>62</v>
      </c>
      <c r="B19" s="166" t="s">
        <v>49</v>
      </c>
      <c r="C19" s="152" t="s">
        <v>162</v>
      </c>
      <c r="D19" s="91" t="s">
        <v>50</v>
      </c>
      <c r="E19" s="157">
        <v>160</v>
      </c>
      <c r="F19" s="90"/>
      <c r="G19" s="93">
        <f t="shared" si="1"/>
        <v>0</v>
      </c>
    </row>
    <row r="20" spans="1:7" ht="32.25" customHeight="1" x14ac:dyDescent="0.2">
      <c r="A20" s="109" t="s">
        <v>382</v>
      </c>
      <c r="B20" s="166" t="s">
        <v>49</v>
      </c>
      <c r="C20" s="152" t="s">
        <v>163</v>
      </c>
      <c r="D20" s="91" t="s">
        <v>50</v>
      </c>
      <c r="E20" s="157">
        <v>3372</v>
      </c>
      <c r="F20" s="90"/>
      <c r="G20" s="93">
        <f t="shared" si="1"/>
        <v>0</v>
      </c>
    </row>
    <row r="21" spans="1:7" ht="39" customHeight="1" x14ac:dyDescent="0.2">
      <c r="A21" s="109" t="s">
        <v>393</v>
      </c>
      <c r="B21" s="166" t="s">
        <v>49</v>
      </c>
      <c r="C21" s="152" t="s">
        <v>164</v>
      </c>
      <c r="D21" s="91" t="s">
        <v>74</v>
      </c>
      <c r="E21" s="157">
        <v>3671.84</v>
      </c>
      <c r="F21" s="193"/>
      <c r="G21" s="93">
        <f>ROUND(E21*F21,2)</f>
        <v>0</v>
      </c>
    </row>
    <row r="22" spans="1:7" ht="43.5" customHeight="1" x14ac:dyDescent="0.2">
      <c r="A22" s="109" t="s">
        <v>415</v>
      </c>
      <c r="B22" s="166" t="s">
        <v>49</v>
      </c>
      <c r="C22" s="152" t="s">
        <v>165</v>
      </c>
      <c r="D22" s="91" t="s">
        <v>74</v>
      </c>
      <c r="E22" s="157">
        <v>3532</v>
      </c>
      <c r="F22" s="193"/>
      <c r="G22" s="93">
        <f>ROUND(E22*F22,2)</f>
        <v>0</v>
      </c>
    </row>
    <row r="23" spans="1:7" ht="39" customHeight="1" x14ac:dyDescent="0.2">
      <c r="A23" s="109" t="s">
        <v>416</v>
      </c>
      <c r="B23" s="166" t="s">
        <v>49</v>
      </c>
      <c r="C23" s="152" t="s">
        <v>167</v>
      </c>
      <c r="D23" s="91" t="s">
        <v>74</v>
      </c>
      <c r="E23" s="157">
        <v>140</v>
      </c>
      <c r="F23" s="193"/>
      <c r="G23" s="93">
        <f t="shared" ref="G23:G24" si="2">ROUND(E23*F23,2)</f>
        <v>0</v>
      </c>
    </row>
    <row r="24" spans="1:7" ht="40.5" customHeight="1" x14ac:dyDescent="0.2">
      <c r="A24" s="109" t="s">
        <v>417</v>
      </c>
      <c r="B24" s="166" t="s">
        <v>49</v>
      </c>
      <c r="C24" s="152" t="s">
        <v>166</v>
      </c>
      <c r="D24" s="91" t="s">
        <v>74</v>
      </c>
      <c r="E24" s="157">
        <v>2800</v>
      </c>
      <c r="F24" s="193"/>
      <c r="G24" s="93">
        <f t="shared" si="2"/>
        <v>0</v>
      </c>
    </row>
    <row r="25" spans="1:7" ht="29.25" customHeight="1" x14ac:dyDescent="0.2">
      <c r="A25" s="109" t="s">
        <v>418</v>
      </c>
      <c r="B25" s="113" t="s">
        <v>49</v>
      </c>
      <c r="C25" s="152" t="s">
        <v>374</v>
      </c>
      <c r="D25" s="194" t="s">
        <v>19</v>
      </c>
      <c r="E25" s="157">
        <v>655.95</v>
      </c>
      <c r="F25" s="193"/>
      <c r="G25" s="93">
        <f t="shared" ref="G25" si="3">ROUND(E25*F25,2)</f>
        <v>0</v>
      </c>
    </row>
    <row r="26" spans="1:7" ht="42" customHeight="1" x14ac:dyDescent="0.2">
      <c r="A26" s="109" t="s">
        <v>419</v>
      </c>
      <c r="B26" s="113" t="s">
        <v>49</v>
      </c>
      <c r="C26" s="152" t="s">
        <v>168</v>
      </c>
      <c r="D26" s="194" t="s">
        <v>19</v>
      </c>
      <c r="E26" s="157">
        <v>1607.8</v>
      </c>
      <c r="F26" s="193"/>
      <c r="G26" s="93">
        <f t="shared" ref="G26" si="4">ROUND(E26*F26,2)</f>
        <v>0</v>
      </c>
    </row>
    <row r="27" spans="1:7" ht="27" customHeight="1" x14ac:dyDescent="0.2">
      <c r="A27" s="109" t="s">
        <v>420</v>
      </c>
      <c r="B27" s="113" t="s">
        <v>49</v>
      </c>
      <c r="C27" s="152" t="s">
        <v>151</v>
      </c>
      <c r="D27" s="194" t="s">
        <v>20</v>
      </c>
      <c r="E27" s="157">
        <v>71</v>
      </c>
      <c r="F27" s="90"/>
      <c r="G27" s="93">
        <f>ROUND(E27*F27,2)</f>
        <v>0</v>
      </c>
    </row>
    <row r="28" spans="1:7" ht="27.75" customHeight="1" x14ac:dyDescent="0.2">
      <c r="A28" s="109" t="s">
        <v>421</v>
      </c>
      <c r="B28" s="113" t="s">
        <v>49</v>
      </c>
      <c r="C28" s="152" t="s">
        <v>150</v>
      </c>
      <c r="D28" s="194" t="s">
        <v>19</v>
      </c>
      <c r="E28" s="157">
        <v>115</v>
      </c>
      <c r="F28" s="90"/>
      <c r="G28" s="93">
        <f>ROUND(E28*F28,2)</f>
        <v>0</v>
      </c>
    </row>
    <row r="29" spans="1:7" ht="31.5" customHeight="1" x14ac:dyDescent="0.2">
      <c r="A29" s="109" t="s">
        <v>422</v>
      </c>
      <c r="B29" s="113" t="s">
        <v>49</v>
      </c>
      <c r="C29" s="152" t="s">
        <v>152</v>
      </c>
      <c r="D29" s="194" t="s">
        <v>19</v>
      </c>
      <c r="E29" s="157">
        <v>20</v>
      </c>
      <c r="F29" s="90"/>
      <c r="G29" s="93">
        <f>ROUND(E29*F29,2)</f>
        <v>0</v>
      </c>
    </row>
    <row r="30" spans="1:7" ht="31.5" customHeight="1" x14ac:dyDescent="0.2">
      <c r="A30" s="109" t="s">
        <v>423</v>
      </c>
      <c r="B30" s="113" t="s">
        <v>49</v>
      </c>
      <c r="C30" s="152" t="s">
        <v>153</v>
      </c>
      <c r="D30" s="194" t="s">
        <v>20</v>
      </c>
      <c r="E30" s="157">
        <v>1</v>
      </c>
      <c r="F30" s="90"/>
      <c r="G30" s="93">
        <f>ROUND(E30*F30,2)</f>
        <v>0</v>
      </c>
    </row>
    <row r="31" spans="1:7" ht="31.5" customHeight="1" x14ac:dyDescent="0.2">
      <c r="A31" s="109" t="s">
        <v>424</v>
      </c>
      <c r="B31" s="113" t="s">
        <v>49</v>
      </c>
      <c r="C31" s="152" t="s">
        <v>391</v>
      </c>
      <c r="D31" s="194" t="s">
        <v>19</v>
      </c>
      <c r="E31" s="157">
        <v>7</v>
      </c>
      <c r="F31" s="90"/>
      <c r="G31" s="93">
        <f>ROUND(E31*F31,2)</f>
        <v>0</v>
      </c>
    </row>
    <row r="32" spans="1:7" ht="43.5" customHeight="1" x14ac:dyDescent="0.2">
      <c r="A32" s="366" t="s">
        <v>24</v>
      </c>
      <c r="B32" s="367"/>
      <c r="C32" s="367"/>
      <c r="D32" s="367"/>
      <c r="E32" s="367"/>
      <c r="F32" s="368"/>
      <c r="G32" s="94">
        <f>SUM(G8:G31)</f>
        <v>0</v>
      </c>
    </row>
    <row r="33" spans="1:7" ht="33" customHeight="1" x14ac:dyDescent="0.2">
      <c r="A33" s="65" t="s">
        <v>43</v>
      </c>
      <c r="B33" s="112"/>
      <c r="C33" s="195" t="s">
        <v>241</v>
      </c>
      <c r="D33" s="88"/>
      <c r="E33" s="92"/>
      <c r="F33" s="90"/>
      <c r="G33" s="196"/>
    </row>
    <row r="34" spans="1:7" ht="36.75" customHeight="1" x14ac:dyDescent="0.2">
      <c r="A34" s="109" t="s">
        <v>44</v>
      </c>
      <c r="B34" s="113" t="s">
        <v>51</v>
      </c>
      <c r="C34" s="181" t="s">
        <v>86</v>
      </c>
      <c r="D34" s="91" t="s">
        <v>73</v>
      </c>
      <c r="E34" s="157">
        <v>2411</v>
      </c>
      <c r="F34" s="193"/>
      <c r="G34" s="93">
        <f>ROUND(E34*F34,2)</f>
        <v>0</v>
      </c>
    </row>
    <row r="35" spans="1:7" ht="36.75" customHeight="1" x14ac:dyDescent="0.2">
      <c r="A35" s="109" t="s">
        <v>45</v>
      </c>
      <c r="B35" s="113" t="s">
        <v>51</v>
      </c>
      <c r="C35" s="181" t="s">
        <v>375</v>
      </c>
      <c r="D35" s="91" t="s">
        <v>73</v>
      </c>
      <c r="E35" s="157">
        <v>408</v>
      </c>
      <c r="F35" s="193"/>
      <c r="G35" s="93">
        <f>ROUND(E35*F35,2)</f>
        <v>0</v>
      </c>
    </row>
    <row r="36" spans="1:7" ht="35.25" customHeight="1" x14ac:dyDescent="0.2">
      <c r="A36" s="109" t="s">
        <v>246</v>
      </c>
      <c r="B36" s="113" t="s">
        <v>52</v>
      </c>
      <c r="C36" s="181" t="s">
        <v>169</v>
      </c>
      <c r="D36" s="91" t="s">
        <v>73</v>
      </c>
      <c r="E36" s="157">
        <v>408</v>
      </c>
      <c r="F36" s="90"/>
      <c r="G36" s="93">
        <f>ROUND(E36*F36,2)</f>
        <v>0</v>
      </c>
    </row>
    <row r="37" spans="1:7" ht="34.5" customHeight="1" x14ac:dyDescent="0.2">
      <c r="A37" s="361" t="s">
        <v>25</v>
      </c>
      <c r="B37" s="356"/>
      <c r="C37" s="356"/>
      <c r="D37" s="356"/>
      <c r="E37" s="356"/>
      <c r="F37" s="356"/>
      <c r="G37" s="94">
        <f>SUM(G34:G36)</f>
        <v>0</v>
      </c>
    </row>
    <row r="38" spans="1:7" ht="29.25" customHeight="1" x14ac:dyDescent="0.2">
      <c r="A38" s="65" t="s">
        <v>87</v>
      </c>
      <c r="B38" s="112"/>
      <c r="C38" s="362" t="s">
        <v>171</v>
      </c>
      <c r="D38" s="363"/>
      <c r="E38" s="363"/>
      <c r="F38" s="365"/>
      <c r="G38" s="196"/>
    </row>
    <row r="39" spans="1:7" ht="39" customHeight="1" x14ac:dyDescent="0.2">
      <c r="A39" s="109" t="s">
        <v>88</v>
      </c>
      <c r="B39" s="113" t="s">
        <v>98</v>
      </c>
      <c r="C39" s="181" t="s">
        <v>172</v>
      </c>
      <c r="D39" s="91" t="s">
        <v>74</v>
      </c>
      <c r="E39" s="270">
        <f>2135.33+531.42</f>
        <v>2666.75</v>
      </c>
      <c r="F39" s="90"/>
      <c r="G39" s="93">
        <f>ROUND(E39*F39,2)</f>
        <v>0</v>
      </c>
    </row>
    <row r="40" spans="1:7" ht="40.5" customHeight="1" x14ac:dyDescent="0.2">
      <c r="A40" s="109" t="s">
        <v>89</v>
      </c>
      <c r="B40" s="113" t="s">
        <v>98</v>
      </c>
      <c r="C40" s="181" t="s">
        <v>173</v>
      </c>
      <c r="D40" s="91" t="s">
        <v>74</v>
      </c>
      <c r="E40" s="271">
        <v>1789.65</v>
      </c>
      <c r="F40" s="193"/>
      <c r="G40" s="93">
        <f>ROUND(E40*F40,2)</f>
        <v>0</v>
      </c>
    </row>
    <row r="41" spans="1:7" ht="42.75" customHeight="1" x14ac:dyDescent="0.2">
      <c r="A41" s="109" t="s">
        <v>90</v>
      </c>
      <c r="B41" s="113" t="s">
        <v>98</v>
      </c>
      <c r="C41" s="181" t="s">
        <v>174</v>
      </c>
      <c r="D41" s="91" t="s">
        <v>74</v>
      </c>
      <c r="E41" s="271">
        <v>6033.17</v>
      </c>
      <c r="F41" s="90"/>
      <c r="G41" s="93">
        <f>ROUND(E41*F41,2)</f>
        <v>0</v>
      </c>
    </row>
    <row r="42" spans="1:7" ht="30" customHeight="1" x14ac:dyDescent="0.2">
      <c r="A42" s="109" t="s">
        <v>91</v>
      </c>
      <c r="B42" s="113" t="s">
        <v>176</v>
      </c>
      <c r="C42" s="152" t="s">
        <v>175</v>
      </c>
      <c r="D42" s="91" t="s">
        <v>74</v>
      </c>
      <c r="E42" s="270">
        <v>6129.2</v>
      </c>
      <c r="F42" s="90"/>
      <c r="G42" s="93">
        <f t="shared" ref="G42:G45" si="5">ROUND(E42*F42,2)</f>
        <v>0</v>
      </c>
    </row>
    <row r="43" spans="1:7" ht="30" customHeight="1" x14ac:dyDescent="0.2">
      <c r="A43" s="109" t="s">
        <v>92</v>
      </c>
      <c r="B43" s="113" t="s">
        <v>176</v>
      </c>
      <c r="C43" s="152" t="s">
        <v>177</v>
      </c>
      <c r="D43" s="91" t="s">
        <v>74</v>
      </c>
      <c r="E43" s="270">
        <f>5597.78+5597.78+531.42</f>
        <v>11726.98</v>
      </c>
      <c r="F43" s="90"/>
      <c r="G43" s="93">
        <f t="shared" si="5"/>
        <v>0</v>
      </c>
    </row>
    <row r="44" spans="1:7" ht="40.5" customHeight="1" x14ac:dyDescent="0.2">
      <c r="A44" s="109" t="s">
        <v>93</v>
      </c>
      <c r="B44" s="113" t="s">
        <v>98</v>
      </c>
      <c r="C44" s="152" t="s">
        <v>178</v>
      </c>
      <c r="D44" s="91" t="s">
        <v>74</v>
      </c>
      <c r="E44" s="271">
        <v>2135.3200000000002</v>
      </c>
      <c r="F44" s="90"/>
      <c r="G44" s="93">
        <f t="shared" si="5"/>
        <v>0</v>
      </c>
    </row>
    <row r="45" spans="1:7" ht="40.5" customHeight="1" x14ac:dyDescent="0.2">
      <c r="A45" s="109" t="s">
        <v>94</v>
      </c>
      <c r="B45" s="113" t="s">
        <v>98</v>
      </c>
      <c r="C45" s="152" t="s">
        <v>179</v>
      </c>
      <c r="D45" s="91" t="s">
        <v>74</v>
      </c>
      <c r="E45" s="270">
        <v>531.41999999999996</v>
      </c>
      <c r="F45" s="90"/>
      <c r="G45" s="93">
        <f t="shared" si="5"/>
        <v>0</v>
      </c>
    </row>
    <row r="46" spans="1:7" ht="37.5" customHeight="1" x14ac:dyDescent="0.2">
      <c r="A46" s="109" t="s">
        <v>95</v>
      </c>
      <c r="B46" s="113" t="s">
        <v>98</v>
      </c>
      <c r="C46" s="152" t="s">
        <v>180</v>
      </c>
      <c r="D46" s="91" t="s">
        <v>74</v>
      </c>
      <c r="E46" s="271">
        <v>6982.08</v>
      </c>
      <c r="F46" s="90"/>
      <c r="G46" s="93">
        <f t="shared" ref="G46:G47" si="6">ROUND(E46*F46,2)</f>
        <v>0</v>
      </c>
    </row>
    <row r="47" spans="1:7" ht="37.5" customHeight="1" x14ac:dyDescent="0.2">
      <c r="A47" s="109" t="s">
        <v>96</v>
      </c>
      <c r="B47" s="113" t="s">
        <v>99</v>
      </c>
      <c r="C47" s="152" t="s">
        <v>181</v>
      </c>
      <c r="D47" s="91" t="s">
        <v>74</v>
      </c>
      <c r="E47" s="271">
        <v>6367.6</v>
      </c>
      <c r="F47" s="90"/>
      <c r="G47" s="93">
        <f t="shared" si="6"/>
        <v>0</v>
      </c>
    </row>
    <row r="48" spans="1:7" ht="32.25" customHeight="1" x14ac:dyDescent="0.2">
      <c r="A48" s="109" t="s">
        <v>97</v>
      </c>
      <c r="B48" s="113" t="s">
        <v>100</v>
      </c>
      <c r="C48" s="152" t="s">
        <v>182</v>
      </c>
      <c r="D48" s="91" t="s">
        <v>74</v>
      </c>
      <c r="E48" s="271">
        <v>124</v>
      </c>
      <c r="F48" s="193"/>
      <c r="G48" s="197"/>
    </row>
    <row r="49" spans="1:7" ht="36" customHeight="1" x14ac:dyDescent="0.2">
      <c r="A49" s="109" t="s">
        <v>266</v>
      </c>
      <c r="B49" s="113" t="s">
        <v>101</v>
      </c>
      <c r="C49" s="152" t="s">
        <v>183</v>
      </c>
      <c r="D49" s="91" t="s">
        <v>74</v>
      </c>
      <c r="E49" s="271">
        <v>5597.78</v>
      </c>
      <c r="F49" s="193"/>
      <c r="G49" s="93">
        <f>ROUND(E49*F49,2)</f>
        <v>0</v>
      </c>
    </row>
    <row r="50" spans="1:7" ht="43.5" customHeight="1" x14ac:dyDescent="0.2">
      <c r="A50" s="361" t="s">
        <v>26</v>
      </c>
      <c r="B50" s="356"/>
      <c r="C50" s="356"/>
      <c r="D50" s="356"/>
      <c r="E50" s="356"/>
      <c r="F50" s="356"/>
      <c r="G50" s="94">
        <f>SUM(G39:G49)</f>
        <v>0</v>
      </c>
    </row>
    <row r="51" spans="1:7" ht="24.75" customHeight="1" x14ac:dyDescent="0.2">
      <c r="A51" s="65" t="s">
        <v>425</v>
      </c>
      <c r="B51" s="112"/>
      <c r="C51" s="362" t="s">
        <v>184</v>
      </c>
      <c r="D51" s="363"/>
      <c r="E51" s="363"/>
      <c r="F51" s="363"/>
      <c r="G51" s="364"/>
    </row>
    <row r="52" spans="1:7" ht="26.25" customHeight="1" x14ac:dyDescent="0.2">
      <c r="A52" s="109" t="s">
        <v>426</v>
      </c>
      <c r="B52" s="113" t="s">
        <v>103</v>
      </c>
      <c r="C52" s="152" t="s">
        <v>186</v>
      </c>
      <c r="D52" s="91" t="s">
        <v>74</v>
      </c>
      <c r="E52" s="157">
        <v>124</v>
      </c>
      <c r="F52" s="90"/>
      <c r="G52" s="93">
        <f t="shared" ref="G52" si="7">ROUND(E52*F52,2)</f>
        <v>0</v>
      </c>
    </row>
    <row r="53" spans="1:7" ht="30" customHeight="1" x14ac:dyDescent="0.2">
      <c r="A53" s="109" t="s">
        <v>427</v>
      </c>
      <c r="B53" s="113" t="s">
        <v>105</v>
      </c>
      <c r="C53" s="181" t="s">
        <v>187</v>
      </c>
      <c r="D53" s="91" t="s">
        <v>74</v>
      </c>
      <c r="E53" s="225">
        <v>531.41999999999996</v>
      </c>
      <c r="F53" s="90"/>
      <c r="G53" s="93">
        <f t="shared" ref="G53:G54" si="8">ROUND(E53*F53,2)</f>
        <v>0</v>
      </c>
    </row>
    <row r="54" spans="1:7" ht="30" customHeight="1" x14ac:dyDescent="0.2">
      <c r="A54" s="109" t="s">
        <v>428</v>
      </c>
      <c r="B54" s="113" t="s">
        <v>105</v>
      </c>
      <c r="C54" s="152" t="s">
        <v>188</v>
      </c>
      <c r="D54" s="91" t="s">
        <v>74</v>
      </c>
      <c r="E54" s="157">
        <v>5597.78</v>
      </c>
      <c r="F54" s="193"/>
      <c r="G54" s="93">
        <f t="shared" si="8"/>
        <v>0</v>
      </c>
    </row>
    <row r="55" spans="1:7" ht="30" customHeight="1" x14ac:dyDescent="0.2">
      <c r="A55" s="109" t="s">
        <v>429</v>
      </c>
      <c r="B55" s="113" t="s">
        <v>104</v>
      </c>
      <c r="C55" s="152" t="s">
        <v>189</v>
      </c>
      <c r="D55" s="91" t="s">
        <v>74</v>
      </c>
      <c r="E55" s="225">
        <v>531.41999999999996</v>
      </c>
      <c r="F55" s="90"/>
      <c r="G55" s="93"/>
    </row>
    <row r="56" spans="1:7" ht="36" customHeight="1" x14ac:dyDescent="0.2">
      <c r="A56" s="109" t="s">
        <v>430</v>
      </c>
      <c r="B56" s="113" t="s">
        <v>106</v>
      </c>
      <c r="C56" s="152" t="s">
        <v>190</v>
      </c>
      <c r="D56" s="91" t="s">
        <v>74</v>
      </c>
      <c r="E56" s="157">
        <v>5597.78</v>
      </c>
      <c r="F56" s="90"/>
      <c r="G56" s="93">
        <f>ROUND(E56*F56,2)</f>
        <v>0</v>
      </c>
    </row>
    <row r="57" spans="1:7" ht="44.25" customHeight="1" x14ac:dyDescent="0.2">
      <c r="A57" s="109" t="s">
        <v>431</v>
      </c>
      <c r="B57" s="113" t="s">
        <v>107</v>
      </c>
      <c r="C57" s="152" t="s">
        <v>191</v>
      </c>
      <c r="D57" s="91" t="s">
        <v>74</v>
      </c>
      <c r="E57" s="157">
        <v>2775.95</v>
      </c>
      <c r="F57" s="90"/>
      <c r="G57" s="93">
        <f>ROUND(E57*F57,2)</f>
        <v>0</v>
      </c>
    </row>
    <row r="58" spans="1:7" ht="39.75" customHeight="1" x14ac:dyDescent="0.2">
      <c r="A58" s="109" t="s">
        <v>432</v>
      </c>
      <c r="B58" s="113" t="s">
        <v>107</v>
      </c>
      <c r="C58" s="152" t="s">
        <v>192</v>
      </c>
      <c r="D58" s="91" t="s">
        <v>74</v>
      </c>
      <c r="E58" s="157">
        <v>591.46</v>
      </c>
      <c r="F58" s="90"/>
      <c r="G58" s="93">
        <f>ROUND(E58*F58,2)</f>
        <v>0</v>
      </c>
    </row>
    <row r="59" spans="1:7" ht="31.5" customHeight="1" x14ac:dyDescent="0.2">
      <c r="A59" s="354" t="s">
        <v>27</v>
      </c>
      <c r="B59" s="355"/>
      <c r="C59" s="355"/>
      <c r="D59" s="355"/>
      <c r="E59" s="355"/>
      <c r="F59" s="356"/>
      <c r="G59" s="94">
        <f>SUM(G52:G58)</f>
        <v>0</v>
      </c>
    </row>
    <row r="60" spans="1:7" ht="24" customHeight="1" x14ac:dyDescent="0.2">
      <c r="A60" s="65" t="s">
        <v>433</v>
      </c>
      <c r="B60" s="112"/>
      <c r="C60" s="87" t="s">
        <v>28</v>
      </c>
      <c r="D60" s="88" t="s">
        <v>17</v>
      </c>
      <c r="E60" s="92"/>
      <c r="F60" s="193"/>
      <c r="G60" s="197"/>
    </row>
    <row r="61" spans="1:7" ht="22.5" customHeight="1" x14ac:dyDescent="0.2">
      <c r="A61" s="65"/>
      <c r="B61" s="108"/>
      <c r="C61" s="198" t="s">
        <v>108</v>
      </c>
      <c r="D61" s="199"/>
      <c r="E61" s="157"/>
      <c r="F61" s="193"/>
      <c r="G61" s="196"/>
    </row>
    <row r="62" spans="1:7" ht="26.25" customHeight="1" x14ac:dyDescent="0.2">
      <c r="A62" s="109" t="s">
        <v>197</v>
      </c>
      <c r="B62" s="110" t="s">
        <v>53</v>
      </c>
      <c r="C62" s="181" t="s">
        <v>194</v>
      </c>
      <c r="D62" s="91" t="s">
        <v>74</v>
      </c>
      <c r="E62" s="157">
        <v>131.63999999999999</v>
      </c>
      <c r="F62" s="193"/>
      <c r="G62" s="93">
        <f>ROUND(E62*F62,2)</f>
        <v>0</v>
      </c>
    </row>
    <row r="63" spans="1:7" ht="27.75" customHeight="1" x14ac:dyDescent="0.2">
      <c r="A63" s="109" t="s">
        <v>198</v>
      </c>
      <c r="B63" s="110" t="s">
        <v>53</v>
      </c>
      <c r="C63" s="181" t="s">
        <v>196</v>
      </c>
      <c r="D63" s="91" t="s">
        <v>74</v>
      </c>
      <c r="E63" s="157">
        <v>3293.8</v>
      </c>
      <c r="F63" s="193"/>
      <c r="G63" s="93"/>
    </row>
    <row r="64" spans="1:7" ht="28.5" customHeight="1" x14ac:dyDescent="0.2">
      <c r="A64" s="109" t="s">
        <v>199</v>
      </c>
      <c r="B64" s="110" t="s">
        <v>109</v>
      </c>
      <c r="C64" s="181" t="s">
        <v>195</v>
      </c>
      <c r="D64" s="91" t="s">
        <v>74</v>
      </c>
      <c r="E64" s="157">
        <v>35.299999999999997</v>
      </c>
      <c r="F64" s="193"/>
      <c r="G64" s="93">
        <f>ROUND(E64*F64,2)</f>
        <v>0</v>
      </c>
    </row>
    <row r="65" spans="1:9" ht="37.5" customHeight="1" x14ac:dyDescent="0.2">
      <c r="A65" s="354" t="s">
        <v>29</v>
      </c>
      <c r="B65" s="355"/>
      <c r="C65" s="355"/>
      <c r="D65" s="355"/>
      <c r="E65" s="355"/>
      <c r="F65" s="356"/>
      <c r="G65" s="94">
        <f>SUM(G62:G64)</f>
        <v>0</v>
      </c>
    </row>
    <row r="66" spans="1:9" ht="28.5" customHeight="1" x14ac:dyDescent="0.2">
      <c r="A66" s="65" t="s">
        <v>201</v>
      </c>
      <c r="B66" s="112"/>
      <c r="C66" s="362" t="s">
        <v>200</v>
      </c>
      <c r="D66" s="363"/>
      <c r="E66" s="363"/>
      <c r="F66" s="365"/>
      <c r="G66" s="196"/>
    </row>
    <row r="67" spans="1:9" ht="24.75" customHeight="1" x14ac:dyDescent="0.2">
      <c r="A67" s="65"/>
      <c r="B67" s="108"/>
      <c r="C67" s="87" t="s">
        <v>30</v>
      </c>
      <c r="D67" s="88" t="s">
        <v>17</v>
      </c>
      <c r="E67" s="92"/>
      <c r="F67" s="90"/>
      <c r="G67" s="196"/>
    </row>
    <row r="68" spans="1:9" ht="29.25" customHeight="1" x14ac:dyDescent="0.2">
      <c r="A68" s="109" t="s">
        <v>434</v>
      </c>
      <c r="B68" s="110" t="s">
        <v>54</v>
      </c>
      <c r="C68" s="181" t="s">
        <v>202</v>
      </c>
      <c r="D68" s="91" t="s">
        <v>74</v>
      </c>
      <c r="E68" s="157">
        <v>121</v>
      </c>
      <c r="F68" s="90"/>
      <c r="G68" s="93">
        <f t="shared" ref="G68:G82" si="9">ROUND(E68*F68,2)</f>
        <v>0</v>
      </c>
    </row>
    <row r="69" spans="1:9" ht="29.25" customHeight="1" x14ac:dyDescent="0.2">
      <c r="A69" s="109" t="s">
        <v>435</v>
      </c>
      <c r="B69" s="110" t="s">
        <v>54</v>
      </c>
      <c r="C69" s="181" t="s">
        <v>206</v>
      </c>
      <c r="D69" s="91" t="s">
        <v>203</v>
      </c>
      <c r="E69" s="157">
        <v>56</v>
      </c>
      <c r="F69" s="90"/>
      <c r="G69" s="93">
        <f t="shared" si="9"/>
        <v>0</v>
      </c>
    </row>
    <row r="70" spans="1:9" ht="34.5" customHeight="1" x14ac:dyDescent="0.2">
      <c r="A70" s="109" t="s">
        <v>436</v>
      </c>
      <c r="B70" s="110" t="s">
        <v>54</v>
      </c>
      <c r="C70" s="181" t="s">
        <v>207</v>
      </c>
      <c r="D70" s="91" t="s">
        <v>204</v>
      </c>
      <c r="E70" s="157">
        <v>130</v>
      </c>
      <c r="F70" s="90"/>
      <c r="G70" s="93">
        <f t="shared" si="9"/>
        <v>0</v>
      </c>
    </row>
    <row r="71" spans="1:9" ht="29.25" customHeight="1" x14ac:dyDescent="0.2">
      <c r="A71" s="109" t="s">
        <v>437</v>
      </c>
      <c r="B71" s="110" t="s">
        <v>54</v>
      </c>
      <c r="C71" s="181" t="s">
        <v>208</v>
      </c>
      <c r="D71" s="91" t="s">
        <v>205</v>
      </c>
      <c r="E71" s="157">
        <v>152</v>
      </c>
      <c r="F71" s="90"/>
      <c r="G71" s="93">
        <f t="shared" si="9"/>
        <v>0</v>
      </c>
    </row>
    <row r="72" spans="1:9" ht="21.75" customHeight="1" x14ac:dyDescent="0.2">
      <c r="A72" s="65"/>
      <c r="B72" s="112"/>
      <c r="C72" s="87" t="s">
        <v>31</v>
      </c>
      <c r="D72" s="88"/>
      <c r="E72" s="157"/>
      <c r="F72" s="193"/>
      <c r="G72" s="93"/>
    </row>
    <row r="73" spans="1:9" ht="24" customHeight="1" x14ac:dyDescent="0.2">
      <c r="A73" s="143" t="s">
        <v>438</v>
      </c>
      <c r="B73" s="144" t="s">
        <v>55</v>
      </c>
      <c r="C73" s="152" t="s">
        <v>209</v>
      </c>
      <c r="D73" s="200" t="s">
        <v>23</v>
      </c>
      <c r="E73" s="157">
        <v>70</v>
      </c>
      <c r="F73" s="90"/>
      <c r="G73" s="93">
        <f t="shared" si="9"/>
        <v>0</v>
      </c>
      <c r="I73" s="79"/>
    </row>
    <row r="74" spans="1:9" ht="28.5" customHeight="1" x14ac:dyDescent="0.2">
      <c r="A74" s="143" t="s">
        <v>439</v>
      </c>
      <c r="B74" s="144" t="s">
        <v>55</v>
      </c>
      <c r="C74" s="152" t="s">
        <v>210</v>
      </c>
      <c r="D74" s="200" t="s">
        <v>23</v>
      </c>
      <c r="E74" s="157">
        <v>11</v>
      </c>
      <c r="F74" s="90"/>
      <c r="G74" s="93">
        <f t="shared" si="9"/>
        <v>0</v>
      </c>
      <c r="I74" s="79"/>
    </row>
    <row r="75" spans="1:9" ht="24.75" customHeight="1" x14ac:dyDescent="0.2">
      <c r="A75" s="143" t="s">
        <v>440</v>
      </c>
      <c r="B75" s="144" t="s">
        <v>55</v>
      </c>
      <c r="C75" s="152" t="s">
        <v>211</v>
      </c>
      <c r="D75" s="200" t="s">
        <v>23</v>
      </c>
      <c r="E75" s="157">
        <v>6</v>
      </c>
      <c r="F75" s="90"/>
      <c r="G75" s="93">
        <f t="shared" si="9"/>
        <v>0</v>
      </c>
      <c r="I75" s="79"/>
    </row>
    <row r="76" spans="1:9" ht="23.25" customHeight="1" x14ac:dyDescent="0.2">
      <c r="A76" s="143" t="s">
        <v>441</v>
      </c>
      <c r="B76" s="144" t="s">
        <v>55</v>
      </c>
      <c r="C76" s="152" t="s">
        <v>212</v>
      </c>
      <c r="D76" s="200" t="s">
        <v>23</v>
      </c>
      <c r="E76" s="157">
        <v>17</v>
      </c>
      <c r="F76" s="90"/>
      <c r="G76" s="93">
        <f t="shared" si="9"/>
        <v>0</v>
      </c>
      <c r="I76" s="79"/>
    </row>
    <row r="77" spans="1:9" ht="21" customHeight="1" x14ac:dyDescent="0.2">
      <c r="A77" s="143" t="s">
        <v>442</v>
      </c>
      <c r="B77" s="145" t="s">
        <v>55</v>
      </c>
      <c r="C77" s="152" t="s">
        <v>213</v>
      </c>
      <c r="D77" s="200" t="s">
        <v>23</v>
      </c>
      <c r="E77" s="157">
        <v>37</v>
      </c>
      <c r="F77" s="90"/>
      <c r="G77" s="93">
        <f t="shared" si="9"/>
        <v>0</v>
      </c>
    </row>
    <row r="78" spans="1:9" ht="30.75" customHeight="1" x14ac:dyDescent="0.2">
      <c r="A78" s="143" t="s">
        <v>443</v>
      </c>
      <c r="B78" s="145" t="s">
        <v>55</v>
      </c>
      <c r="C78" s="152" t="s">
        <v>214</v>
      </c>
      <c r="D78" s="200" t="s">
        <v>23</v>
      </c>
      <c r="E78" s="157">
        <v>6</v>
      </c>
      <c r="F78" s="90"/>
      <c r="G78" s="93">
        <f t="shared" si="9"/>
        <v>0</v>
      </c>
    </row>
    <row r="79" spans="1:9" ht="24.75" customHeight="1" x14ac:dyDescent="0.2">
      <c r="A79" s="143" t="s">
        <v>444</v>
      </c>
      <c r="B79" s="145" t="s">
        <v>55</v>
      </c>
      <c r="C79" s="152" t="s">
        <v>215</v>
      </c>
      <c r="D79" s="200" t="s">
        <v>23</v>
      </c>
      <c r="E79" s="157">
        <v>1</v>
      </c>
      <c r="F79" s="90"/>
      <c r="G79" s="93">
        <f t="shared" si="9"/>
        <v>0</v>
      </c>
    </row>
    <row r="80" spans="1:9" ht="24.75" customHeight="1" x14ac:dyDescent="0.2">
      <c r="A80" s="143" t="s">
        <v>445</v>
      </c>
      <c r="B80" s="145" t="s">
        <v>55</v>
      </c>
      <c r="C80" s="152" t="s">
        <v>216</v>
      </c>
      <c r="D80" s="200" t="s">
        <v>23</v>
      </c>
      <c r="E80" s="157">
        <v>7</v>
      </c>
      <c r="F80" s="90"/>
      <c r="G80" s="93">
        <f t="shared" si="9"/>
        <v>0</v>
      </c>
    </row>
    <row r="81" spans="1:7" ht="24.75" customHeight="1" x14ac:dyDescent="0.2">
      <c r="A81" s="143" t="s">
        <v>446</v>
      </c>
      <c r="B81" s="145" t="s">
        <v>55</v>
      </c>
      <c r="C81" s="152" t="s">
        <v>217</v>
      </c>
      <c r="D81" s="200" t="s">
        <v>23</v>
      </c>
      <c r="E81" s="157">
        <v>4</v>
      </c>
      <c r="F81" s="90"/>
      <c r="G81" s="93">
        <f t="shared" si="9"/>
        <v>0</v>
      </c>
    </row>
    <row r="82" spans="1:7" ht="27" customHeight="1" x14ac:dyDescent="0.2">
      <c r="A82" s="65"/>
      <c r="B82" s="108"/>
      <c r="C82" s="87" t="s">
        <v>76</v>
      </c>
      <c r="D82" s="201" t="s">
        <v>17</v>
      </c>
      <c r="E82" s="157"/>
      <c r="F82" s="202"/>
      <c r="G82" s="93">
        <f t="shared" si="9"/>
        <v>0</v>
      </c>
    </row>
    <row r="83" spans="1:7" ht="25.5" customHeight="1" x14ac:dyDescent="0.2">
      <c r="A83" s="143" t="s">
        <v>447</v>
      </c>
      <c r="B83" s="110" t="s">
        <v>110</v>
      </c>
      <c r="C83" s="152" t="s">
        <v>218</v>
      </c>
      <c r="D83" s="194" t="s">
        <v>19</v>
      </c>
      <c r="E83" s="157">
        <v>34</v>
      </c>
      <c r="F83" s="90"/>
      <c r="G83" s="93">
        <f t="shared" ref="G83:G84" si="10">ROUND(E83*F83,2)</f>
        <v>0</v>
      </c>
    </row>
    <row r="84" spans="1:7" ht="30.75" customHeight="1" x14ac:dyDescent="0.2">
      <c r="A84" s="143" t="s">
        <v>448</v>
      </c>
      <c r="B84" s="110" t="s">
        <v>75</v>
      </c>
      <c r="C84" s="152" t="s">
        <v>219</v>
      </c>
      <c r="D84" s="194" t="s">
        <v>19</v>
      </c>
      <c r="E84" s="157">
        <v>32</v>
      </c>
      <c r="F84" s="90"/>
      <c r="G84" s="93">
        <f t="shared" si="10"/>
        <v>0</v>
      </c>
    </row>
    <row r="85" spans="1:7" ht="39.75" customHeight="1" x14ac:dyDescent="0.2">
      <c r="A85" s="361" t="s">
        <v>77</v>
      </c>
      <c r="B85" s="356"/>
      <c r="C85" s="356"/>
      <c r="D85" s="356"/>
      <c r="E85" s="356"/>
      <c r="F85" s="356"/>
      <c r="G85" s="94">
        <f>SUM(G67:G84)</f>
        <v>0</v>
      </c>
    </row>
    <row r="86" spans="1:7" ht="27.75" customHeight="1" x14ac:dyDescent="0.2">
      <c r="A86" s="65" t="s">
        <v>449</v>
      </c>
      <c r="B86" s="112"/>
      <c r="C86" s="87" t="s">
        <v>32</v>
      </c>
      <c r="D86" s="88" t="s">
        <v>17</v>
      </c>
      <c r="E86" s="92"/>
      <c r="F86" s="90"/>
      <c r="G86" s="196"/>
    </row>
    <row r="87" spans="1:7" ht="32.25" customHeight="1" x14ac:dyDescent="0.2">
      <c r="A87" s="109" t="s">
        <v>450</v>
      </c>
      <c r="B87" s="113" t="s">
        <v>56</v>
      </c>
      <c r="C87" s="152" t="s">
        <v>221</v>
      </c>
      <c r="D87" s="194" t="s">
        <v>19</v>
      </c>
      <c r="E87" s="157">
        <v>1125</v>
      </c>
      <c r="F87" s="90"/>
      <c r="G87" s="93">
        <f>ROUND(E87*F87,2)</f>
        <v>0</v>
      </c>
    </row>
    <row r="88" spans="1:7" ht="39" customHeight="1" x14ac:dyDescent="0.2">
      <c r="A88" s="109" t="s">
        <v>451</v>
      </c>
      <c r="B88" s="113" t="s">
        <v>56</v>
      </c>
      <c r="C88" s="152" t="s">
        <v>222</v>
      </c>
      <c r="D88" s="194" t="s">
        <v>19</v>
      </c>
      <c r="E88" s="157">
        <v>360</v>
      </c>
      <c r="F88" s="90"/>
      <c r="G88" s="93">
        <f t="shared" ref="G88:G89" si="11">ROUND(E88*F88,2)</f>
        <v>0</v>
      </c>
    </row>
    <row r="89" spans="1:7" ht="41.25" customHeight="1" x14ac:dyDescent="0.2">
      <c r="A89" s="109" t="s">
        <v>452</v>
      </c>
      <c r="B89" s="115" t="s">
        <v>56</v>
      </c>
      <c r="C89" s="152" t="s">
        <v>223</v>
      </c>
      <c r="D89" s="194" t="s">
        <v>19</v>
      </c>
      <c r="E89" s="157">
        <v>134</v>
      </c>
      <c r="F89" s="90"/>
      <c r="G89" s="93">
        <f t="shared" si="11"/>
        <v>0</v>
      </c>
    </row>
    <row r="90" spans="1:7" s="79" customFormat="1" ht="27.75" customHeight="1" x14ac:dyDescent="0.2">
      <c r="A90" s="256" t="s">
        <v>619</v>
      </c>
      <c r="B90" s="257" t="s">
        <v>113</v>
      </c>
      <c r="C90" s="258" t="s">
        <v>621</v>
      </c>
      <c r="D90" s="259" t="s">
        <v>19</v>
      </c>
      <c r="E90" s="269">
        <v>1430.5</v>
      </c>
      <c r="F90" s="260"/>
      <c r="G90" s="261">
        <f>ROUND(E90*F90,2)</f>
        <v>0</v>
      </c>
    </row>
    <row r="91" spans="1:7" s="79" customFormat="1" ht="27.75" customHeight="1" x14ac:dyDescent="0.2">
      <c r="A91" s="256" t="s">
        <v>620</v>
      </c>
      <c r="B91" s="257" t="s">
        <v>113</v>
      </c>
      <c r="C91" s="258" t="s">
        <v>622</v>
      </c>
      <c r="D91" s="259" t="s">
        <v>19</v>
      </c>
      <c r="E91" s="269">
        <v>143.5</v>
      </c>
      <c r="F91" s="260"/>
      <c r="G91" s="261">
        <f>ROUND(E91*F91,2)</f>
        <v>0</v>
      </c>
    </row>
    <row r="92" spans="1:7" ht="43.5" customHeight="1" x14ac:dyDescent="0.2">
      <c r="A92" s="361" t="s">
        <v>33</v>
      </c>
      <c r="B92" s="356"/>
      <c r="C92" s="356"/>
      <c r="D92" s="356"/>
      <c r="E92" s="356"/>
      <c r="F92" s="356"/>
      <c r="G92" s="95">
        <f>SUM(G87:G89)</f>
        <v>0</v>
      </c>
    </row>
    <row r="93" spans="1:7" ht="43.5" customHeight="1" x14ac:dyDescent="0.2">
      <c r="A93" s="118" t="s">
        <v>454</v>
      </c>
      <c r="B93" s="114" t="s">
        <v>57</v>
      </c>
      <c r="C93" s="195" t="s">
        <v>58</v>
      </c>
      <c r="D93" s="203"/>
      <c r="E93" s="204"/>
      <c r="F93" s="205"/>
      <c r="G93" s="96"/>
    </row>
    <row r="94" spans="1:7" ht="35.25" customHeight="1" x14ac:dyDescent="0.2">
      <c r="A94" s="119" t="s">
        <v>596</v>
      </c>
      <c r="B94" s="110" t="s">
        <v>114</v>
      </c>
      <c r="C94" s="152" t="s">
        <v>225</v>
      </c>
      <c r="D94" s="194" t="s">
        <v>19</v>
      </c>
      <c r="E94" s="157">
        <v>33</v>
      </c>
      <c r="F94" s="205"/>
      <c r="G94" s="93">
        <f>ROUND(E94*F94,2)</f>
        <v>0</v>
      </c>
    </row>
    <row r="95" spans="1:7" ht="43.5" customHeight="1" x14ac:dyDescent="0.2">
      <c r="A95" s="360" t="s">
        <v>59</v>
      </c>
      <c r="B95" s="360"/>
      <c r="C95" s="360"/>
      <c r="D95" s="360"/>
      <c r="E95" s="360"/>
      <c r="F95" s="360"/>
      <c r="G95" s="95">
        <f>SUM(G94:G94)</f>
        <v>0</v>
      </c>
    </row>
    <row r="96" spans="1:7" ht="43.5" customHeight="1" thickBot="1" x14ac:dyDescent="0.25">
      <c r="A96" s="357" t="s">
        <v>455</v>
      </c>
      <c r="B96" s="358"/>
      <c r="C96" s="358"/>
      <c r="D96" s="358"/>
      <c r="E96" s="358"/>
      <c r="F96" s="359"/>
      <c r="G96" s="206">
        <f>G95+G92+G85+G59+G50+G37+G32</f>
        <v>0</v>
      </c>
    </row>
    <row r="97" spans="1:7" ht="29.25" customHeight="1" x14ac:dyDescent="0.3">
      <c r="A97" s="111" t="s">
        <v>10</v>
      </c>
      <c r="C97" s="97"/>
      <c r="D97" s="97"/>
      <c r="E97" s="116"/>
      <c r="F97" s="97"/>
      <c r="G97" s="98"/>
    </row>
    <row r="119" spans="1:7" ht="43.5" customHeight="1" x14ac:dyDescent="0.2">
      <c r="A119" s="111" t="s">
        <v>453</v>
      </c>
      <c r="B119" s="111" t="s">
        <v>113</v>
      </c>
      <c r="C119" s="64" t="s">
        <v>379</v>
      </c>
      <c r="D119" s="64" t="s">
        <v>19</v>
      </c>
      <c r="E119" s="117">
        <v>1574</v>
      </c>
      <c r="G119" s="66">
        <v>0</v>
      </c>
    </row>
  </sheetData>
  <mergeCells count="20">
    <mergeCell ref="A5:G5"/>
    <mergeCell ref="A65:F65"/>
    <mergeCell ref="A96:F96"/>
    <mergeCell ref="A95:F95"/>
    <mergeCell ref="A92:F92"/>
    <mergeCell ref="A85:F85"/>
    <mergeCell ref="A59:F59"/>
    <mergeCell ref="A6:G6"/>
    <mergeCell ref="C51:G51"/>
    <mergeCell ref="C38:F38"/>
    <mergeCell ref="C66:F66"/>
    <mergeCell ref="A50:F50"/>
    <mergeCell ref="A37:F37"/>
    <mergeCell ref="A32:F32"/>
    <mergeCell ref="A1:G1"/>
    <mergeCell ref="A3:A4"/>
    <mergeCell ref="B3:B4"/>
    <mergeCell ref="C3:C4"/>
    <mergeCell ref="D3:E3"/>
    <mergeCell ref="A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9"/>
  <sheetViews>
    <sheetView zoomScale="160" zoomScaleNormal="160" zoomScaleSheetLayoutView="100" workbookViewId="0">
      <selection activeCell="G51" sqref="G51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90" t="s">
        <v>541</v>
      </c>
      <c r="B1" s="391"/>
      <c r="C1" s="391"/>
      <c r="D1" s="391"/>
      <c r="E1" s="391"/>
      <c r="F1" s="391"/>
      <c r="G1" s="392"/>
    </row>
    <row r="2" spans="1:8" ht="39" customHeight="1" x14ac:dyDescent="0.2">
      <c r="A2" s="307" t="s">
        <v>6</v>
      </c>
      <c r="B2" s="393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8" ht="30" customHeight="1" x14ac:dyDescent="0.2">
      <c r="A3" s="308"/>
      <c r="B3" s="394"/>
      <c r="C3" s="312"/>
      <c r="D3" s="69" t="s">
        <v>14</v>
      </c>
      <c r="E3" s="69" t="s">
        <v>46</v>
      </c>
      <c r="F3" s="23" t="s">
        <v>7</v>
      </c>
      <c r="G3" s="24" t="s">
        <v>7</v>
      </c>
    </row>
    <row r="4" spans="1:8" ht="33" customHeight="1" x14ac:dyDescent="0.2">
      <c r="A4" s="387" t="s">
        <v>401</v>
      </c>
      <c r="B4" s="388"/>
      <c r="C4" s="388"/>
      <c r="D4" s="388"/>
      <c r="E4" s="388"/>
      <c r="F4" s="388"/>
      <c r="G4" s="389"/>
    </row>
    <row r="5" spans="1:8" ht="22.5" customHeight="1" x14ac:dyDescent="0.2">
      <c r="A5" s="150" t="s">
        <v>280</v>
      </c>
      <c r="B5" s="77"/>
      <c r="C5" s="369" t="s">
        <v>240</v>
      </c>
      <c r="D5" s="370"/>
      <c r="E5" s="370"/>
      <c r="F5" s="371"/>
      <c r="G5" s="72"/>
    </row>
    <row r="6" spans="1:8" ht="32.25" customHeight="1" x14ac:dyDescent="0.2">
      <c r="A6" s="67"/>
      <c r="B6" s="375" t="s">
        <v>366</v>
      </c>
      <c r="C6" s="376"/>
      <c r="D6" s="376"/>
      <c r="E6" s="376"/>
      <c r="F6" s="376"/>
      <c r="G6" s="377"/>
    </row>
    <row r="7" spans="1:8" ht="33" customHeight="1" x14ac:dyDescent="0.2">
      <c r="A7" s="67" t="s">
        <v>456</v>
      </c>
      <c r="B7" s="67" t="s">
        <v>229</v>
      </c>
      <c r="C7" s="184" t="s">
        <v>228</v>
      </c>
      <c r="D7" s="49" t="s">
        <v>19</v>
      </c>
      <c r="E7" s="172">
        <v>143.44999999999999</v>
      </c>
      <c r="F7" s="26"/>
      <c r="G7" s="72">
        <f>ROUND(E7*F7,2)</f>
        <v>0</v>
      </c>
      <c r="H7" s="99"/>
    </row>
    <row r="8" spans="1:8" ht="25.5" customHeight="1" x14ac:dyDescent="0.2">
      <c r="A8" s="67" t="s">
        <v>457</v>
      </c>
      <c r="B8" s="67" t="s">
        <v>229</v>
      </c>
      <c r="C8" s="184" t="s">
        <v>227</v>
      </c>
      <c r="D8" s="49" t="s">
        <v>19</v>
      </c>
      <c r="E8" s="172">
        <v>128.69999999999999</v>
      </c>
      <c r="F8" s="186"/>
      <c r="G8" s="72">
        <f t="shared" ref="G8:G11" si="0">ROUND(E8*F8,2)</f>
        <v>0</v>
      </c>
      <c r="H8" s="99"/>
    </row>
    <row r="9" spans="1:8" ht="25.5" customHeight="1" x14ac:dyDescent="0.2">
      <c r="A9" s="67" t="s">
        <v>458</v>
      </c>
      <c r="B9" s="67" t="s">
        <v>229</v>
      </c>
      <c r="C9" s="184" t="s">
        <v>230</v>
      </c>
      <c r="D9" s="146" t="s">
        <v>19</v>
      </c>
      <c r="E9" s="172">
        <v>210.3</v>
      </c>
      <c r="F9" s="187"/>
      <c r="G9" s="147">
        <f t="shared" si="0"/>
        <v>0</v>
      </c>
      <c r="H9" s="99"/>
    </row>
    <row r="10" spans="1:8" ht="26.25" customHeight="1" x14ac:dyDescent="0.2">
      <c r="A10" s="67" t="s">
        <v>459</v>
      </c>
      <c r="B10" s="67" t="s">
        <v>229</v>
      </c>
      <c r="C10" s="184" t="s">
        <v>67</v>
      </c>
      <c r="D10" s="49" t="s">
        <v>20</v>
      </c>
      <c r="E10" s="172">
        <v>1</v>
      </c>
      <c r="F10" s="186"/>
      <c r="G10" s="72">
        <f t="shared" si="0"/>
        <v>0</v>
      </c>
    </row>
    <row r="11" spans="1:8" ht="22.5" customHeight="1" x14ac:dyDescent="0.2">
      <c r="A11" s="67" t="s">
        <v>460</v>
      </c>
      <c r="B11" s="67" t="s">
        <v>229</v>
      </c>
      <c r="C11" s="76" t="s">
        <v>392</v>
      </c>
      <c r="D11" s="49" t="s">
        <v>20</v>
      </c>
      <c r="E11" s="172">
        <v>1</v>
      </c>
      <c r="F11" s="26"/>
      <c r="G11" s="72">
        <f t="shared" si="0"/>
        <v>0</v>
      </c>
    </row>
    <row r="12" spans="1:8" ht="38.25" customHeight="1" x14ac:dyDescent="0.2">
      <c r="A12" s="61"/>
      <c r="B12" s="378" t="s">
        <v>231</v>
      </c>
      <c r="C12" s="376"/>
      <c r="D12" s="376"/>
      <c r="E12" s="376"/>
      <c r="F12" s="376"/>
      <c r="G12" s="377"/>
    </row>
    <row r="13" spans="1:8" ht="29.25" customHeight="1" x14ac:dyDescent="0.2">
      <c r="A13" s="67" t="s">
        <v>461</v>
      </c>
      <c r="B13" s="67" t="s">
        <v>229</v>
      </c>
      <c r="C13" s="148" t="s">
        <v>233</v>
      </c>
      <c r="D13" s="49" t="s">
        <v>20</v>
      </c>
      <c r="E13" s="172">
        <v>4</v>
      </c>
      <c r="F13" s="186"/>
      <c r="G13" s="72">
        <f t="shared" ref="G13:G14" si="1">ROUND(E13*F13,2)</f>
        <v>0</v>
      </c>
    </row>
    <row r="14" spans="1:8" ht="29.25" customHeight="1" x14ac:dyDescent="0.2">
      <c r="A14" s="67" t="s">
        <v>462</v>
      </c>
      <c r="B14" s="67" t="s">
        <v>229</v>
      </c>
      <c r="C14" s="148" t="s">
        <v>234</v>
      </c>
      <c r="D14" s="49" t="s">
        <v>20</v>
      </c>
      <c r="E14" s="172">
        <v>11</v>
      </c>
      <c r="F14" s="186"/>
      <c r="G14" s="72">
        <f t="shared" si="1"/>
        <v>0</v>
      </c>
    </row>
    <row r="15" spans="1:8" ht="27" customHeight="1" x14ac:dyDescent="0.2">
      <c r="A15" s="67" t="s">
        <v>463</v>
      </c>
      <c r="B15" s="67" t="s">
        <v>229</v>
      </c>
      <c r="C15" s="148" t="s">
        <v>232</v>
      </c>
      <c r="D15" s="146" t="s">
        <v>20</v>
      </c>
      <c r="E15" s="172">
        <v>9</v>
      </c>
      <c r="F15" s="187"/>
      <c r="G15" s="147">
        <f t="shared" ref="G15" si="2">ROUND(E15*F15,2)</f>
        <v>0</v>
      </c>
    </row>
    <row r="16" spans="1:8" ht="29.25" customHeight="1" x14ac:dyDescent="0.2">
      <c r="A16" s="67" t="s">
        <v>464</v>
      </c>
      <c r="B16" s="67" t="s">
        <v>229</v>
      </c>
      <c r="C16" s="148" t="s">
        <v>235</v>
      </c>
      <c r="D16" s="49" t="s">
        <v>20</v>
      </c>
      <c r="E16" s="172">
        <v>34</v>
      </c>
      <c r="F16" s="186"/>
      <c r="G16" s="72">
        <f t="shared" ref="G16:G20" si="3">ROUND(E16*F16,2)</f>
        <v>0</v>
      </c>
      <c r="H16" s="99"/>
    </row>
    <row r="17" spans="1:8" ht="26.25" customHeight="1" x14ac:dyDescent="0.2">
      <c r="A17" s="61"/>
      <c r="B17" s="378" t="s">
        <v>236</v>
      </c>
      <c r="C17" s="376"/>
      <c r="D17" s="376"/>
      <c r="E17" s="376"/>
      <c r="F17" s="376"/>
      <c r="G17" s="377"/>
    </row>
    <row r="18" spans="1:8" ht="27" customHeight="1" x14ac:dyDescent="0.2">
      <c r="A18" s="83" t="s">
        <v>465</v>
      </c>
      <c r="B18" s="67" t="s">
        <v>229</v>
      </c>
      <c r="C18" s="148" t="s">
        <v>237</v>
      </c>
      <c r="D18" s="146" t="s">
        <v>19</v>
      </c>
      <c r="E18" s="172">
        <v>269.10000000000002</v>
      </c>
      <c r="F18" s="186"/>
      <c r="G18" s="72">
        <f t="shared" si="3"/>
        <v>0</v>
      </c>
      <c r="H18" s="99"/>
    </row>
    <row r="19" spans="1:8" ht="30" customHeight="1" x14ac:dyDescent="0.2">
      <c r="A19" s="83" t="s">
        <v>466</v>
      </c>
      <c r="B19" s="67" t="s">
        <v>229</v>
      </c>
      <c r="C19" s="148" t="s">
        <v>238</v>
      </c>
      <c r="D19" s="49" t="s">
        <v>20</v>
      </c>
      <c r="E19" s="172">
        <v>16</v>
      </c>
      <c r="F19" s="186"/>
      <c r="G19" s="72">
        <f t="shared" si="3"/>
        <v>0</v>
      </c>
      <c r="H19" s="99"/>
    </row>
    <row r="20" spans="1:8" ht="34.5" customHeight="1" x14ac:dyDescent="0.2">
      <c r="A20" s="83" t="s">
        <v>467</v>
      </c>
      <c r="B20" s="67" t="s">
        <v>229</v>
      </c>
      <c r="C20" s="148" t="s">
        <v>239</v>
      </c>
      <c r="D20" s="49" t="s">
        <v>20</v>
      </c>
      <c r="E20" s="172">
        <v>8</v>
      </c>
      <c r="F20" s="186"/>
      <c r="G20" s="72">
        <f t="shared" si="3"/>
        <v>0</v>
      </c>
    </row>
    <row r="21" spans="1:8" ht="33" customHeight="1" x14ac:dyDescent="0.2">
      <c r="A21" s="372" t="s">
        <v>243</v>
      </c>
      <c r="B21" s="373"/>
      <c r="C21" s="373"/>
      <c r="D21" s="373"/>
      <c r="E21" s="373"/>
      <c r="F21" s="374"/>
      <c r="G21" s="158">
        <f>SUM(G7:G20)</f>
        <v>0</v>
      </c>
    </row>
    <row r="22" spans="1:8" ht="27.75" customHeight="1" x14ac:dyDescent="0.2">
      <c r="A22" s="188" t="s">
        <v>281</v>
      </c>
      <c r="B22" s="67"/>
      <c r="C22" s="362" t="s">
        <v>242</v>
      </c>
      <c r="D22" s="363"/>
      <c r="E22" s="363"/>
      <c r="F22" s="363"/>
      <c r="G22" s="364"/>
    </row>
    <row r="23" spans="1:8" ht="32.25" customHeight="1" x14ac:dyDescent="0.2">
      <c r="A23" s="67"/>
      <c r="B23" s="378" t="s">
        <v>283</v>
      </c>
      <c r="C23" s="376"/>
      <c r="D23" s="376"/>
      <c r="E23" s="376"/>
      <c r="F23" s="376"/>
      <c r="G23" s="377"/>
    </row>
    <row r="24" spans="1:8" ht="33" customHeight="1" x14ac:dyDescent="0.2">
      <c r="A24" s="67" t="s">
        <v>468</v>
      </c>
      <c r="B24" s="67" t="s">
        <v>248</v>
      </c>
      <c r="C24" s="184" t="s">
        <v>244</v>
      </c>
      <c r="D24" s="49" t="s">
        <v>19</v>
      </c>
      <c r="E24" s="159">
        <v>4.5</v>
      </c>
      <c r="F24" s="26"/>
      <c r="G24" s="72">
        <f>ROUND(E24*F24,2)</f>
        <v>0</v>
      </c>
      <c r="H24" s="99"/>
    </row>
    <row r="25" spans="1:8" ht="25.5" customHeight="1" x14ac:dyDescent="0.2">
      <c r="A25" s="67" t="s">
        <v>469</v>
      </c>
      <c r="B25" s="67" t="s">
        <v>248</v>
      </c>
      <c r="C25" s="184" t="s">
        <v>245</v>
      </c>
      <c r="D25" s="49" t="s">
        <v>19</v>
      </c>
      <c r="E25" s="159">
        <v>66.7</v>
      </c>
      <c r="F25" s="186"/>
      <c r="G25" s="72">
        <f t="shared" ref="G25:G28" si="4">ROUND(E25*F25,2)</f>
        <v>0</v>
      </c>
      <c r="H25" s="99"/>
    </row>
    <row r="26" spans="1:8" ht="26.25" customHeight="1" x14ac:dyDescent="0.2">
      <c r="A26" s="67" t="s">
        <v>470</v>
      </c>
      <c r="B26" s="67" t="s">
        <v>248</v>
      </c>
      <c r="C26" s="189" t="s">
        <v>67</v>
      </c>
      <c r="D26" s="159" t="s">
        <v>20</v>
      </c>
      <c r="E26" s="159">
        <v>1</v>
      </c>
      <c r="F26" s="190"/>
      <c r="G26" s="160">
        <f t="shared" si="4"/>
        <v>0</v>
      </c>
    </row>
    <row r="27" spans="1:8" ht="22.5" customHeight="1" x14ac:dyDescent="0.2">
      <c r="A27" s="67" t="s">
        <v>471</v>
      </c>
      <c r="B27" s="67" t="s">
        <v>248</v>
      </c>
      <c r="C27" s="161" t="s">
        <v>65</v>
      </c>
      <c r="D27" s="159" t="s">
        <v>20</v>
      </c>
      <c r="E27" s="159">
        <v>1</v>
      </c>
      <c r="F27" s="26"/>
      <c r="G27" s="160">
        <f t="shared" si="4"/>
        <v>0</v>
      </c>
    </row>
    <row r="28" spans="1:8" ht="27.75" customHeight="1" x14ac:dyDescent="0.2">
      <c r="A28" s="67" t="s">
        <v>472</v>
      </c>
      <c r="B28" s="67" t="s">
        <v>248</v>
      </c>
      <c r="C28" s="161" t="s">
        <v>250</v>
      </c>
      <c r="D28" s="162" t="s">
        <v>19</v>
      </c>
      <c r="E28" s="191">
        <v>8</v>
      </c>
      <c r="F28" s="137"/>
      <c r="G28" s="160">
        <f t="shared" si="4"/>
        <v>0</v>
      </c>
    </row>
    <row r="29" spans="1:8" ht="38.25" customHeight="1" x14ac:dyDescent="0.2">
      <c r="A29" s="61"/>
      <c r="B29" s="384" t="s">
        <v>231</v>
      </c>
      <c r="C29" s="385"/>
      <c r="D29" s="385"/>
      <c r="E29" s="385"/>
      <c r="F29" s="385"/>
      <c r="G29" s="386"/>
    </row>
    <row r="30" spans="1:8" ht="29.25" customHeight="1" x14ac:dyDescent="0.2">
      <c r="A30" s="67" t="s">
        <v>473</v>
      </c>
      <c r="B30" s="67" t="s">
        <v>248</v>
      </c>
      <c r="C30" s="163" t="s">
        <v>233</v>
      </c>
      <c r="D30" s="159" t="s">
        <v>20</v>
      </c>
      <c r="E30" s="159">
        <v>4</v>
      </c>
      <c r="F30" s="190"/>
      <c r="G30" s="160">
        <f t="shared" ref="G30" si="5">ROUND(E30*F30,2)</f>
        <v>0</v>
      </c>
    </row>
    <row r="31" spans="1:8" ht="27" customHeight="1" x14ac:dyDescent="0.2">
      <c r="A31" s="61"/>
      <c r="B31" s="384" t="s">
        <v>236</v>
      </c>
      <c r="C31" s="385"/>
      <c r="D31" s="385"/>
      <c r="E31" s="385"/>
      <c r="F31" s="385"/>
      <c r="G31" s="386"/>
    </row>
    <row r="32" spans="1:8" ht="27" customHeight="1" x14ac:dyDescent="0.2">
      <c r="A32" s="83" t="s">
        <v>474</v>
      </c>
      <c r="B32" s="67" t="s">
        <v>248</v>
      </c>
      <c r="C32" s="163" t="s">
        <v>247</v>
      </c>
      <c r="D32" s="164" t="s">
        <v>19</v>
      </c>
      <c r="E32" s="159">
        <v>64.599999999999994</v>
      </c>
      <c r="F32" s="190"/>
      <c r="G32" s="160">
        <f t="shared" ref="G32:G33" si="6">ROUND(E32*F32,2)</f>
        <v>0</v>
      </c>
      <c r="H32" s="99"/>
    </row>
    <row r="33" spans="1:8" ht="34.5" customHeight="1" x14ac:dyDescent="0.2">
      <c r="A33" s="83" t="s">
        <v>475</v>
      </c>
      <c r="B33" s="67" t="s">
        <v>248</v>
      </c>
      <c r="C33" s="163" t="s">
        <v>249</v>
      </c>
      <c r="D33" s="159" t="s">
        <v>20</v>
      </c>
      <c r="E33" s="159">
        <v>3</v>
      </c>
      <c r="F33" s="190"/>
      <c r="G33" s="160">
        <f t="shared" si="6"/>
        <v>0</v>
      </c>
    </row>
    <row r="34" spans="1:8" ht="33" customHeight="1" x14ac:dyDescent="0.2">
      <c r="A34" s="372" t="s">
        <v>251</v>
      </c>
      <c r="B34" s="373"/>
      <c r="C34" s="373"/>
      <c r="D34" s="373"/>
      <c r="E34" s="373"/>
      <c r="F34" s="374"/>
      <c r="G34" s="158">
        <f>SUM(G23:G33)</f>
        <v>0</v>
      </c>
    </row>
    <row r="35" spans="1:8" ht="33" customHeight="1" x14ac:dyDescent="0.2">
      <c r="A35" s="61" t="s">
        <v>87</v>
      </c>
      <c r="B35" s="67"/>
      <c r="C35" s="362" t="s">
        <v>252</v>
      </c>
      <c r="D35" s="363"/>
      <c r="E35" s="363"/>
      <c r="F35" s="363"/>
      <c r="G35" s="364"/>
    </row>
    <row r="36" spans="1:8" ht="33" customHeight="1" x14ac:dyDescent="0.2">
      <c r="A36" s="32"/>
      <c r="B36" s="378" t="s">
        <v>261</v>
      </c>
      <c r="C36" s="376"/>
      <c r="D36" s="376"/>
      <c r="E36" s="376"/>
      <c r="F36" s="376"/>
      <c r="G36" s="377"/>
    </row>
    <row r="37" spans="1:8" ht="27" customHeight="1" x14ac:dyDescent="0.2">
      <c r="A37" s="83" t="s">
        <v>476</v>
      </c>
      <c r="B37" s="67" t="s">
        <v>253</v>
      </c>
      <c r="C37" s="181" t="s">
        <v>254</v>
      </c>
      <c r="D37" s="146" t="s">
        <v>19</v>
      </c>
      <c r="E37" s="159">
        <v>18.5</v>
      </c>
      <c r="F37" s="186"/>
      <c r="G37" s="72">
        <f t="shared" ref="G37:G49" si="7">ROUND(E37*F37,2)</f>
        <v>0</v>
      </c>
      <c r="H37" s="99"/>
    </row>
    <row r="38" spans="1:8" ht="30" customHeight="1" x14ac:dyDescent="0.2">
      <c r="A38" s="83" t="s">
        <v>477</v>
      </c>
      <c r="B38" s="67" t="s">
        <v>253</v>
      </c>
      <c r="C38" s="181" t="s">
        <v>255</v>
      </c>
      <c r="D38" s="146" t="s">
        <v>19</v>
      </c>
      <c r="E38" s="159">
        <v>6.5</v>
      </c>
      <c r="F38" s="186"/>
      <c r="G38" s="72">
        <f t="shared" si="7"/>
        <v>0</v>
      </c>
      <c r="H38" s="99"/>
    </row>
    <row r="39" spans="1:8" ht="28.5" customHeight="1" x14ac:dyDescent="0.2">
      <c r="A39" s="83" t="s">
        <v>478</v>
      </c>
      <c r="B39" s="67" t="s">
        <v>253</v>
      </c>
      <c r="C39" s="181" t="s">
        <v>256</v>
      </c>
      <c r="D39" s="146" t="s">
        <v>19</v>
      </c>
      <c r="E39" s="159">
        <v>9.8000000000000007</v>
      </c>
      <c r="F39" s="186"/>
      <c r="G39" s="72">
        <f t="shared" si="7"/>
        <v>0</v>
      </c>
      <c r="H39" s="99"/>
    </row>
    <row r="40" spans="1:8" ht="32.25" customHeight="1" x14ac:dyDescent="0.2">
      <c r="A40" s="83" t="s">
        <v>479</v>
      </c>
      <c r="B40" s="67" t="s">
        <v>253</v>
      </c>
      <c r="C40" s="181" t="s">
        <v>257</v>
      </c>
      <c r="D40" s="146" t="s">
        <v>19</v>
      </c>
      <c r="E40" s="159">
        <v>40.1</v>
      </c>
      <c r="F40" s="186"/>
      <c r="G40" s="72">
        <f t="shared" si="7"/>
        <v>0</v>
      </c>
      <c r="H40" s="99"/>
    </row>
    <row r="41" spans="1:8" ht="33" customHeight="1" x14ac:dyDescent="0.2">
      <c r="A41" s="83" t="s">
        <v>480</v>
      </c>
      <c r="B41" s="67" t="s">
        <v>253</v>
      </c>
      <c r="C41" s="181" t="s">
        <v>258</v>
      </c>
      <c r="D41" s="146" t="s">
        <v>19</v>
      </c>
      <c r="E41" s="159">
        <v>15</v>
      </c>
      <c r="F41" s="186"/>
      <c r="G41" s="72">
        <f t="shared" si="7"/>
        <v>0</v>
      </c>
      <c r="H41" s="99"/>
    </row>
    <row r="42" spans="1:8" ht="30" customHeight="1" x14ac:dyDescent="0.2">
      <c r="A42" s="83" t="s">
        <v>481</v>
      </c>
      <c r="B42" s="67" t="s">
        <v>253</v>
      </c>
      <c r="C42" s="181" t="s">
        <v>259</v>
      </c>
      <c r="D42" s="146" t="s">
        <v>19</v>
      </c>
      <c r="E42" s="159">
        <v>9</v>
      </c>
      <c r="F42" s="186"/>
      <c r="G42" s="72">
        <f t="shared" si="7"/>
        <v>0</v>
      </c>
      <c r="H42" s="99"/>
    </row>
    <row r="43" spans="1:8" ht="30.75" customHeight="1" x14ac:dyDescent="0.2">
      <c r="A43" s="83" t="s">
        <v>482</v>
      </c>
      <c r="B43" s="67" t="s">
        <v>253</v>
      </c>
      <c r="C43" s="181" t="s">
        <v>260</v>
      </c>
      <c r="D43" s="49" t="s">
        <v>20</v>
      </c>
      <c r="E43" s="159">
        <v>1</v>
      </c>
      <c r="F43" s="186"/>
      <c r="G43" s="72">
        <f t="shared" si="7"/>
        <v>0</v>
      </c>
      <c r="H43" s="99"/>
    </row>
    <row r="44" spans="1:8" ht="136.5" customHeight="1" x14ac:dyDescent="0.2">
      <c r="A44" s="83" t="s">
        <v>483</v>
      </c>
      <c r="B44" s="67" t="s">
        <v>253</v>
      </c>
      <c r="C44" s="181" t="s">
        <v>270</v>
      </c>
      <c r="D44" s="49" t="s">
        <v>20</v>
      </c>
      <c r="E44" s="159">
        <v>2</v>
      </c>
      <c r="F44" s="186"/>
      <c r="G44" s="72">
        <f t="shared" si="7"/>
        <v>0</v>
      </c>
      <c r="H44" s="99"/>
    </row>
    <row r="45" spans="1:8" ht="134.25" customHeight="1" x14ac:dyDescent="0.2">
      <c r="A45" s="83" t="s">
        <v>484</v>
      </c>
      <c r="B45" s="67" t="s">
        <v>253</v>
      </c>
      <c r="C45" s="181" t="s">
        <v>269</v>
      </c>
      <c r="D45" s="49" t="s">
        <v>20</v>
      </c>
      <c r="E45" s="159">
        <v>1</v>
      </c>
      <c r="F45" s="186"/>
      <c r="G45" s="72">
        <f t="shared" si="7"/>
        <v>0</v>
      </c>
      <c r="H45" s="99"/>
    </row>
    <row r="46" spans="1:8" ht="34.5" customHeight="1" x14ac:dyDescent="0.2">
      <c r="A46" s="83" t="s">
        <v>485</v>
      </c>
      <c r="B46" s="67" t="s">
        <v>253</v>
      </c>
      <c r="C46" s="181" t="s">
        <v>67</v>
      </c>
      <c r="D46" s="156" t="s">
        <v>20</v>
      </c>
      <c r="E46" s="159">
        <v>1</v>
      </c>
      <c r="F46" s="186"/>
      <c r="G46" s="72">
        <f t="shared" si="7"/>
        <v>0</v>
      </c>
    </row>
    <row r="47" spans="1:8" ht="34.5" customHeight="1" x14ac:dyDescent="0.2">
      <c r="A47" s="83" t="s">
        <v>486</v>
      </c>
      <c r="B47" s="67" t="s">
        <v>253</v>
      </c>
      <c r="C47" s="181" t="s">
        <v>262</v>
      </c>
      <c r="D47" s="146" t="s">
        <v>19</v>
      </c>
      <c r="E47" s="159">
        <v>68.400000000000006</v>
      </c>
      <c r="F47" s="182"/>
      <c r="G47" s="72">
        <f t="shared" si="7"/>
        <v>0</v>
      </c>
    </row>
    <row r="48" spans="1:8" ht="34.5" customHeight="1" x14ac:dyDescent="0.2">
      <c r="A48" s="83" t="s">
        <v>487</v>
      </c>
      <c r="B48" s="67" t="s">
        <v>253</v>
      </c>
      <c r="C48" s="181" t="s">
        <v>263</v>
      </c>
      <c r="D48" s="146" t="s">
        <v>19</v>
      </c>
      <c r="E48" s="159">
        <v>76.900000000000006</v>
      </c>
      <c r="F48" s="182"/>
      <c r="G48" s="72">
        <f t="shared" si="7"/>
        <v>0</v>
      </c>
    </row>
    <row r="49" spans="1:7" ht="34.5" customHeight="1" x14ac:dyDescent="0.2">
      <c r="A49" s="83" t="s">
        <v>488</v>
      </c>
      <c r="B49" s="67" t="s">
        <v>253</v>
      </c>
      <c r="C49" s="181" t="s">
        <v>264</v>
      </c>
      <c r="D49" s="146" t="s">
        <v>19</v>
      </c>
      <c r="E49" s="159">
        <v>60.3</v>
      </c>
      <c r="F49" s="182"/>
      <c r="G49" s="72">
        <f t="shared" si="7"/>
        <v>0</v>
      </c>
    </row>
    <row r="50" spans="1:7" ht="33" customHeight="1" x14ac:dyDescent="0.2">
      <c r="A50" s="372" t="s">
        <v>265</v>
      </c>
      <c r="B50" s="379"/>
      <c r="C50" s="379"/>
      <c r="D50" s="379"/>
      <c r="E50" s="379"/>
      <c r="F50" s="380"/>
      <c r="G50" s="158">
        <f>SUM(G37:G49)</f>
        <v>0</v>
      </c>
    </row>
    <row r="51" spans="1:7" ht="33" customHeight="1" x14ac:dyDescent="0.2">
      <c r="A51" s="381" t="s">
        <v>489</v>
      </c>
      <c r="B51" s="382"/>
      <c r="C51" s="382"/>
      <c r="D51" s="382"/>
      <c r="E51" s="382"/>
      <c r="F51" s="383"/>
      <c r="G51" s="68">
        <f>G21+G34+G50</f>
        <v>0</v>
      </c>
    </row>
    <row r="52" spans="1:7" ht="35.25" customHeight="1" x14ac:dyDescent="0.2">
      <c r="A52" s="177" t="s">
        <v>10</v>
      </c>
      <c r="B52" s="120"/>
      <c r="C52" s="120"/>
      <c r="D52" s="120"/>
      <c r="E52" s="120"/>
      <c r="F52" s="120"/>
      <c r="G52" s="120"/>
    </row>
    <row r="53" spans="1:7" ht="67.5" customHeight="1" x14ac:dyDescent="0.2"/>
    <row r="54" spans="1:7" ht="67.5" customHeight="1" x14ac:dyDescent="0.2"/>
    <row r="55" spans="1:7" ht="67.5" customHeight="1" x14ac:dyDescent="0.2"/>
    <row r="56" spans="1:7" ht="67.5" customHeight="1" x14ac:dyDescent="0.2"/>
    <row r="57" spans="1:7" ht="67.5" customHeight="1" x14ac:dyDescent="0.2"/>
    <row r="58" spans="1:7" ht="67.5" customHeight="1" x14ac:dyDescent="0.2"/>
    <row r="59" spans="1:7" ht="67.5" customHeight="1" x14ac:dyDescent="0.2"/>
  </sheetData>
  <mergeCells count="20">
    <mergeCell ref="A4:G4"/>
    <mergeCell ref="A1:G1"/>
    <mergeCell ref="A2:A3"/>
    <mergeCell ref="B2:B3"/>
    <mergeCell ref="C2:C3"/>
    <mergeCell ref="D2:E2"/>
    <mergeCell ref="A50:F50"/>
    <mergeCell ref="A51:F51"/>
    <mergeCell ref="A34:F34"/>
    <mergeCell ref="B36:G36"/>
    <mergeCell ref="C22:G22"/>
    <mergeCell ref="C35:G35"/>
    <mergeCell ref="B23:G23"/>
    <mergeCell ref="B29:G29"/>
    <mergeCell ref="B31:G31"/>
    <mergeCell ref="C5:F5"/>
    <mergeCell ref="A21:F21"/>
    <mergeCell ref="B6:G6"/>
    <mergeCell ref="B12:G12"/>
    <mergeCell ref="B17:G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2866-54E1-4759-9762-401F431CE41C}">
  <dimension ref="A1:H23"/>
  <sheetViews>
    <sheetView zoomScale="190" zoomScaleNormal="190" zoomScaleSheetLayoutView="100" workbookViewId="0">
      <selection activeCell="C8" sqref="C8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90" t="s">
        <v>541</v>
      </c>
      <c r="B1" s="391"/>
      <c r="C1" s="391"/>
      <c r="D1" s="391"/>
      <c r="E1" s="391"/>
      <c r="F1" s="391"/>
      <c r="G1" s="392"/>
    </row>
    <row r="2" spans="1:8" ht="39" customHeight="1" x14ac:dyDescent="0.2">
      <c r="A2" s="307" t="s">
        <v>6</v>
      </c>
      <c r="B2" s="393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8" ht="30" customHeight="1" x14ac:dyDescent="0.2">
      <c r="A3" s="308"/>
      <c r="B3" s="394"/>
      <c r="C3" s="312"/>
      <c r="D3" s="142" t="s">
        <v>14</v>
      </c>
      <c r="E3" s="142" t="s">
        <v>46</v>
      </c>
      <c r="F3" s="23" t="s">
        <v>7</v>
      </c>
      <c r="G3" s="24" t="s">
        <v>7</v>
      </c>
    </row>
    <row r="4" spans="1:8" ht="33" customHeight="1" x14ac:dyDescent="0.2">
      <c r="A4" s="387" t="s">
        <v>402</v>
      </c>
      <c r="B4" s="388"/>
      <c r="C4" s="388"/>
      <c r="D4" s="388"/>
      <c r="E4" s="388"/>
      <c r="F4" s="388"/>
      <c r="G4" s="389"/>
    </row>
    <row r="5" spans="1:8" ht="39" customHeight="1" x14ac:dyDescent="0.2">
      <c r="B5" s="398" t="s">
        <v>271</v>
      </c>
      <c r="C5" s="399"/>
      <c r="D5" s="399"/>
      <c r="E5" s="399"/>
      <c r="F5" s="399"/>
      <c r="G5" s="400"/>
    </row>
    <row r="6" spans="1:8" ht="27" customHeight="1" x14ac:dyDescent="0.2">
      <c r="A6" s="151" t="s">
        <v>47</v>
      </c>
      <c r="B6" s="67" t="s">
        <v>282</v>
      </c>
      <c r="C6" s="152" t="s">
        <v>272</v>
      </c>
      <c r="D6" s="146" t="s">
        <v>19</v>
      </c>
      <c r="E6" s="157">
        <v>14.5</v>
      </c>
      <c r="F6" s="39"/>
      <c r="G6" s="154">
        <f t="shared" ref="G6:G14" si="0">ROUND(E6*F6,2)</f>
        <v>0</v>
      </c>
      <c r="H6" s="99"/>
    </row>
    <row r="7" spans="1:8" ht="30" customHeight="1" x14ac:dyDescent="0.2">
      <c r="A7" s="151" t="s">
        <v>68</v>
      </c>
      <c r="B7" s="67" t="s">
        <v>282</v>
      </c>
      <c r="C7" s="152" t="s">
        <v>273</v>
      </c>
      <c r="D7" s="146" t="s">
        <v>19</v>
      </c>
      <c r="E7" s="157">
        <v>16</v>
      </c>
      <c r="F7" s="39"/>
      <c r="G7" s="154">
        <f t="shared" si="0"/>
        <v>0</v>
      </c>
      <c r="H7" s="99"/>
    </row>
    <row r="8" spans="1:8" ht="28.5" customHeight="1" x14ac:dyDescent="0.2">
      <c r="A8" s="151" t="s">
        <v>69</v>
      </c>
      <c r="B8" s="67" t="s">
        <v>282</v>
      </c>
      <c r="C8" s="152" t="s">
        <v>274</v>
      </c>
      <c r="D8" s="146" t="s">
        <v>19</v>
      </c>
      <c r="E8" s="157">
        <v>10</v>
      </c>
      <c r="F8" s="39"/>
      <c r="G8" s="154">
        <f t="shared" si="0"/>
        <v>0</v>
      </c>
      <c r="H8" s="99"/>
    </row>
    <row r="9" spans="1:8" ht="32.25" customHeight="1" x14ac:dyDescent="0.2">
      <c r="A9" s="151" t="s">
        <v>70</v>
      </c>
      <c r="B9" s="67" t="s">
        <v>282</v>
      </c>
      <c r="C9" s="152" t="s">
        <v>275</v>
      </c>
      <c r="D9" s="146" t="s">
        <v>19</v>
      </c>
      <c r="E9" s="157">
        <v>7.5</v>
      </c>
      <c r="F9" s="39"/>
      <c r="G9" s="154">
        <f t="shared" si="0"/>
        <v>0</v>
      </c>
      <c r="H9" s="99"/>
    </row>
    <row r="10" spans="1:8" ht="34.5" customHeight="1" x14ac:dyDescent="0.2">
      <c r="A10" s="151" t="s">
        <v>71</v>
      </c>
      <c r="B10" s="67" t="s">
        <v>282</v>
      </c>
      <c r="C10" s="152" t="s">
        <v>67</v>
      </c>
      <c r="D10" s="153" t="s">
        <v>20</v>
      </c>
      <c r="E10" s="156">
        <v>1</v>
      </c>
      <c r="F10" s="39"/>
      <c r="G10" s="154">
        <f t="shared" si="0"/>
        <v>0</v>
      </c>
    </row>
    <row r="11" spans="1:8" ht="34.5" customHeight="1" x14ac:dyDescent="0.2">
      <c r="A11" s="151" t="s">
        <v>490</v>
      </c>
      <c r="B11" s="67" t="s">
        <v>282</v>
      </c>
      <c r="C11" s="152" t="s">
        <v>276</v>
      </c>
      <c r="D11" s="146" t="s">
        <v>19</v>
      </c>
      <c r="E11" s="156">
        <v>30.5</v>
      </c>
      <c r="F11" s="155"/>
      <c r="G11" s="154">
        <f t="shared" si="0"/>
        <v>0</v>
      </c>
    </row>
    <row r="12" spans="1:8" ht="34.5" customHeight="1" x14ac:dyDescent="0.2">
      <c r="A12" s="151" t="s">
        <v>491</v>
      </c>
      <c r="B12" s="67" t="s">
        <v>282</v>
      </c>
      <c r="C12" s="152" t="s">
        <v>277</v>
      </c>
      <c r="D12" s="146" t="s">
        <v>23</v>
      </c>
      <c r="E12" s="157">
        <v>2</v>
      </c>
      <c r="F12" s="155"/>
      <c r="G12" s="154">
        <f t="shared" si="0"/>
        <v>0</v>
      </c>
    </row>
    <row r="13" spans="1:8" ht="34.5" customHeight="1" x14ac:dyDescent="0.2">
      <c r="A13" s="151" t="s">
        <v>492</v>
      </c>
      <c r="B13" s="67" t="s">
        <v>282</v>
      </c>
      <c r="C13" s="152" t="s">
        <v>278</v>
      </c>
      <c r="D13" s="153" t="s">
        <v>20</v>
      </c>
      <c r="E13" s="157">
        <v>1</v>
      </c>
      <c r="F13" s="155"/>
      <c r="G13" s="154">
        <f t="shared" si="0"/>
        <v>0</v>
      </c>
    </row>
    <row r="14" spans="1:8" ht="34.5" customHeight="1" x14ac:dyDescent="0.2">
      <c r="A14" s="151" t="s">
        <v>493</v>
      </c>
      <c r="B14" s="67" t="s">
        <v>282</v>
      </c>
      <c r="C14" s="152" t="s">
        <v>279</v>
      </c>
      <c r="D14" s="146" t="s">
        <v>19</v>
      </c>
      <c r="E14" s="157">
        <v>29.5</v>
      </c>
      <c r="F14" s="155"/>
      <c r="G14" s="154">
        <f t="shared" si="0"/>
        <v>0</v>
      </c>
    </row>
    <row r="15" spans="1:8" ht="33" customHeight="1" x14ac:dyDescent="0.2">
      <c r="A15" s="395" t="s">
        <v>494</v>
      </c>
      <c r="B15" s="396"/>
      <c r="C15" s="396"/>
      <c r="D15" s="396"/>
      <c r="E15" s="396"/>
      <c r="F15" s="397"/>
      <c r="G15" s="158">
        <f>SUM(G6:G14)</f>
        <v>0</v>
      </c>
    </row>
    <row r="16" spans="1:8" ht="35.25" customHeight="1" x14ac:dyDescent="0.2">
      <c r="A16" s="60" t="s">
        <v>10</v>
      </c>
      <c r="B16" s="40"/>
      <c r="D16" s="40"/>
      <c r="E16" s="40"/>
      <c r="F16" s="40"/>
      <c r="G16" s="40"/>
    </row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  <row r="22" ht="67.5" customHeight="1" x14ac:dyDescent="0.2"/>
    <row r="23" ht="67.5" customHeight="1" x14ac:dyDescent="0.2"/>
  </sheetData>
  <mergeCells count="8">
    <mergeCell ref="A15:F15"/>
    <mergeCell ref="A1:G1"/>
    <mergeCell ref="A2:A3"/>
    <mergeCell ref="B2:B3"/>
    <mergeCell ref="C2:C3"/>
    <mergeCell ref="D2:E2"/>
    <mergeCell ref="A4:G4"/>
    <mergeCell ref="B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EF03-A426-4580-803D-BDB60D2CB344}">
  <sheetPr>
    <pageSetUpPr fitToPage="1"/>
  </sheetPr>
  <dimension ref="A1:L19"/>
  <sheetViews>
    <sheetView topLeftCell="A4" zoomScale="170" zoomScaleNormal="170" zoomScaleSheetLayoutView="100" workbookViewId="0">
      <selection activeCell="A13" sqref="A13"/>
    </sheetView>
  </sheetViews>
  <sheetFormatPr defaultRowHeight="43.5" customHeight="1" x14ac:dyDescent="0.2"/>
  <cols>
    <col min="1" max="1" width="6.42578125" style="32" customWidth="1"/>
    <col min="2" max="2" width="10.85546875" style="121" customWidth="1"/>
    <col min="3" max="3" width="51.7109375" style="40" customWidth="1"/>
    <col min="4" max="4" width="7.7109375" style="3" customWidth="1"/>
    <col min="5" max="5" width="9.140625" customWidth="1"/>
    <col min="6" max="6" width="12" customWidth="1"/>
    <col min="7" max="7" width="13.28515625" customWidth="1"/>
    <col min="9" max="9" width="9.85546875" style="48" bestFit="1" customWidth="1"/>
  </cols>
  <sheetData>
    <row r="1" spans="1:12" ht="74.25" customHeight="1" thickBot="1" x14ac:dyDescent="0.25">
      <c r="A1" s="390" t="s">
        <v>541</v>
      </c>
      <c r="B1" s="391"/>
      <c r="C1" s="391"/>
      <c r="D1" s="391"/>
      <c r="E1" s="391"/>
      <c r="F1" s="391"/>
      <c r="G1" s="392"/>
    </row>
    <row r="2" spans="1:12" ht="37.5" customHeight="1" x14ac:dyDescent="0.2">
      <c r="A2" s="404" t="s">
        <v>6</v>
      </c>
      <c r="B2" s="406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12" ht="27" customHeight="1" x14ac:dyDescent="0.2">
      <c r="A3" s="405"/>
      <c r="B3" s="407"/>
      <c r="C3" s="312"/>
      <c r="D3" s="142" t="s">
        <v>14</v>
      </c>
      <c r="E3" s="142" t="s">
        <v>46</v>
      </c>
      <c r="F3" s="23" t="s">
        <v>7</v>
      </c>
      <c r="G3" s="24" t="s">
        <v>7</v>
      </c>
    </row>
    <row r="4" spans="1:12" ht="26.25" customHeight="1" x14ac:dyDescent="0.2">
      <c r="A4" s="387" t="s">
        <v>403</v>
      </c>
      <c r="B4" s="388"/>
      <c r="C4" s="388"/>
      <c r="D4" s="388"/>
      <c r="E4" s="388"/>
      <c r="F4" s="388"/>
      <c r="G4" s="389"/>
    </row>
    <row r="5" spans="1:12" ht="24.75" customHeight="1" x14ac:dyDescent="0.2">
      <c r="A5" s="165"/>
      <c r="B5" s="375" t="s">
        <v>495</v>
      </c>
      <c r="C5" s="376"/>
      <c r="D5" s="376"/>
      <c r="E5" s="376"/>
      <c r="F5" s="376"/>
      <c r="G5" s="377"/>
      <c r="I5"/>
    </row>
    <row r="6" spans="1:12" ht="35.25" customHeight="1" x14ac:dyDescent="0.2">
      <c r="A6" s="167" t="s">
        <v>48</v>
      </c>
      <c r="B6" s="67" t="s">
        <v>63</v>
      </c>
      <c r="C6" s="82" t="s">
        <v>390</v>
      </c>
      <c r="D6" s="49" t="s">
        <v>20</v>
      </c>
      <c r="E6" s="172">
        <v>14</v>
      </c>
      <c r="F6" s="169"/>
      <c r="G6" s="170">
        <f t="shared" ref="G6:G9" si="0">ROUND(E6*F6,2)</f>
        <v>0</v>
      </c>
    </row>
    <row r="7" spans="1:12" ht="54" customHeight="1" x14ac:dyDescent="0.2">
      <c r="A7" s="167" t="s">
        <v>115</v>
      </c>
      <c r="B7" s="67" t="s">
        <v>63</v>
      </c>
      <c r="C7" s="82" t="s">
        <v>284</v>
      </c>
      <c r="D7" s="49" t="s">
        <v>19</v>
      </c>
      <c r="E7" s="172">
        <v>358</v>
      </c>
      <c r="F7" s="26"/>
      <c r="G7" s="170">
        <f t="shared" si="0"/>
        <v>0</v>
      </c>
    </row>
    <row r="8" spans="1:12" ht="51" customHeight="1" x14ac:dyDescent="0.2">
      <c r="A8" s="167" t="s">
        <v>116</v>
      </c>
      <c r="B8" s="67" t="s">
        <v>63</v>
      </c>
      <c r="C8" s="168" t="s">
        <v>285</v>
      </c>
      <c r="D8" s="49" t="s">
        <v>19</v>
      </c>
      <c r="E8" s="172">
        <v>303</v>
      </c>
      <c r="F8" s="26"/>
      <c r="G8" s="170">
        <f t="shared" si="0"/>
        <v>0</v>
      </c>
      <c r="L8" s="149"/>
    </row>
    <row r="9" spans="1:12" ht="30" customHeight="1" x14ac:dyDescent="0.2">
      <c r="A9" s="167" t="s">
        <v>117</v>
      </c>
      <c r="B9" s="67" t="s">
        <v>63</v>
      </c>
      <c r="C9" s="82" t="s">
        <v>286</v>
      </c>
      <c r="D9" s="49" t="s">
        <v>19</v>
      </c>
      <c r="E9" s="172">
        <v>15</v>
      </c>
      <c r="F9" s="171"/>
      <c r="G9" s="170">
        <f t="shared" si="0"/>
        <v>0</v>
      </c>
      <c r="L9" s="149"/>
    </row>
    <row r="10" spans="1:12" ht="30" customHeight="1" x14ac:dyDescent="0.2">
      <c r="A10" s="167" t="s">
        <v>118</v>
      </c>
      <c r="B10" s="67" t="s">
        <v>63</v>
      </c>
      <c r="C10" s="82" t="s">
        <v>64</v>
      </c>
      <c r="D10" s="49" t="s">
        <v>22</v>
      </c>
      <c r="E10" s="172">
        <v>1</v>
      </c>
      <c r="F10" s="171"/>
      <c r="G10" s="170">
        <f>ROUND(F10,2)</f>
        <v>0</v>
      </c>
    </row>
    <row r="11" spans="1:12" ht="43.5" customHeight="1" thickBot="1" x14ac:dyDescent="0.3">
      <c r="A11" s="401" t="s">
        <v>595</v>
      </c>
      <c r="B11" s="402"/>
      <c r="C11" s="402"/>
      <c r="D11" s="402"/>
      <c r="E11" s="402"/>
      <c r="F11" s="403"/>
      <c r="G11" s="129">
        <f>SUM(G6:G10)</f>
        <v>0</v>
      </c>
    </row>
    <row r="12" spans="1:12" ht="29.25" customHeight="1" x14ac:dyDescent="0.2">
      <c r="A12" s="131" t="s">
        <v>10</v>
      </c>
      <c r="B12" s="132"/>
      <c r="D12" s="130"/>
      <c r="E12" s="126"/>
      <c r="F12" s="126"/>
      <c r="G12" s="126"/>
    </row>
    <row r="13" spans="1:12" ht="43.5" customHeight="1" x14ac:dyDescent="0.2">
      <c r="A13" s="127"/>
      <c r="B13" s="125"/>
      <c r="C13" s="126"/>
      <c r="D13" s="130"/>
      <c r="E13" s="126"/>
      <c r="F13" s="126"/>
      <c r="G13" s="126"/>
    </row>
    <row r="14" spans="1:12" ht="43.5" customHeight="1" x14ac:dyDescent="0.2">
      <c r="A14" s="127"/>
      <c r="B14" s="125"/>
      <c r="C14" s="126"/>
      <c r="D14" s="130"/>
      <c r="E14" s="126"/>
      <c r="F14" s="126"/>
      <c r="G14" s="126"/>
    </row>
    <row r="15" spans="1:12" ht="43.5" customHeight="1" x14ac:dyDescent="0.2">
      <c r="A15" s="127"/>
      <c r="B15" s="125"/>
      <c r="C15" s="149"/>
      <c r="D15" s="130"/>
      <c r="E15" s="126"/>
      <c r="F15" s="126"/>
      <c r="G15" s="126"/>
    </row>
    <row r="16" spans="1:12" ht="43.5" customHeight="1" x14ac:dyDescent="0.2">
      <c r="A16" s="127"/>
      <c r="B16" s="125"/>
      <c r="C16" s="126"/>
      <c r="D16" s="130"/>
      <c r="E16" s="126"/>
      <c r="F16" s="126"/>
      <c r="G16" s="126"/>
    </row>
    <row r="17" spans="1:7" ht="43.5" customHeight="1" x14ac:dyDescent="0.2">
      <c r="A17" s="127"/>
      <c r="B17" s="125"/>
      <c r="C17" s="126"/>
      <c r="D17" s="130"/>
      <c r="E17" s="126"/>
      <c r="F17" s="126"/>
      <c r="G17" s="126"/>
    </row>
    <row r="18" spans="1:7" ht="43.5" customHeight="1" x14ac:dyDescent="0.2">
      <c r="A18" s="127"/>
      <c r="B18" s="125"/>
      <c r="C18" s="126"/>
      <c r="D18" s="130"/>
      <c r="E18" s="126"/>
      <c r="F18" s="126"/>
      <c r="G18" s="126"/>
    </row>
    <row r="19" spans="1:7" ht="43.5" customHeight="1" x14ac:dyDescent="0.2">
      <c r="A19" s="127"/>
      <c r="B19" s="125"/>
      <c r="C19" s="126"/>
      <c r="D19" s="130"/>
      <c r="E19" s="126"/>
      <c r="F19" s="126"/>
      <c r="G19" s="126"/>
    </row>
  </sheetData>
  <mergeCells count="8">
    <mergeCell ref="A11:F11"/>
    <mergeCell ref="A1:G1"/>
    <mergeCell ref="A2:A3"/>
    <mergeCell ref="B2:B3"/>
    <mergeCell ref="C2:C3"/>
    <mergeCell ref="D2:E2"/>
    <mergeCell ref="A4:G4"/>
    <mergeCell ref="B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D10-B69C-4A49-9372-07A15ED172AB}">
  <sheetPr>
    <pageSetUpPr fitToPage="1"/>
  </sheetPr>
  <dimension ref="A1:O35"/>
  <sheetViews>
    <sheetView zoomScale="120" zoomScaleNormal="120" zoomScaleSheetLayoutView="100" workbookViewId="0">
      <selection activeCell="E16" sqref="E16"/>
    </sheetView>
  </sheetViews>
  <sheetFormatPr defaultRowHeight="43.5" customHeight="1" x14ac:dyDescent="0.2"/>
  <cols>
    <col min="1" max="1" width="6.42578125" style="32" customWidth="1"/>
    <col min="2" max="2" width="10.85546875" style="121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70.5" customHeight="1" thickBot="1" x14ac:dyDescent="0.25">
      <c r="A1" s="390" t="s">
        <v>541</v>
      </c>
      <c r="B1" s="391"/>
      <c r="C1" s="391"/>
      <c r="D1" s="391"/>
      <c r="E1" s="391"/>
      <c r="F1" s="391"/>
      <c r="G1" s="392"/>
    </row>
    <row r="2" spans="1:15" ht="37.5" customHeight="1" x14ac:dyDescent="0.2">
      <c r="A2" s="404" t="s">
        <v>6</v>
      </c>
      <c r="B2" s="417" t="s">
        <v>11</v>
      </c>
      <c r="C2" s="311" t="s">
        <v>12</v>
      </c>
      <c r="D2" s="311" t="s">
        <v>13</v>
      </c>
      <c r="E2" s="311"/>
      <c r="F2" s="6" t="s">
        <v>127</v>
      </c>
      <c r="G2" s="7" t="s">
        <v>111</v>
      </c>
    </row>
    <row r="3" spans="1:15" ht="27" customHeight="1" x14ac:dyDescent="0.2">
      <c r="A3" s="405"/>
      <c r="B3" s="418"/>
      <c r="C3" s="312"/>
      <c r="D3" s="142" t="s">
        <v>14</v>
      </c>
      <c r="E3" s="142" t="s">
        <v>46</v>
      </c>
      <c r="F3" s="23" t="s">
        <v>7</v>
      </c>
      <c r="G3" s="24" t="s">
        <v>7</v>
      </c>
    </row>
    <row r="4" spans="1:15" ht="26.25" customHeight="1" x14ac:dyDescent="0.2">
      <c r="A4" s="387" t="s">
        <v>496</v>
      </c>
      <c r="B4" s="388"/>
      <c r="C4" s="388"/>
      <c r="D4" s="388"/>
      <c r="E4" s="388"/>
      <c r="F4" s="388"/>
      <c r="G4" s="389"/>
    </row>
    <row r="5" spans="1:15" ht="35.25" customHeight="1" x14ac:dyDescent="0.2">
      <c r="A5" s="122"/>
      <c r="B5" s="123"/>
      <c r="C5" s="411" t="s">
        <v>365</v>
      </c>
      <c r="D5" s="412"/>
      <c r="E5" s="412"/>
      <c r="F5" s="412"/>
      <c r="G5" s="413"/>
      <c r="O5" s="173"/>
    </row>
    <row r="6" spans="1:15" ht="30" customHeight="1" x14ac:dyDescent="0.2">
      <c r="A6" s="174" t="s">
        <v>309</v>
      </c>
      <c r="B6" s="172" t="s">
        <v>288</v>
      </c>
      <c r="C6" s="181" t="s">
        <v>363</v>
      </c>
      <c r="D6" s="172" t="s">
        <v>19</v>
      </c>
      <c r="E6" s="172">
        <v>35</v>
      </c>
      <c r="F6" s="123"/>
      <c r="G6" s="170">
        <f t="shared" ref="G6:G17" si="0">ROUND(E6*F6,2)</f>
        <v>0</v>
      </c>
    </row>
    <row r="7" spans="1:15" ht="41.25" customHeight="1" x14ac:dyDescent="0.2">
      <c r="A7" s="174" t="s">
        <v>347</v>
      </c>
      <c r="B7" s="172" t="s">
        <v>288</v>
      </c>
      <c r="C7" s="181" t="s">
        <v>364</v>
      </c>
      <c r="D7" s="172" t="s">
        <v>19</v>
      </c>
      <c r="E7" s="172">
        <v>102</v>
      </c>
      <c r="F7" s="123"/>
      <c r="G7" s="170">
        <f t="shared" si="0"/>
        <v>0</v>
      </c>
    </row>
    <row r="8" spans="1:15" ht="27" customHeight="1" x14ac:dyDescent="0.2">
      <c r="A8" s="174" t="s">
        <v>348</v>
      </c>
      <c r="B8" s="172" t="s">
        <v>288</v>
      </c>
      <c r="C8" s="181" t="s">
        <v>289</v>
      </c>
      <c r="D8" s="172" t="s">
        <v>23</v>
      </c>
      <c r="E8" s="172">
        <v>5</v>
      </c>
      <c r="F8" s="123"/>
      <c r="G8" s="170">
        <f t="shared" si="0"/>
        <v>0</v>
      </c>
    </row>
    <row r="9" spans="1:15" ht="43.5" customHeight="1" x14ac:dyDescent="0.2">
      <c r="A9" s="174" t="s">
        <v>349</v>
      </c>
      <c r="B9" s="172" t="s">
        <v>288</v>
      </c>
      <c r="C9" s="181" t="s">
        <v>78</v>
      </c>
      <c r="D9" s="172" t="s">
        <v>23</v>
      </c>
      <c r="E9" s="172">
        <v>5</v>
      </c>
      <c r="F9" s="123"/>
      <c r="G9" s="170">
        <f t="shared" si="0"/>
        <v>0</v>
      </c>
    </row>
    <row r="10" spans="1:15" ht="30" customHeight="1" x14ac:dyDescent="0.2">
      <c r="A10" s="174" t="s">
        <v>350</v>
      </c>
      <c r="B10" s="172" t="s">
        <v>288</v>
      </c>
      <c r="C10" s="181" t="s">
        <v>290</v>
      </c>
      <c r="D10" s="172" t="s">
        <v>19</v>
      </c>
      <c r="E10" s="172">
        <v>132</v>
      </c>
      <c r="F10" s="123"/>
      <c r="G10" s="170">
        <f t="shared" si="0"/>
        <v>0</v>
      </c>
    </row>
    <row r="11" spans="1:15" ht="36.75" customHeight="1" x14ac:dyDescent="0.2">
      <c r="A11" s="174"/>
      <c r="B11" s="128"/>
      <c r="C11" s="408" t="s">
        <v>305</v>
      </c>
      <c r="D11" s="409"/>
      <c r="E11" s="409"/>
      <c r="F11" s="409"/>
      <c r="G11" s="410"/>
    </row>
    <row r="12" spans="1:15" ht="33" customHeight="1" x14ac:dyDescent="0.2">
      <c r="A12" s="174" t="s">
        <v>351</v>
      </c>
      <c r="B12" s="172" t="s">
        <v>288</v>
      </c>
      <c r="C12" s="181" t="s">
        <v>291</v>
      </c>
      <c r="D12" s="172" t="s">
        <v>19</v>
      </c>
      <c r="E12" s="172">
        <v>212</v>
      </c>
      <c r="F12" s="123"/>
      <c r="G12" s="170">
        <f t="shared" si="0"/>
        <v>0</v>
      </c>
    </row>
    <row r="13" spans="1:15" ht="30" customHeight="1" x14ac:dyDescent="0.2">
      <c r="A13" s="174" t="s">
        <v>352</v>
      </c>
      <c r="B13" s="172" t="s">
        <v>288</v>
      </c>
      <c r="C13" s="181" t="s">
        <v>292</v>
      </c>
      <c r="D13" s="172" t="s">
        <v>19</v>
      </c>
      <c r="E13" s="172">
        <v>25</v>
      </c>
      <c r="F13" s="123"/>
      <c r="G13" s="170">
        <f t="shared" si="0"/>
        <v>0</v>
      </c>
    </row>
    <row r="14" spans="1:15" ht="35.25" customHeight="1" x14ac:dyDescent="0.2">
      <c r="A14" s="174" t="s">
        <v>353</v>
      </c>
      <c r="B14" s="172" t="s">
        <v>288</v>
      </c>
      <c r="C14" s="181" t="s">
        <v>293</v>
      </c>
      <c r="D14" s="172" t="s">
        <v>19</v>
      </c>
      <c r="E14" s="172">
        <v>46</v>
      </c>
      <c r="F14" s="123"/>
      <c r="G14" s="170">
        <f t="shared" si="0"/>
        <v>0</v>
      </c>
    </row>
    <row r="15" spans="1:15" ht="45" customHeight="1" x14ac:dyDescent="0.2">
      <c r="A15" s="174" t="s">
        <v>354</v>
      </c>
      <c r="B15" s="172" t="s">
        <v>288</v>
      </c>
      <c r="C15" s="181" t="s">
        <v>294</v>
      </c>
      <c r="D15" s="172" t="s">
        <v>295</v>
      </c>
      <c r="E15" s="172">
        <v>3</v>
      </c>
      <c r="F15" s="123"/>
      <c r="G15" s="170">
        <f t="shared" si="0"/>
        <v>0</v>
      </c>
    </row>
    <row r="16" spans="1:15" ht="53.25" customHeight="1" x14ac:dyDescent="0.2">
      <c r="A16" s="174" t="s">
        <v>355</v>
      </c>
      <c r="B16" s="172" t="s">
        <v>288</v>
      </c>
      <c r="C16" s="181" t="s">
        <v>296</v>
      </c>
      <c r="D16" s="172" t="s">
        <v>295</v>
      </c>
      <c r="E16" s="172">
        <v>1</v>
      </c>
      <c r="F16" s="123"/>
      <c r="G16" s="170">
        <f t="shared" si="0"/>
        <v>0</v>
      </c>
    </row>
    <row r="17" spans="1:10" ht="53.25" customHeight="1" x14ac:dyDescent="0.2">
      <c r="A17" s="174" t="s">
        <v>356</v>
      </c>
      <c r="B17" s="172" t="s">
        <v>288</v>
      </c>
      <c r="C17" s="181" t="s">
        <v>297</v>
      </c>
      <c r="D17" s="172" t="s">
        <v>295</v>
      </c>
      <c r="E17" s="172">
        <v>2</v>
      </c>
      <c r="F17" s="123"/>
      <c r="G17" s="170">
        <f t="shared" si="0"/>
        <v>0</v>
      </c>
    </row>
    <row r="18" spans="1:10" ht="44.25" customHeight="1" x14ac:dyDescent="0.2">
      <c r="A18" s="174" t="s">
        <v>357</v>
      </c>
      <c r="B18" s="172" t="s">
        <v>288</v>
      </c>
      <c r="C18" s="181" t="s">
        <v>298</v>
      </c>
      <c r="D18" s="172" t="s">
        <v>295</v>
      </c>
      <c r="E18" s="172">
        <v>1</v>
      </c>
      <c r="F18" s="123"/>
      <c r="G18" s="170">
        <f t="shared" ref="G18:G20" si="1">ROUND(E18*F18,2)</f>
        <v>0</v>
      </c>
    </row>
    <row r="19" spans="1:10" ht="43.5" customHeight="1" x14ac:dyDescent="0.2">
      <c r="A19" s="174" t="s">
        <v>358</v>
      </c>
      <c r="B19" s="172" t="s">
        <v>288</v>
      </c>
      <c r="C19" s="181" t="s">
        <v>299</v>
      </c>
      <c r="D19" s="172" t="s">
        <v>295</v>
      </c>
      <c r="E19" s="172">
        <v>4</v>
      </c>
      <c r="F19" s="123"/>
      <c r="G19" s="170">
        <f t="shared" si="1"/>
        <v>0</v>
      </c>
    </row>
    <row r="20" spans="1:10" ht="43.5" customHeight="1" x14ac:dyDescent="0.2">
      <c r="A20" s="174" t="s">
        <v>359</v>
      </c>
      <c r="B20" s="172" t="s">
        <v>288</v>
      </c>
      <c r="C20" s="181" t="s">
        <v>300</v>
      </c>
      <c r="D20" s="172" t="s">
        <v>295</v>
      </c>
      <c r="E20" s="172">
        <v>3</v>
      </c>
      <c r="F20" s="123"/>
      <c r="G20" s="170">
        <f t="shared" si="1"/>
        <v>0</v>
      </c>
    </row>
    <row r="21" spans="1:10" ht="41.25" customHeight="1" x14ac:dyDescent="0.2">
      <c r="A21" s="174" t="s">
        <v>360</v>
      </c>
      <c r="B21" s="172" t="s">
        <v>288</v>
      </c>
      <c r="C21" s="181" t="s">
        <v>301</v>
      </c>
      <c r="D21" s="172" t="s">
        <v>295</v>
      </c>
      <c r="E21" s="172">
        <v>4</v>
      </c>
      <c r="F21" s="123"/>
      <c r="G21" s="170">
        <f t="shared" ref="G21:G22" si="2">ROUND(E21*F21,2)</f>
        <v>0</v>
      </c>
    </row>
    <row r="22" spans="1:10" ht="24" customHeight="1" x14ac:dyDescent="0.2">
      <c r="A22" s="174" t="s">
        <v>361</v>
      </c>
      <c r="B22" s="172" t="s">
        <v>288</v>
      </c>
      <c r="C22" s="181" t="s">
        <v>60</v>
      </c>
      <c r="D22" s="172" t="s">
        <v>20</v>
      </c>
      <c r="E22" s="172">
        <v>1</v>
      </c>
      <c r="F22" s="123"/>
      <c r="G22" s="170">
        <f t="shared" si="2"/>
        <v>0</v>
      </c>
      <c r="J22" s="75"/>
    </row>
    <row r="23" spans="1:10" ht="27" customHeight="1" x14ac:dyDescent="0.2">
      <c r="A23" s="174" t="s">
        <v>362</v>
      </c>
      <c r="B23" s="172" t="s">
        <v>288</v>
      </c>
      <c r="C23" s="181" t="s">
        <v>302</v>
      </c>
      <c r="D23" s="172" t="s">
        <v>303</v>
      </c>
      <c r="E23" s="172">
        <v>20</v>
      </c>
      <c r="F23" s="123"/>
      <c r="G23" s="170">
        <f t="shared" ref="G23:G26" si="3">ROUND(E23*F23,2)</f>
        <v>0</v>
      </c>
    </row>
    <row r="24" spans="1:10" ht="27" customHeight="1" x14ac:dyDescent="0.2">
      <c r="A24" s="174"/>
      <c r="B24" s="128"/>
      <c r="C24" s="408" t="s">
        <v>304</v>
      </c>
      <c r="D24" s="409"/>
      <c r="E24" s="409"/>
      <c r="F24" s="409"/>
      <c r="G24" s="410"/>
    </row>
    <row r="25" spans="1:10" ht="24.75" customHeight="1" x14ac:dyDescent="0.2">
      <c r="A25" s="174" t="s">
        <v>593</v>
      </c>
      <c r="B25" s="172" t="s">
        <v>288</v>
      </c>
      <c r="C25" s="181" t="s">
        <v>306</v>
      </c>
      <c r="D25" s="172" t="s">
        <v>19</v>
      </c>
      <c r="E25" s="172">
        <v>4</v>
      </c>
      <c r="F25" s="123"/>
      <c r="G25" s="170">
        <f t="shared" si="3"/>
        <v>0</v>
      </c>
      <c r="J25" s="75"/>
    </row>
    <row r="26" spans="1:10" ht="43.5" customHeight="1" x14ac:dyDescent="0.2">
      <c r="A26" s="174" t="s">
        <v>594</v>
      </c>
      <c r="B26" s="172" t="s">
        <v>288</v>
      </c>
      <c r="C26" s="181" t="s">
        <v>307</v>
      </c>
      <c r="D26" s="172" t="s">
        <v>22</v>
      </c>
      <c r="E26" s="172">
        <v>240</v>
      </c>
      <c r="F26" s="123"/>
      <c r="G26" s="170">
        <f t="shared" si="3"/>
        <v>0</v>
      </c>
    </row>
    <row r="27" spans="1:10" ht="43.5" customHeight="1" x14ac:dyDescent="0.25">
      <c r="A27" s="414" t="s">
        <v>497</v>
      </c>
      <c r="B27" s="415"/>
      <c r="C27" s="415"/>
      <c r="D27" s="415"/>
      <c r="E27" s="415"/>
      <c r="F27" s="416"/>
      <c r="G27" s="129">
        <f>SUM(G6:G26)</f>
        <v>0</v>
      </c>
    </row>
    <row r="28" spans="1:10" ht="29.25" customHeight="1" x14ac:dyDescent="0.2">
      <c r="A28" s="177" t="s">
        <v>10</v>
      </c>
      <c r="B28" s="132"/>
      <c r="C28" s="120"/>
      <c r="D28" s="183"/>
      <c r="E28" s="127"/>
      <c r="F28" s="127"/>
      <c r="G28" s="127"/>
    </row>
    <row r="29" spans="1:10" ht="43.5" customHeight="1" x14ac:dyDescent="0.2">
      <c r="A29" s="127"/>
      <c r="B29" s="125"/>
      <c r="C29" s="127"/>
      <c r="D29" s="183"/>
      <c r="E29" s="127"/>
      <c r="F29" s="127"/>
      <c r="G29" s="127"/>
    </row>
    <row r="30" spans="1:10" ht="43.5" customHeight="1" x14ac:dyDescent="0.2">
      <c r="A30" s="127"/>
      <c r="B30" s="125"/>
      <c r="C30" s="126"/>
      <c r="D30" s="130"/>
      <c r="E30" s="126"/>
      <c r="F30" s="126"/>
      <c r="G30" s="126"/>
    </row>
    <row r="31" spans="1:10" ht="43.5" customHeight="1" x14ac:dyDescent="0.2">
      <c r="A31" s="127"/>
      <c r="B31" s="125"/>
      <c r="C31" s="126"/>
      <c r="D31" s="130"/>
      <c r="E31" s="126"/>
      <c r="F31" s="126"/>
      <c r="G31" s="126"/>
    </row>
    <row r="32" spans="1:10" ht="43.5" customHeight="1" x14ac:dyDescent="0.2">
      <c r="A32" s="127"/>
      <c r="B32" s="125"/>
      <c r="C32" s="126"/>
      <c r="D32" s="130"/>
      <c r="E32" s="126"/>
      <c r="F32" s="126"/>
      <c r="G32" s="126"/>
    </row>
    <row r="33" spans="1:7" ht="43.5" customHeight="1" x14ac:dyDescent="0.2">
      <c r="A33" s="127"/>
      <c r="B33" s="125"/>
      <c r="C33" s="126"/>
      <c r="D33" s="130"/>
      <c r="E33" s="126"/>
      <c r="F33" s="126"/>
      <c r="G33" s="126"/>
    </row>
    <row r="34" spans="1:7" ht="43.5" customHeight="1" x14ac:dyDescent="0.2">
      <c r="A34" s="127"/>
      <c r="B34" s="125"/>
      <c r="C34" s="126"/>
      <c r="D34" s="130"/>
      <c r="E34" s="126"/>
      <c r="F34" s="126"/>
      <c r="G34" s="126"/>
    </row>
    <row r="35" spans="1:7" ht="43.5" customHeight="1" x14ac:dyDescent="0.2">
      <c r="A35" s="127"/>
      <c r="B35" s="125"/>
      <c r="C35" s="126"/>
      <c r="D35" s="130"/>
      <c r="E35" s="126"/>
      <c r="F35" s="126"/>
      <c r="G35" s="126"/>
    </row>
  </sheetData>
  <mergeCells count="10">
    <mergeCell ref="C11:G11"/>
    <mergeCell ref="C24:G24"/>
    <mergeCell ref="C5:G5"/>
    <mergeCell ref="A27:F27"/>
    <mergeCell ref="A1:G1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17</vt:i4>
      </vt:variant>
    </vt:vector>
  </HeadingPairs>
  <TitlesOfParts>
    <vt:vector size="34" baseType="lpstr">
      <vt:lpstr>zestawienie</vt:lpstr>
      <vt:lpstr>I.WO Kontraktu (1)</vt:lpstr>
      <vt:lpstr>II.WO Robót (1)</vt:lpstr>
      <vt:lpstr>III. Prace przyg. i Zieleń (1)</vt:lpstr>
      <vt:lpstr>IV. Układ drogowy (1)</vt:lpstr>
      <vt:lpstr>V. Kan deszcz,sant,wod (1)   </vt:lpstr>
      <vt:lpstr>VI. Gazociąg (1)</vt:lpstr>
      <vt:lpstr>VII. KT (1)</vt:lpstr>
      <vt:lpstr>VIII. Teletechn (1)</vt:lpstr>
      <vt:lpstr>IX. Oświetlenie+kolizje (1)</vt:lpstr>
      <vt:lpstr>I.WO Kontraktu (3a)</vt:lpstr>
      <vt:lpstr>II.WO Robót (3a)</vt:lpstr>
      <vt:lpstr>III. Prace przyg i Zieleń  (3a)</vt:lpstr>
      <vt:lpstr>IV. Układ drogowy (3a)</vt:lpstr>
      <vt:lpstr>V. Kan. deszcz., (3a)</vt:lpstr>
      <vt:lpstr>VI. KT (3a)</vt:lpstr>
      <vt:lpstr>VII. Oświetlenie+kolizje (3a)</vt:lpstr>
      <vt:lpstr>'I.WO Kontraktu (1)'!Obszar_wydruku</vt:lpstr>
      <vt:lpstr>'I.WO Kontraktu (3a)'!Obszar_wydruku</vt:lpstr>
      <vt:lpstr>'II.WO Robót (1)'!Obszar_wydruku</vt:lpstr>
      <vt:lpstr>'II.WO Robót (3a)'!Obszar_wydruku</vt:lpstr>
      <vt:lpstr>'III. Prace przyg i Zieleń  (3a)'!Obszar_wydruku</vt:lpstr>
      <vt:lpstr>'III. Prace przyg. i Zieleń (1)'!Obszar_wydruku</vt:lpstr>
      <vt:lpstr>'IV. Układ drogowy (1)'!Obszar_wydruku</vt:lpstr>
      <vt:lpstr>'IV. Układ drogowy (3a)'!Obszar_wydruku</vt:lpstr>
      <vt:lpstr>'IX. Oświetlenie+kolizje (1)'!Obszar_wydruku</vt:lpstr>
      <vt:lpstr>'V. Kan deszcz,sant,wod (1)   '!Obszar_wydruku</vt:lpstr>
      <vt:lpstr>'V. Kan. deszcz., (3a)'!Obszar_wydruku</vt:lpstr>
      <vt:lpstr>'VI. Gazociąg (1)'!Obszar_wydruku</vt:lpstr>
      <vt:lpstr>'VI. KT (3a)'!Obszar_wydruku</vt:lpstr>
      <vt:lpstr>'VII. KT (1)'!Obszar_wydruku</vt:lpstr>
      <vt:lpstr>'VII. Oświetlenie+kolizje (3a)'!Obszar_wydruku</vt:lpstr>
      <vt:lpstr>'VIII. Teletechn (1)'!Obszar_wydruku</vt:lpstr>
      <vt:lpstr>zestawienie!Obszar_wydruku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2022-03-07T10:48:23Z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