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activeTab="0"/>
  </bookViews>
  <sheets>
    <sheet name="Wartość szacunkow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<sst xmlns="http://schemas.openxmlformats.org/spreadsheetml/2006/main" count="1123" uniqueCount="290">
  <si>
    <t>ZADANIE 1</t>
  </si>
  <si>
    <t>LP.</t>
  </si>
  <si>
    <t>Nazwa przedmiotu zamówienia</t>
  </si>
  <si>
    <t>Jednostka miary</t>
  </si>
  <si>
    <t xml:space="preserve">Ilość szacunkowa </t>
  </si>
  <si>
    <t>Cena netto za jednostkę miary</t>
  </si>
  <si>
    <t>VAT %</t>
  </si>
  <si>
    <t>Cena brutto za jednostkę miary</t>
  </si>
  <si>
    <t>Wartość netto (PLN)</t>
  </si>
  <si>
    <t>Wartość brutto (PLN)</t>
  </si>
  <si>
    <t>Nazwa producenta</t>
  </si>
  <si>
    <t>Nr. Katalogowy</t>
  </si>
  <si>
    <t>1.</t>
  </si>
  <si>
    <t>Strzykawki 2ml</t>
  </si>
  <si>
    <t>Op. a 100 szt.</t>
  </si>
  <si>
    <t>2.</t>
  </si>
  <si>
    <t>Strzykawki 5ml</t>
  </si>
  <si>
    <t>Strzykawki 10ml</t>
  </si>
  <si>
    <t>Strzykawki 20ml</t>
  </si>
  <si>
    <t>RAZEM</t>
  </si>
  <si>
    <t>ZADANIE 2</t>
  </si>
  <si>
    <t>Lp.</t>
  </si>
  <si>
    <t>Ilośc szacunkowa</t>
  </si>
  <si>
    <t>Strzykawki 50ml Luer</t>
  </si>
  <si>
    <t>szt.</t>
  </si>
  <si>
    <t>Strzykawki "Janette"  100ml</t>
  </si>
  <si>
    <t>Strzykawki insulinówki  z igłą</t>
  </si>
  <si>
    <t>Strzykawki TBC z igłą</t>
  </si>
  <si>
    <t>ZADANIE  3</t>
  </si>
  <si>
    <t>Strzykawki do pomp infuzyjnych 50ml</t>
  </si>
  <si>
    <t>Strzykawka bursztynowa do pomp inf. 50-60ml</t>
  </si>
  <si>
    <t>ZADANIE  4</t>
  </si>
  <si>
    <t>Igły  0,45</t>
  </si>
  <si>
    <t>Igły  0,5</t>
  </si>
  <si>
    <t>Igły  0,6</t>
  </si>
  <si>
    <t>Igły  0,7</t>
  </si>
  <si>
    <t>Igły  0,8</t>
  </si>
  <si>
    <t>Igły  0,9</t>
  </si>
  <si>
    <t>Igły  1,1</t>
  </si>
  <si>
    <t>Igły  1,2</t>
  </si>
  <si>
    <t>Igły Pen do podawania insuliny</t>
  </si>
  <si>
    <t>ZADANIE  5</t>
  </si>
  <si>
    <t>Ostrza  10</t>
  </si>
  <si>
    <t>Ostrza  11</t>
  </si>
  <si>
    <t>Ostrza  15</t>
  </si>
  <si>
    <t>Ostrza  20</t>
  </si>
  <si>
    <t>Ostrza  22</t>
  </si>
  <si>
    <t>Ostrza  24</t>
  </si>
  <si>
    <t>ZADANIE  6</t>
  </si>
  <si>
    <t>Rękawice sterylne  6,5</t>
  </si>
  <si>
    <t>par</t>
  </si>
  <si>
    <t>Rękawice sterylne  7</t>
  </si>
  <si>
    <t>Rękawice sterylne   7,5</t>
  </si>
  <si>
    <t>Rękawice sterylne  8</t>
  </si>
  <si>
    <t>Rękawice sterylne  8,5</t>
  </si>
  <si>
    <t xml:space="preserve">Rękawice sterylne roz. 9 </t>
  </si>
  <si>
    <t>Rękawice sterylne bezpubrowe, 6,5-9 neoprenowe</t>
  </si>
  <si>
    <t>Rękawice sterylne ginekologiczne</t>
  </si>
  <si>
    <t>ZADANIE  7</t>
  </si>
  <si>
    <t>szt</t>
  </si>
  <si>
    <t>ZADANIE  8</t>
  </si>
  <si>
    <t>ZADANIE  9</t>
  </si>
  <si>
    <t>Cewnik do odsysania   6</t>
  </si>
  <si>
    <t>Cewnik do odsysania   8</t>
  </si>
  <si>
    <t>Cewnik do odsysania  10</t>
  </si>
  <si>
    <t>Cewnik do odsysania 12</t>
  </si>
  <si>
    <t>Cewnik do odsysania 14</t>
  </si>
  <si>
    <t>Cewnik do odsysania 16</t>
  </si>
  <si>
    <t>Cewnik do odsysania  18</t>
  </si>
  <si>
    <t>ZADANIE  10</t>
  </si>
  <si>
    <t>Przedłużacze do pomp  90cm</t>
  </si>
  <si>
    <t>Przedłużacze do pomp  120cm</t>
  </si>
  <si>
    <t>Przedłużacze do pomp  150cm</t>
  </si>
  <si>
    <t>Przedłużacze do pomp - bursztynowe 150cm</t>
  </si>
  <si>
    <t>ZADANIE  11</t>
  </si>
  <si>
    <t>Przyrządy do przetaczania płynów inf.</t>
  </si>
  <si>
    <t>Przyrządy do przetaczania krwi</t>
  </si>
  <si>
    <t>Przyrządy do szybkiego przetaczania krwi</t>
  </si>
  <si>
    <t>ZADANIE  12</t>
  </si>
  <si>
    <t>Zestawy do pomiaru OCŻ</t>
  </si>
  <si>
    <t>Skala do OCŻ</t>
  </si>
  <si>
    <t>RAZEM:</t>
  </si>
  <si>
    <t>ZADANIE  13</t>
  </si>
  <si>
    <t>ZADANIE  14</t>
  </si>
  <si>
    <t>Dreny (katetery) do odsysania pola operacyjnego  łączące końce żeńskie</t>
  </si>
  <si>
    <t>ZADANIE  15</t>
  </si>
  <si>
    <t>Barwne oznaczniki chirurgiczne</t>
  </si>
  <si>
    <t>op.10 szt</t>
  </si>
  <si>
    <t>ZADANIE  16</t>
  </si>
  <si>
    <t>ZADANIE  17</t>
  </si>
  <si>
    <t>Końcówki do odsysania pola operacyjnego perforowane z otworem odpowietrzającym – proste</t>
  </si>
  <si>
    <t>ZADANIE  18</t>
  </si>
  <si>
    <t>Końcówka z kateterem do odsysania z filtrem zabezpieczającym z trzema końcówkami wymiennymi</t>
  </si>
  <si>
    <t>ZADANIE  19</t>
  </si>
  <si>
    <t>Katetery do embolektomii dł. 80-82 cm roz. od 2 do 8</t>
  </si>
  <si>
    <t>ZADANIE  20</t>
  </si>
  <si>
    <t>Zgłębnik żołądkowy 10</t>
  </si>
  <si>
    <t>Zgłębnik żołądkowy   12</t>
  </si>
  <si>
    <t>Zgłębnik żołądkowy    14</t>
  </si>
  <si>
    <t>Zgłębnik żołądkowy    16</t>
  </si>
  <si>
    <t>Zgłębnik żołądkowy   18</t>
  </si>
  <si>
    <t>Zgłębnik żołądkowy  18/125 cm</t>
  </si>
  <si>
    <t>Zgłębnik żołądkowy   20</t>
  </si>
  <si>
    <t>Zgłębnik żołądkowy   22</t>
  </si>
  <si>
    <t>Zgłębnik żołądkowy    24</t>
  </si>
  <si>
    <t>Zgłębnik żołądkowy 36</t>
  </si>
  <si>
    <t>Rurka rektoskopowa 20x25 /Heinego/</t>
  </si>
  <si>
    <t>ZADANIE  21</t>
  </si>
  <si>
    <t xml:space="preserve">Cewnik Foleya  12 </t>
  </si>
  <si>
    <t>Cewnik  Foleya 14</t>
  </si>
  <si>
    <t xml:space="preserve">       szt</t>
  </si>
  <si>
    <t>Cewnik  Foleya 16</t>
  </si>
  <si>
    <t>Cewnik  Foleya   18</t>
  </si>
  <si>
    <t>Cewnik  Foleya   20</t>
  </si>
  <si>
    <t>Cewnik  Foleya   22</t>
  </si>
  <si>
    <t>Cewnik  Foleya   24</t>
  </si>
  <si>
    <t>Cewnik Foleya   10 z prowadnicą</t>
  </si>
  <si>
    <t>Cewnik Foleya    8 z prowadnicą</t>
  </si>
  <si>
    <t>Cewnik Foleya    6 z prowadnicą</t>
  </si>
  <si>
    <t>Cewnik  Nelaton od 10 do 24</t>
  </si>
  <si>
    <t>Cewnik  Tiemann od 10 do 24</t>
  </si>
  <si>
    <t>Cewnik pępowinowy od 3,5 do 4,5</t>
  </si>
  <si>
    <t>Cewnik Pezzera  16-36</t>
  </si>
  <si>
    <t>ZADANIE  22</t>
  </si>
  <si>
    <t>Pojemnik urologiczny z zaworem  2 litry</t>
  </si>
  <si>
    <t xml:space="preserve">Woreczki do pobierania  próbek moczu u chłopców i dziewczynek </t>
  </si>
  <si>
    <t>Plastikowe naczynia do dobowej zbiórki moczu</t>
  </si>
  <si>
    <t>Wieszak do mocowania worka na mocz</t>
  </si>
  <si>
    <t>Worki stomijne (przeźroczyste)</t>
  </si>
  <si>
    <t>Kaczki plastikowe</t>
  </si>
  <si>
    <t>Baseny plastikowe</t>
  </si>
  <si>
    <t>Nerki plastikowe duże</t>
  </si>
  <si>
    <t>ZADANIE  23</t>
  </si>
  <si>
    <t>ZADANIE  24</t>
  </si>
  <si>
    <t>Szpatułki laryngologiczne</t>
  </si>
  <si>
    <t>Opaski identyfikacyjne dla niemowląt</t>
  </si>
  <si>
    <t>Zaciskacze do pępowiny</t>
  </si>
  <si>
    <t>Zestaw do enemy</t>
  </si>
  <si>
    <t>Dren balonowy  śr. 7mm (dł. 30m)</t>
  </si>
  <si>
    <t>Kanki doodbytnicze od 16 do 30</t>
  </si>
  <si>
    <t>Staza bezlateksowa na rolce</t>
  </si>
  <si>
    <t>Op.25 szt</t>
  </si>
  <si>
    <t>Opaska uciskowa typu Jetpull</t>
  </si>
  <si>
    <t>Opaski identyfikacyjne dla dorosłych</t>
  </si>
  <si>
    <t>ZADANIE  25</t>
  </si>
  <si>
    <t>Zestaw do wkłucia zewnątrzoponowego z igłą Touhy roz. 18G</t>
  </si>
  <si>
    <t>Igła podpajęczynówkowa roz. 25G (0,53x103mm)</t>
  </si>
  <si>
    <t>Wkłucia do żył głównych 2-światłowe, roz. 16G/16G, dł. 15-16cm</t>
  </si>
  <si>
    <t xml:space="preserve">      szt</t>
  </si>
  <si>
    <t xml:space="preserve"> szt</t>
  </si>
  <si>
    <t>ZADANIE  26</t>
  </si>
  <si>
    <t>Kraniki trójdrożne</t>
  </si>
  <si>
    <t>Kraniki trójdrożne z przedłużką 10 cm</t>
  </si>
  <si>
    <t>ZADANIE  27</t>
  </si>
  <si>
    <t>Rurki intubacyjne zbrojone z mankietem</t>
  </si>
  <si>
    <t>Rurki intubacyjne z mankietem uszczelniającym</t>
  </si>
  <si>
    <t>Rurki tracheotomijne z mankietem uszczel.</t>
  </si>
  <si>
    <t>Rurki intubacyjne bez mankietu uszcz.</t>
  </si>
  <si>
    <t>Rurki z możliwością odsysania z przestrzeni podgłośniowej nr od 6 do 9</t>
  </si>
  <si>
    <t>ZADANIE  28</t>
  </si>
  <si>
    <t>sztuczny nos (wymiennik ciepła i wilgoci)</t>
  </si>
  <si>
    <t>ZADANIE  29</t>
  </si>
  <si>
    <t xml:space="preserve">Folia operacyjna     60x45, </t>
  </si>
  <si>
    <t>Folia operacyjna     38x25</t>
  </si>
  <si>
    <t>ZADANIE  30</t>
  </si>
  <si>
    <t>Zatyczki do cewników</t>
  </si>
  <si>
    <t>Koreczki jednorazowe do wenflonów, jałowe</t>
  </si>
  <si>
    <t>ZADANIE  31</t>
  </si>
  <si>
    <t>Dren harmonijkowy typu Delbet do drenażu jamy otrzewnej</t>
  </si>
  <si>
    <t>ZADANIE  32</t>
  </si>
  <si>
    <t>Filtry do kroplówek</t>
  </si>
  <si>
    <t>ZADANIE  33</t>
  </si>
  <si>
    <t>Worki do godzinowej zbiórki moczu</t>
  </si>
  <si>
    <t>ZADANIE  34</t>
  </si>
  <si>
    <t>ZADANIE  35</t>
  </si>
  <si>
    <t>ZADANIE  36</t>
  </si>
  <si>
    <t>Cewnik do karmienia niemowląt CH 5</t>
  </si>
  <si>
    <t>Cewnik do karmienia niemowląt CH 6</t>
  </si>
  <si>
    <t>ZADANIE  37</t>
  </si>
  <si>
    <t>Sonda Sengstakena od 14 do 21</t>
  </si>
  <si>
    <t>ZADANIE  38</t>
  </si>
  <si>
    <t>Elektroda do stymulacji serca F6, F7</t>
  </si>
  <si>
    <t>Introduktor do elektrody F6, F7</t>
  </si>
  <si>
    <t>ZADANIE  39</t>
  </si>
  <si>
    <t>Wkłucie dotętnicze 20G 45mm</t>
  </si>
  <si>
    <t>ZADANIE  40</t>
  </si>
  <si>
    <t>ZADANIE  41</t>
  </si>
  <si>
    <t xml:space="preserve">golarka medyczna jednoostrzowa </t>
  </si>
  <si>
    <t>op. a 50szt</t>
  </si>
  <si>
    <t>ZADANIE  42</t>
  </si>
  <si>
    <t>Zestaw do pomiaru ciśnienia metodą krwawą  jednorazowego użytku</t>
  </si>
  <si>
    <t>ZADANIE  43</t>
  </si>
  <si>
    <t>Chusty trójkątne</t>
  </si>
  <si>
    <t>ZADANIE  44</t>
  </si>
  <si>
    <t>Folia izotermiczna przeciwwstrząsowa</t>
  </si>
  <si>
    <t>Szkiełka podstawowe z polem matowym do opisu</t>
  </si>
  <si>
    <t>Szczotki cytologiczne do wymazu</t>
  </si>
  <si>
    <t>Wzierniki ginekologiczne jednorazowego użytku</t>
  </si>
  <si>
    <t xml:space="preserve"> Wziernik do otoskopu     j.u</t>
  </si>
  <si>
    <t>Szczotki do mycia rąk     j.u</t>
  </si>
  <si>
    <t>Filtr elektrostatyczny z nawilżaczem</t>
  </si>
  <si>
    <t>pieluchomajtki dla dorosłych w rozmiarze M, L, XL</t>
  </si>
  <si>
    <t>pieluchomajtki dla dzieci 3-5kg</t>
  </si>
  <si>
    <t>pieluchomajtki dla dzieci 5-9 kg</t>
  </si>
  <si>
    <t>pieluchomajtki dla dzieci 9-18kg</t>
  </si>
  <si>
    <t>końcówki do kalibracji BiliCal op. 50szt</t>
  </si>
  <si>
    <t>op</t>
  </si>
  <si>
    <r>
      <t xml:space="preserve">        </t>
    </r>
    <r>
      <rPr>
        <sz val="11"/>
        <rFont val="Times New Roman"/>
        <family val="1"/>
      </rPr>
      <t>8</t>
    </r>
  </si>
  <si>
    <t>3.</t>
  </si>
  <si>
    <t>Medcomp - kateter silikonowy do dializy dwuświatłowy 13,5Fx24cm i 11,5Fx15cm</t>
  </si>
  <si>
    <t>4.</t>
  </si>
  <si>
    <t>Spaike (akcesoria do hemodializy)</t>
  </si>
  <si>
    <t>Strzykawka a'50ml (Terumo)</t>
  </si>
  <si>
    <t>Worek do filtratu o pojemności 10l (Filtrate BAG)</t>
  </si>
  <si>
    <t xml:space="preserve"> </t>
  </si>
  <si>
    <t>Końcówki do odsysania pola operacyjnego, zagięte z otworem odpowietrzającym</t>
  </si>
  <si>
    <t>op/50szt</t>
  </si>
  <si>
    <t xml:space="preserve">       </t>
  </si>
  <si>
    <t>Folia operacyjna 38x40-41</t>
  </si>
  <si>
    <t>ustnik do alkomatu Drager 7410</t>
  </si>
  <si>
    <t>ustnik do Alkohitu X (100,600)</t>
  </si>
  <si>
    <t>elektrody neutralne OMEGA do diatermii VIO300D</t>
  </si>
  <si>
    <t>Kieliszki do leków plastikowe</t>
  </si>
  <si>
    <t>Cewnik Foleya 26</t>
  </si>
  <si>
    <t>Termometry bezdotykowe</t>
  </si>
  <si>
    <t>Zamknięty system do oddsysania wydzieliny z rurki intubacyjnej (72 godziny)</t>
  </si>
  <si>
    <t xml:space="preserve">Łącznik martwa przestrzeń </t>
  </si>
  <si>
    <t>Worki na wymiociny</t>
  </si>
  <si>
    <t>Igła do splotów barkowych D 22G 0,71x80 mm 15 stopni; D22G 0,71x50mm  15 stopni (Stimuplex)</t>
  </si>
  <si>
    <t xml:space="preserve">  op.10 szt.</t>
  </si>
  <si>
    <t>op.10 szt.</t>
  </si>
  <si>
    <t xml:space="preserve"> op.10 szt. </t>
  </si>
  <si>
    <t>Łącznik schodowy do drenów uniwersalny</t>
  </si>
  <si>
    <t>Pojemniki do pobierania wydzieliny z drzewa oskrzelowego metodą bronchoskopową</t>
  </si>
  <si>
    <t>Maski krtaniowe jednorazowe (różne rozm.)</t>
  </si>
  <si>
    <t>Rękawice medyczne niejałowe bezpudrowe</t>
  </si>
  <si>
    <t>Rękawice diagnostyczne do procedur wysokiego ryzyka</t>
  </si>
  <si>
    <t>opk.100 szt</t>
  </si>
  <si>
    <t>Kaseta odczynnikowa IQM do oznaczenia: BGE/GLU/LAC/HCT</t>
  </si>
  <si>
    <t xml:space="preserve">GEM CVP 20 amp x 2,5 ml x 4 levels </t>
  </si>
  <si>
    <t>Printer Paper - 5 rol</t>
  </si>
  <si>
    <t>op.</t>
  </si>
  <si>
    <t>300ozn.</t>
  </si>
  <si>
    <t>Wkłady do wstrzykiwacza kontrastu SPECTRI SOLARIS poj. 65/115ml</t>
  </si>
  <si>
    <t>Pojemnik chirurgiczny na badania histopatologiczne z zakrętką 15 ml</t>
  </si>
  <si>
    <t>Pojemnik chirurgiczny na badania histopatologiczne z zakrętką 100 ml</t>
  </si>
  <si>
    <t>Pojemnik chirurgiczny na badania histopatologiczne z zakrętką 200 ml</t>
  </si>
  <si>
    <t xml:space="preserve">Igła do splotów barkowych D 25Gx 2 1/8 15 stopni </t>
  </si>
  <si>
    <t>Rękawice winylowe bezpudrowe</t>
  </si>
  <si>
    <t xml:space="preserve">Pojemnik chirurgiczny na badania histopatologiczne wciskane 5000 ml </t>
  </si>
  <si>
    <t>Pojemnik chirurgiczny na badania histopatologiczne wciskane 11000 ml</t>
  </si>
  <si>
    <t>Pojemnik chirurgiczny na badania histopatologiczne wciskane 3000 ml</t>
  </si>
  <si>
    <t>Pojemnik chirurgiczny na badania histopatologiczne wciskane 1000 ml</t>
  </si>
  <si>
    <t>Pojemnik chirurgiczny na badania histopatologiczne wciskane 500 ml</t>
  </si>
  <si>
    <t>Igły do znieczulenia podpajęczynówkowego roz. 26Gx3 1/2 (0,47x88mm) i roz. 27 dł 88mm</t>
  </si>
  <si>
    <t>Wkłucia do żył głównych 3-światłowe 16G/16G dł. 15-16cm</t>
  </si>
  <si>
    <t>Igła podpajęczynówkowa roz. 25G (0,53x88mm); 22G dł. Mm</t>
  </si>
  <si>
    <t>ZADANIE  45 - elektrody  do diatermii VIO300D(akcesoria muszą być kompatybilne z aparatem)</t>
  </si>
  <si>
    <t>ZADANIE 46   akcesoria do pracy aparatu do hemodiafiltracji - Multi Filtrate (akcesoria muszą być kompatybilne z aparatem)</t>
  </si>
  <si>
    <t>ZADANIE 47 - akcesoria do analizatora parametrów krytycznych GEM PREMIER 3500 (akcesoria muszą być kompatybilne z aparatem)</t>
  </si>
  <si>
    <t>Wkłady dwunastogodzinne do wstrzykiwacza kontrastu MEDRAD STELLANT</t>
  </si>
  <si>
    <t>Wkłady jednorazowe do wstrzykiwacza kontrastu MEDRAD STELLANT</t>
  </si>
  <si>
    <t>Dreny pacjenta do wkładów wystrzykiwacza kontrastu MEDRAD STELLANT</t>
  </si>
  <si>
    <t>ZADANIE 49 - akcesoria do wstrzykiwacza kontrastu SPECTRI SOLARIS (akcesoria muszą być kompatybilne z aparatem)</t>
  </si>
  <si>
    <t>ZADANIE 50</t>
  </si>
  <si>
    <t>ZADANIE 51</t>
  </si>
  <si>
    <t>Pojemnik na odpady medyczne 3litr-5litr.</t>
  </si>
  <si>
    <t>Pojemnik na igły 07-1 litr</t>
  </si>
  <si>
    <t>Dren do laparoskopii Z1420-39</t>
  </si>
  <si>
    <t>Dren do laparoskopii 0620050100</t>
  </si>
  <si>
    <t>Dren do laparoskopii 0620050300</t>
  </si>
  <si>
    <t>Dren do laparoskopii 0620050250</t>
  </si>
  <si>
    <t>Dren do laparoskopii 0620070-600</t>
  </si>
  <si>
    <t>RAZEM :</t>
  </si>
  <si>
    <t>Dren grawitacyjny 0222-ATS01G</t>
  </si>
  <si>
    <t>Dreny artroskopowe dobowe</t>
  </si>
  <si>
    <t xml:space="preserve">Dreny artroskopowe </t>
  </si>
  <si>
    <t>Dreny artroskopowe</t>
  </si>
  <si>
    <t>Ostrza jednorazowego użycia do shavera</t>
  </si>
  <si>
    <t>Ostrza typu Round Burrs jednorazowego użycia do shavera</t>
  </si>
  <si>
    <t>Ostrza typu Oval Burrs jednorazowego użycia do shavera</t>
  </si>
  <si>
    <t>Wykonawca zobowiązuje się nieodpłatnie dostarczyć pompę artroskopową, konsolę shavera oraz 3 rękojeści na czas trwania umowy.</t>
  </si>
  <si>
    <t>ZADANIE  52 - akcesoria  do Wieży firmy Stryker ( akcesoria muszą być kompatybilne z aparatem)</t>
  </si>
  <si>
    <t>ZADANIE  53</t>
  </si>
  <si>
    <t>ZADANIE  54</t>
  </si>
  <si>
    <t>Filtr bakteryjno-wirusowy ze zintegrowanym ustnikiem + klips na nos</t>
  </si>
  <si>
    <t>kompl.</t>
  </si>
  <si>
    <t>Pneumotachograf dPP jednprazowy</t>
  </si>
  <si>
    <t>ZADANIE  55 - akcesoria do spirometru PNEUMO (akcesoria muszą być kompatybilne z aparatem)</t>
  </si>
  <si>
    <t>ZADANIE 48 - akcesoria do wstrzykiwaczy kontrastu MEDRAD STELLANT (akcesoria muszą być kompatybilne z aparatem)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</si>
</sst>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"/>
    <numFmt numFmtId="165" formatCode="d/mm/yyyy"/>
    <numFmt numFmtId="166" formatCode="0.0"/>
  </numFmts>
  <fonts count="54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b/>
      <sz val="12"/>
      <color indexed="8"/>
      <name val="Times New Roman CE"/>
      <family val="1"/>
    </font>
    <font>
      <sz val="11"/>
      <color indexed="8"/>
      <name val="Times New Roman CE"/>
      <family val="1"/>
    </font>
    <font>
      <b/>
      <sz val="9"/>
      <name val="Times New Roman CE"/>
      <family val="1"/>
    </font>
    <font>
      <b/>
      <sz val="12"/>
      <name val="Arial CE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4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vertical="center" wrapText="1"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left" vertical="center" wrapText="1"/>
    </xf>
    <xf numFmtId="2" fontId="8" fillId="0" borderId="13" xfId="0" applyNumberFormat="1" applyFont="1" applyBorder="1" applyAlignment="1">
      <alignment/>
    </xf>
    <xf numFmtId="0" fontId="8" fillId="0" borderId="13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vertical="center" wrapText="1"/>
    </xf>
    <xf numFmtId="2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2" fontId="5" fillId="0" borderId="19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 wrapText="1"/>
    </xf>
    <xf numFmtId="164" fontId="7" fillId="0" borderId="18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20" xfId="0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vertical="center" wrapText="1"/>
    </xf>
    <xf numFmtId="0" fontId="8" fillId="0" borderId="14" xfId="0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4" fontId="5" fillId="0" borderId="18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5" fillId="0" borderId="18" xfId="0" applyNumberFormat="1" applyFont="1" applyBorder="1" applyAlignment="1">
      <alignment/>
    </xf>
    <xf numFmtId="0" fontId="6" fillId="0" borderId="24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3" xfId="0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8" fillId="0" borderId="15" xfId="0" applyNumberFormat="1" applyFont="1" applyBorder="1" applyAlignment="1">
      <alignment/>
    </xf>
    <xf numFmtId="0" fontId="8" fillId="0" borderId="0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5" fillId="0" borderId="25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164" fontId="4" fillId="0" borderId="25" xfId="0" applyNumberFormat="1" applyFont="1" applyBorder="1" applyAlignment="1">
      <alignment vertical="center" wrapText="1"/>
    </xf>
    <xf numFmtId="0" fontId="6" fillId="0" borderId="25" xfId="0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2" fontId="6" fillId="0" borderId="25" xfId="0" applyNumberFormat="1" applyFont="1" applyBorder="1" applyAlignment="1">
      <alignment wrapText="1"/>
    </xf>
    <xf numFmtId="2" fontId="5" fillId="0" borderId="17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10" fillId="0" borderId="0" xfId="0" applyNumberFormat="1" applyFont="1" applyBorder="1" applyAlignment="1">
      <alignment wrapText="1"/>
    </xf>
    <xf numFmtId="0" fontId="5" fillId="0" borderId="0" xfId="0" applyNumberFormat="1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wrapText="1"/>
    </xf>
    <xf numFmtId="0" fontId="8" fillId="0" borderId="27" xfId="0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164" fontId="8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20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vertical="center" wrapText="1"/>
    </xf>
    <xf numFmtId="0" fontId="4" fillId="0" borderId="28" xfId="0" applyFont="1" applyBorder="1" applyAlignment="1">
      <alignment/>
    </xf>
    <xf numFmtId="4" fontId="4" fillId="0" borderId="28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2" fontId="8" fillId="0" borderId="29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2" fontId="4" fillId="0" borderId="28" xfId="0" applyNumberFormat="1" applyFont="1" applyBorder="1" applyAlignment="1">
      <alignment/>
    </xf>
    <xf numFmtId="165" fontId="6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wrapText="1"/>
    </xf>
    <xf numFmtId="164" fontId="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vertical="center"/>
    </xf>
    <xf numFmtId="0" fontId="6" fillId="0" borderId="28" xfId="0" applyFont="1" applyBorder="1" applyAlignment="1">
      <alignment/>
    </xf>
    <xf numFmtId="4" fontId="5" fillId="0" borderId="28" xfId="0" applyNumberFormat="1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164" fontId="6" fillId="0" borderId="19" xfId="0" applyNumberFormat="1" applyFont="1" applyBorder="1" applyAlignment="1">
      <alignment vertical="center" wrapText="1"/>
    </xf>
    <xf numFmtId="4" fontId="7" fillId="0" borderId="19" xfId="0" applyNumberFormat="1" applyFont="1" applyBorder="1" applyAlignment="1">
      <alignment/>
    </xf>
    <xf numFmtId="2" fontId="6" fillId="0" borderId="18" xfId="0" applyNumberFormat="1" applyFont="1" applyBorder="1" applyAlignment="1">
      <alignment/>
    </xf>
    <xf numFmtId="0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 vertical="center" wrapText="1"/>
    </xf>
    <xf numFmtId="166" fontId="8" fillId="0" borderId="12" xfId="0" applyNumberFormat="1" applyFont="1" applyBorder="1" applyAlignment="1">
      <alignment horizontal="center" vertical="center" wrapText="1"/>
    </xf>
    <xf numFmtId="166" fontId="10" fillId="0" borderId="10" xfId="0" applyNumberFormat="1" applyFont="1" applyBorder="1" applyAlignment="1">
      <alignment vertical="center" wrapText="1"/>
    </xf>
    <xf numFmtId="166" fontId="8" fillId="0" borderId="12" xfId="0" applyNumberFormat="1" applyFont="1" applyBorder="1" applyAlignment="1">
      <alignment/>
    </xf>
    <xf numFmtId="166" fontId="8" fillId="0" borderId="1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6" fillId="0" borderId="16" xfId="0" applyFont="1" applyBorder="1" applyAlignment="1">
      <alignment/>
    </xf>
    <xf numFmtId="166" fontId="6" fillId="0" borderId="24" xfId="0" applyNumberFormat="1" applyFont="1" applyBorder="1" applyAlignment="1">
      <alignment/>
    </xf>
    <xf numFmtId="166" fontId="6" fillId="0" borderId="10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0" fontId="7" fillId="0" borderId="0" xfId="0" applyFont="1" applyBorder="1" applyAlignment="1">
      <alignment/>
    </xf>
    <xf numFmtId="0" fontId="4" fillId="0" borderId="25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2" fontId="5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2" fontId="8" fillId="0" borderId="32" xfId="0" applyNumberFormat="1" applyFont="1" applyBorder="1" applyAlignment="1">
      <alignment/>
    </xf>
    <xf numFmtId="2" fontId="8" fillId="0" borderId="21" xfId="0" applyNumberFormat="1" applyFont="1" applyBorder="1" applyAlignment="1">
      <alignment/>
    </xf>
    <xf numFmtId="0" fontId="6" fillId="0" borderId="25" xfId="0" applyFont="1" applyBorder="1" applyAlignment="1">
      <alignment/>
    </xf>
    <xf numFmtId="2" fontId="6" fillId="0" borderId="0" xfId="0" applyNumberFormat="1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 horizontal="left" vertical="center" wrapText="1"/>
    </xf>
    <xf numFmtId="0" fontId="4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0" fontId="4" fillId="0" borderId="24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8" xfId="0" applyFont="1" applyBorder="1" applyAlignment="1">
      <alignment/>
    </xf>
    <xf numFmtId="2" fontId="6" fillId="0" borderId="19" xfId="0" applyNumberFormat="1" applyFont="1" applyBorder="1" applyAlignment="1">
      <alignment/>
    </xf>
    <xf numFmtId="0" fontId="8" fillId="0" borderId="3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2" fontId="3" fillId="0" borderId="19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5" fillId="0" borderId="19" xfId="0" applyNumberFormat="1" applyFont="1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3" fillId="0" borderId="0" xfId="0" applyNumberFormat="1" applyFont="1" applyAlignment="1">
      <alignment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24" xfId="0" applyNumberFormat="1" applyFont="1" applyBorder="1" applyAlignment="1">
      <alignment/>
    </xf>
    <xf numFmtId="0" fontId="8" fillId="0" borderId="10" xfId="0" applyFont="1" applyBorder="1" applyAlignment="1">
      <alignment horizontal="right" vertical="center" wrapText="1"/>
    </xf>
    <xf numFmtId="2" fontId="15" fillId="0" borderId="10" xfId="0" applyNumberFormat="1" applyFont="1" applyBorder="1" applyAlignment="1">
      <alignment horizontal="right" vertical="center" wrapText="1"/>
    </xf>
    <xf numFmtId="2" fontId="8" fillId="0" borderId="13" xfId="0" applyNumberFormat="1" applyFont="1" applyBorder="1" applyAlignment="1">
      <alignment horizontal="right"/>
    </xf>
    <xf numFmtId="0" fontId="8" fillId="0" borderId="12" xfId="0" applyNumberFormat="1" applyFont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 horizontal="center"/>
    </xf>
    <xf numFmtId="2" fontId="15" fillId="0" borderId="35" xfId="0" applyNumberFormat="1" applyFont="1" applyBorder="1" applyAlignment="1">
      <alignment horizontal="center"/>
    </xf>
    <xf numFmtId="2" fontId="15" fillId="0" borderId="35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15" fillId="0" borderId="35" xfId="0" applyFont="1" applyBorder="1" applyAlignment="1">
      <alignment horizontal="center" vertical="center" wrapText="1"/>
    </xf>
    <xf numFmtId="164" fontId="15" fillId="0" borderId="35" xfId="0" applyNumberFormat="1" applyFont="1" applyBorder="1" applyAlignment="1">
      <alignment vertical="center" wrapText="1"/>
    </xf>
    <xf numFmtId="0" fontId="6" fillId="0" borderId="35" xfId="0" applyFont="1" applyBorder="1" applyAlignment="1">
      <alignment/>
    </xf>
    <xf numFmtId="0" fontId="15" fillId="0" borderId="35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5" xfId="0" applyFont="1" applyBorder="1" applyAlignment="1">
      <alignment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vertical="center" wrapText="1"/>
    </xf>
    <xf numFmtId="0" fontId="6" fillId="0" borderId="38" xfId="0" applyFont="1" applyBorder="1" applyAlignment="1">
      <alignment/>
    </xf>
    <xf numFmtId="4" fontId="5" fillId="0" borderId="39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2" fontId="5" fillId="0" borderId="37" xfId="0" applyNumberFormat="1" applyFont="1" applyBorder="1" applyAlignment="1">
      <alignment/>
    </xf>
    <xf numFmtId="0" fontId="6" fillId="0" borderId="39" xfId="0" applyFont="1" applyBorder="1" applyAlignment="1">
      <alignment/>
    </xf>
    <xf numFmtId="1" fontId="15" fillId="0" borderId="35" xfId="0" applyNumberFormat="1" applyFont="1" applyBorder="1" applyAlignment="1">
      <alignment/>
    </xf>
    <xf numFmtId="0" fontId="8" fillId="0" borderId="35" xfId="0" applyFont="1" applyBorder="1" applyAlignment="1">
      <alignment horizontal="center"/>
    </xf>
    <xf numFmtId="0" fontId="8" fillId="0" borderId="35" xfId="0" applyFont="1" applyBorder="1" applyAlignment="1">
      <alignment/>
    </xf>
    <xf numFmtId="2" fontId="8" fillId="0" borderId="35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0" borderId="40" xfId="0" applyFont="1" applyBorder="1" applyAlignment="1">
      <alignment wrapText="1"/>
    </xf>
    <xf numFmtId="0" fontId="5" fillId="0" borderId="40" xfId="0" applyFont="1" applyBorder="1" applyAlignment="1">
      <alignment wrapText="1"/>
    </xf>
    <xf numFmtId="0" fontId="4" fillId="0" borderId="40" xfId="0" applyFont="1" applyBorder="1" applyAlignment="1">
      <alignment horizontal="center" wrapText="1"/>
    </xf>
    <xf numFmtId="0" fontId="6" fillId="0" borderId="40" xfId="0" applyFont="1" applyBorder="1" applyAlignment="1">
      <alignment wrapText="1"/>
    </xf>
    <xf numFmtId="2" fontId="5" fillId="0" borderId="40" xfId="0" applyNumberFormat="1" applyFont="1" applyBorder="1" applyAlignment="1">
      <alignment wrapText="1"/>
    </xf>
    <xf numFmtId="2" fontId="4" fillId="0" borderId="40" xfId="0" applyNumberFormat="1" applyFont="1" applyBorder="1" applyAlignment="1">
      <alignment wrapText="1"/>
    </xf>
    <xf numFmtId="2" fontId="5" fillId="0" borderId="39" xfId="0" applyNumberFormat="1" applyFont="1" applyBorder="1" applyAlignment="1">
      <alignment wrapText="1"/>
    </xf>
    <xf numFmtId="0" fontId="8" fillId="0" borderId="35" xfId="0" applyFont="1" applyBorder="1" applyAlignment="1">
      <alignment wrapText="1"/>
    </xf>
    <xf numFmtId="0" fontId="8" fillId="0" borderId="35" xfId="0" applyFont="1" applyBorder="1" applyAlignment="1">
      <alignment horizontal="center" wrapText="1"/>
    </xf>
    <xf numFmtId="2" fontId="6" fillId="0" borderId="35" xfId="0" applyNumberFormat="1" applyFont="1" applyBorder="1" applyAlignment="1">
      <alignment wrapText="1"/>
    </xf>
    <xf numFmtId="0" fontId="0" fillId="0" borderId="35" xfId="0" applyBorder="1" applyAlignment="1">
      <alignment/>
    </xf>
    <xf numFmtId="0" fontId="4" fillId="0" borderId="35" xfId="0" applyFont="1" applyBorder="1" applyAlignment="1">
      <alignment wrapText="1"/>
    </xf>
    <xf numFmtId="2" fontId="4" fillId="0" borderId="35" xfId="0" applyNumberFormat="1" applyFont="1" applyBorder="1" applyAlignment="1">
      <alignment wrapText="1"/>
    </xf>
    <xf numFmtId="2" fontId="6" fillId="0" borderId="35" xfId="0" applyNumberFormat="1" applyFont="1" applyBorder="1" applyAlignment="1">
      <alignment/>
    </xf>
    <xf numFmtId="1" fontId="4" fillId="0" borderId="35" xfId="0" applyNumberFormat="1" applyFont="1" applyBorder="1" applyAlignment="1">
      <alignment horizontal="center" wrapText="1"/>
    </xf>
    <xf numFmtId="2" fontId="8" fillId="0" borderId="35" xfId="0" applyNumberFormat="1" applyFont="1" applyBorder="1" applyAlignment="1">
      <alignment horizontal="right"/>
    </xf>
    <xf numFmtId="0" fontId="7" fillId="0" borderId="13" xfId="0" applyFont="1" applyBorder="1" applyAlignment="1">
      <alignment vertical="center" wrapText="1"/>
    </xf>
    <xf numFmtId="0" fontId="15" fillId="0" borderId="35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166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18" fillId="0" borderId="19" xfId="0" applyFont="1" applyBorder="1" applyAlignment="1">
      <alignment/>
    </xf>
    <xf numFmtId="0" fontId="6" fillId="0" borderId="10" xfId="0" applyNumberFormat="1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8" fillId="0" borderId="35" xfId="0" applyNumberFormat="1" applyFont="1" applyBorder="1" applyAlignment="1">
      <alignment horizontal="center" vertical="center" wrapText="1"/>
    </xf>
    <xf numFmtId="2" fontId="5" fillId="0" borderId="40" xfId="0" applyNumberFormat="1" applyFont="1" applyBorder="1" applyAlignment="1">
      <alignment/>
    </xf>
    <xf numFmtId="2" fontId="18" fillId="0" borderId="19" xfId="0" applyNumberFormat="1" applyFont="1" applyBorder="1" applyAlignment="1">
      <alignment/>
    </xf>
    <xf numFmtId="2" fontId="18" fillId="0" borderId="18" xfId="0" applyNumberFormat="1" applyFont="1" applyBorder="1" applyAlignment="1">
      <alignment/>
    </xf>
    <xf numFmtId="2" fontId="5" fillId="0" borderId="17" xfId="0" applyNumberFormat="1" applyFont="1" applyBorder="1" applyAlignment="1">
      <alignment horizontal="right"/>
    </xf>
    <xf numFmtId="0" fontId="8" fillId="0" borderId="30" xfId="0" applyFont="1" applyBorder="1" applyAlignment="1">
      <alignment horizontal="center"/>
    </xf>
    <xf numFmtId="2" fontId="0" fillId="0" borderId="35" xfId="0" applyNumberForma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2" fontId="8" fillId="0" borderId="27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8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11" xfId="0" applyFont="1" applyBorder="1" applyAlignment="1">
      <alignment horizontal="center" vertical="center" wrapText="1"/>
    </xf>
    <xf numFmtId="164" fontId="8" fillId="0" borderId="11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2" fontId="8" fillId="0" borderId="13" xfId="0" applyNumberFormat="1" applyFont="1" applyBorder="1" applyAlignment="1">
      <alignment horizontal="right" vertical="center" wrapText="1"/>
    </xf>
    <xf numFmtId="2" fontId="5" fillId="0" borderId="35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6" fillId="0" borderId="37" xfId="0" applyFont="1" applyBorder="1" applyAlignment="1">
      <alignment/>
    </xf>
    <xf numFmtId="164" fontId="8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2" fontId="5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0" fontId="5" fillId="0" borderId="42" xfId="0" applyNumberFormat="1" applyFont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164" fontId="5" fillId="0" borderId="43" xfId="0" applyNumberFormat="1" applyFont="1" applyBorder="1" applyAlignment="1">
      <alignment vertical="center" wrapText="1"/>
    </xf>
    <xf numFmtId="0" fontId="7" fillId="0" borderId="44" xfId="0" applyFont="1" applyBorder="1" applyAlignment="1">
      <alignment/>
    </xf>
    <xf numFmtId="3" fontId="8" fillId="0" borderId="13" xfId="0" applyNumberFormat="1" applyFont="1" applyBorder="1" applyAlignment="1">
      <alignment/>
    </xf>
    <xf numFmtId="0" fontId="8" fillId="0" borderId="32" xfId="0" applyFont="1" applyBorder="1" applyAlignment="1">
      <alignment/>
    </xf>
    <xf numFmtId="2" fontId="8" fillId="0" borderId="35" xfId="0" applyNumberFormat="1" applyFont="1" applyBorder="1" applyAlignment="1">
      <alignment horizontal="center"/>
    </xf>
    <xf numFmtId="2" fontId="8" fillId="0" borderId="11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vertical="top" wrapText="1"/>
    </xf>
    <xf numFmtId="164" fontId="8" fillId="0" borderId="11" xfId="0" applyNumberFormat="1" applyFont="1" applyBorder="1" applyAlignment="1">
      <alignment horizontal="right" vertical="center" wrapText="1"/>
    </xf>
    <xf numFmtId="3" fontId="15" fillId="0" borderId="35" xfId="0" applyNumberFormat="1" applyFont="1" applyBorder="1" applyAlignment="1">
      <alignment/>
    </xf>
    <xf numFmtId="0" fontId="16" fillId="0" borderId="35" xfId="0" applyFont="1" applyBorder="1" applyAlignment="1">
      <alignment/>
    </xf>
    <xf numFmtId="0" fontId="16" fillId="0" borderId="35" xfId="0" applyFont="1" applyBorder="1" applyAlignment="1">
      <alignment horizontal="center" vertical="center"/>
    </xf>
    <xf numFmtId="0" fontId="16" fillId="0" borderId="45" xfId="0" applyFont="1" applyBorder="1" applyAlignment="1">
      <alignment/>
    </xf>
    <xf numFmtId="2" fontId="5" fillId="0" borderId="46" xfId="0" applyNumberFormat="1" applyFont="1" applyBorder="1" applyAlignment="1">
      <alignment/>
    </xf>
    <xf numFmtId="0" fontId="16" fillId="0" borderId="35" xfId="0" applyFont="1" applyBorder="1" applyAlignment="1">
      <alignment vertical="center"/>
    </xf>
    <xf numFmtId="0" fontId="16" fillId="0" borderId="35" xfId="0" applyFont="1" applyBorder="1" applyAlignment="1">
      <alignment horizontal="center" vertical="top"/>
    </xf>
    <xf numFmtId="0" fontId="7" fillId="0" borderId="35" xfId="0" applyNumberFormat="1" applyFont="1" applyBorder="1" applyAlignment="1">
      <alignment horizontal="center" vertical="center" wrapText="1"/>
    </xf>
    <xf numFmtId="164" fontId="7" fillId="0" borderId="35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vertical="center"/>
    </xf>
    <xf numFmtId="3" fontId="15" fillId="0" borderId="35" xfId="0" applyNumberFormat="1" applyFont="1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16" fillId="0" borderId="45" xfId="0" applyFont="1" applyBorder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15" fillId="0" borderId="47" xfId="0" applyFont="1" applyBorder="1" applyAlignment="1">
      <alignment/>
    </xf>
    <xf numFmtId="0" fontId="15" fillId="0" borderId="47" xfId="0" applyFont="1" applyBorder="1" applyAlignment="1">
      <alignment horizontal="center"/>
    </xf>
    <xf numFmtId="0" fontId="12" fillId="0" borderId="35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164" fontId="8" fillId="0" borderId="35" xfId="0" applyNumberFormat="1" applyFont="1" applyBorder="1" applyAlignment="1">
      <alignment vertical="center" wrapText="1"/>
    </xf>
    <xf numFmtId="0" fontId="15" fillId="0" borderId="47" xfId="0" applyNumberFormat="1" applyFont="1" applyBorder="1" applyAlignment="1">
      <alignment horizontal="left" vertical="center" wrapText="1"/>
    </xf>
    <xf numFmtId="0" fontId="15" fillId="0" borderId="47" xfId="0" applyFont="1" applyBorder="1" applyAlignment="1">
      <alignment horizontal="center" vertical="center" wrapText="1"/>
    </xf>
    <xf numFmtId="164" fontId="15" fillId="0" borderId="47" xfId="0" applyNumberFormat="1" applyFont="1" applyBorder="1" applyAlignment="1">
      <alignment vertical="center" wrapText="1"/>
    </xf>
    <xf numFmtId="0" fontId="8" fillId="0" borderId="29" xfId="0" applyFont="1" applyBorder="1" applyAlignment="1">
      <alignment/>
    </xf>
    <xf numFmtId="0" fontId="8" fillId="0" borderId="11" xfId="0" applyFont="1" applyBorder="1" applyAlignment="1">
      <alignment vertical="top" wrapText="1"/>
    </xf>
    <xf numFmtId="0" fontId="8" fillId="0" borderId="29" xfId="0" applyFont="1" applyBorder="1" applyAlignment="1">
      <alignment vertical="top" wrapText="1"/>
    </xf>
    <xf numFmtId="2" fontId="8" fillId="0" borderId="48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0" fontId="8" fillId="0" borderId="48" xfId="0" applyFont="1" applyBorder="1" applyAlignment="1">
      <alignment horizontal="center"/>
    </xf>
    <xf numFmtId="2" fontId="8" fillId="0" borderId="48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2" fontId="5" fillId="0" borderId="51" xfId="0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3" fontId="8" fillId="0" borderId="48" xfId="0" applyNumberFormat="1" applyFont="1" applyBorder="1" applyAlignment="1">
      <alignment/>
    </xf>
    <xf numFmtId="0" fontId="8" fillId="0" borderId="48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0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11" xfId="0" applyFont="1" applyBorder="1" applyAlignment="1">
      <alignment/>
    </xf>
    <xf numFmtId="2" fontId="6" fillId="0" borderId="49" xfId="0" applyNumberFormat="1" applyFont="1" applyBorder="1" applyAlignment="1">
      <alignment/>
    </xf>
    <xf numFmtId="2" fontId="5" fillId="0" borderId="50" xfId="0" applyNumberFormat="1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15" fillId="0" borderId="35" xfId="0" applyFont="1" applyFill="1" applyBorder="1" applyAlignment="1">
      <alignment horizontal="left" vertical="top" wrapText="1"/>
    </xf>
    <xf numFmtId="0" fontId="15" fillId="0" borderId="35" xfId="0" applyFont="1" applyBorder="1" applyAlignment="1">
      <alignment vertical="top" wrapText="1"/>
    </xf>
    <xf numFmtId="0" fontId="7" fillId="0" borderId="53" xfId="0" applyFont="1" applyBorder="1" applyAlignment="1">
      <alignment/>
    </xf>
    <xf numFmtId="0" fontId="6" fillId="0" borderId="54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vertical="center"/>
    </xf>
    <xf numFmtId="2" fontId="15" fillId="0" borderId="0" xfId="0" applyNumberFormat="1" applyFont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2" fontId="8" fillId="0" borderId="15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vertical="center" wrapText="1"/>
    </xf>
    <xf numFmtId="2" fontId="8" fillId="0" borderId="12" xfId="0" applyNumberFormat="1" applyFont="1" applyBorder="1" applyAlignment="1">
      <alignment vertical="center" wrapText="1"/>
    </xf>
    <xf numFmtId="0" fontId="8" fillId="0" borderId="1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35" xfId="0" applyNumberFormat="1" applyFont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4" fillId="0" borderId="35" xfId="0" applyFont="1" applyBorder="1" applyAlignment="1">
      <alignment horizontal="center" vertical="center" wrapText="1"/>
    </xf>
    <xf numFmtId="164" fontId="4" fillId="0" borderId="35" xfId="0" applyNumberFormat="1" applyFont="1" applyBorder="1" applyAlignment="1">
      <alignment vertical="center" wrapText="1"/>
    </xf>
    <xf numFmtId="4" fontId="5" fillId="0" borderId="35" xfId="0" applyNumberFormat="1" applyFont="1" applyBorder="1" applyAlignment="1">
      <alignment/>
    </xf>
    <xf numFmtId="0" fontId="4" fillId="0" borderId="35" xfId="0" applyFont="1" applyBorder="1" applyAlignment="1">
      <alignment/>
    </xf>
    <xf numFmtId="2" fontId="5" fillId="0" borderId="42" xfId="0" applyNumberFormat="1" applyFont="1" applyBorder="1" applyAlignment="1">
      <alignment/>
    </xf>
    <xf numFmtId="2" fontId="5" fillId="0" borderId="55" xfId="0" applyNumberFormat="1" applyFont="1" applyBorder="1" applyAlignment="1">
      <alignment/>
    </xf>
    <xf numFmtId="2" fontId="4" fillId="0" borderId="42" xfId="0" applyNumberFormat="1" applyFont="1" applyBorder="1" applyAlignment="1">
      <alignment horizontal="center"/>
    </xf>
    <xf numFmtId="0" fontId="2" fillId="0" borderId="39" xfId="0" applyFont="1" applyBorder="1" applyAlignment="1">
      <alignment/>
    </xf>
    <xf numFmtId="0" fontId="18" fillId="0" borderId="37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40" xfId="0" applyFont="1" applyBorder="1" applyAlignment="1">
      <alignment/>
    </xf>
    <xf numFmtId="0" fontId="0" fillId="0" borderId="37" xfId="0" applyBorder="1" applyAlignment="1">
      <alignment/>
    </xf>
    <xf numFmtId="0" fontId="0" fillId="0" borderId="40" xfId="0" applyBorder="1" applyAlignment="1">
      <alignment/>
    </xf>
    <xf numFmtId="2" fontId="3" fillId="0" borderId="37" xfId="0" applyNumberFormat="1" applyFont="1" applyBorder="1" applyAlignment="1">
      <alignment/>
    </xf>
    <xf numFmtId="2" fontId="18" fillId="0" borderId="40" xfId="0" applyNumberFormat="1" applyFont="1" applyBorder="1" applyAlignment="1">
      <alignment/>
    </xf>
    <xf numFmtId="2" fontId="18" fillId="0" borderId="37" xfId="0" applyNumberFormat="1" applyFont="1" applyBorder="1" applyAlignment="1">
      <alignment/>
    </xf>
    <xf numFmtId="0" fontId="3" fillId="0" borderId="39" xfId="0" applyFont="1" applyBorder="1" applyAlignment="1">
      <alignment/>
    </xf>
    <xf numFmtId="0" fontId="15" fillId="0" borderId="56" xfId="0" applyFont="1" applyBorder="1" applyAlignment="1">
      <alignment/>
    </xf>
    <xf numFmtId="2" fontId="8" fillId="0" borderId="48" xfId="0" applyNumberFormat="1" applyFont="1" applyBorder="1" applyAlignment="1">
      <alignment horizontal="right"/>
    </xf>
    <xf numFmtId="0" fontId="6" fillId="0" borderId="45" xfId="0" applyFont="1" applyBorder="1" applyAlignment="1">
      <alignment/>
    </xf>
    <xf numFmtId="0" fontId="6" fillId="0" borderId="46" xfId="0" applyFont="1" applyBorder="1" applyAlignment="1">
      <alignment/>
    </xf>
    <xf numFmtId="0" fontId="11" fillId="0" borderId="28" xfId="0" applyFont="1" applyFill="1" applyBorder="1" applyAlignment="1">
      <alignment horizontal="left" vertical="center" wrapText="1"/>
    </xf>
    <xf numFmtId="0" fontId="18" fillId="0" borderId="57" xfId="0" applyFont="1" applyBorder="1" applyAlignment="1">
      <alignment horizontal="left"/>
    </xf>
    <xf numFmtId="0" fontId="17" fillId="0" borderId="35" xfId="0" applyFont="1" applyBorder="1" applyAlignment="1">
      <alignment vertical="center"/>
    </xf>
    <xf numFmtId="4" fontId="8" fillId="0" borderId="10" xfId="0" applyNumberFormat="1" applyFont="1" applyBorder="1" applyAlignment="1">
      <alignment horizontal="right" vertical="center" wrapText="1"/>
    </xf>
    <xf numFmtId="4" fontId="5" fillId="0" borderId="42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0" fontId="6" fillId="0" borderId="35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left" vertical="center" wrapText="1"/>
    </xf>
    <xf numFmtId="2" fontId="8" fillId="0" borderId="35" xfId="0" applyNumberFormat="1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 wrapText="1"/>
    </xf>
    <xf numFmtId="4" fontId="8" fillId="0" borderId="15" xfId="0" applyNumberFormat="1" applyFont="1" applyBorder="1" applyAlignment="1">
      <alignment horizontal="right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36" fillId="0" borderId="42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center"/>
    </xf>
    <xf numFmtId="4" fontId="5" fillId="0" borderId="2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0"/>
  <sheetViews>
    <sheetView tabSelected="1" view="pageLayout" workbookViewId="0" topLeftCell="A49">
      <selection activeCell="B463" sqref="B463"/>
    </sheetView>
  </sheetViews>
  <sheetFormatPr defaultColWidth="9.00390625" defaultRowHeight="12.75"/>
  <cols>
    <col min="1" max="1" width="4.875" style="1" customWidth="1"/>
    <col min="2" max="2" width="35.125" style="1" customWidth="1"/>
    <col min="3" max="3" width="10.625" style="2" customWidth="1"/>
    <col min="4" max="4" width="7.375" style="1" customWidth="1"/>
    <col min="5" max="5" width="9.75390625" style="0" customWidth="1"/>
    <col min="6" max="6" width="7.625" style="0" customWidth="1"/>
    <col min="7" max="7" width="10.00390625" style="3" customWidth="1"/>
    <col min="8" max="8" width="12.125" style="3" customWidth="1"/>
    <col min="9" max="9" width="13.125" style="3" customWidth="1"/>
    <col min="10" max="10" width="13.25390625" style="3" customWidth="1"/>
    <col min="11" max="11" width="10.75390625" style="3" customWidth="1"/>
    <col min="12" max="16384" width="9.125" style="3" customWidth="1"/>
  </cols>
  <sheetData>
    <row r="2" spans="1:4" s="8" customFormat="1" ht="15.75">
      <c r="A2" s="4"/>
      <c r="B2" s="5" t="s">
        <v>0</v>
      </c>
      <c r="C2" s="6"/>
      <c r="D2" s="7"/>
    </row>
    <row r="3" spans="1:11" s="15" customFormat="1" ht="62.25" customHeight="1">
      <c r="A3" s="9" t="s">
        <v>1</v>
      </c>
      <c r="B3" s="10" t="s">
        <v>2</v>
      </c>
      <c r="C3" s="10" t="s">
        <v>3</v>
      </c>
      <c r="D3" s="11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3" t="s">
        <v>10</v>
      </c>
      <c r="K3" s="14" t="s">
        <v>11</v>
      </c>
    </row>
    <row r="4" spans="1:11" s="26" customFormat="1" ht="15.75" customHeight="1">
      <c r="A4" s="16">
        <v>1</v>
      </c>
      <c r="B4" s="17" t="s">
        <v>13</v>
      </c>
      <c r="C4" s="18" t="s">
        <v>14</v>
      </c>
      <c r="D4" s="19">
        <v>250</v>
      </c>
      <c r="E4" s="20"/>
      <c r="F4" s="21">
        <v>8</v>
      </c>
      <c r="G4" s="22">
        <f>E4*1.08</f>
        <v>0</v>
      </c>
      <c r="H4" s="23">
        <f>D4*E4</f>
        <v>0</v>
      </c>
      <c r="I4" s="20">
        <f>D4*G4</f>
        <v>0</v>
      </c>
      <c r="J4" s="24"/>
      <c r="K4" s="25"/>
    </row>
    <row r="5" spans="1:11" s="26" customFormat="1" ht="15.75" customHeight="1">
      <c r="A5" s="16">
        <v>2</v>
      </c>
      <c r="B5" s="17" t="s">
        <v>16</v>
      </c>
      <c r="C5" s="18" t="s">
        <v>14</v>
      </c>
      <c r="D5" s="19">
        <v>430</v>
      </c>
      <c r="E5" s="20"/>
      <c r="F5" s="21">
        <v>8</v>
      </c>
      <c r="G5" s="22">
        <f>E5*1.08</f>
        <v>0</v>
      </c>
      <c r="H5" s="20">
        <f>D5*E5</f>
        <v>0</v>
      </c>
      <c r="I5" s="20">
        <f>D5*G5</f>
        <v>0</v>
      </c>
      <c r="J5" s="24"/>
      <c r="K5" s="25"/>
    </row>
    <row r="6" spans="1:11" s="26" customFormat="1" ht="15.75" customHeight="1">
      <c r="A6" s="16">
        <v>3</v>
      </c>
      <c r="B6" s="17" t="s">
        <v>17</v>
      </c>
      <c r="C6" s="18" t="s">
        <v>14</v>
      </c>
      <c r="D6" s="19">
        <v>870</v>
      </c>
      <c r="E6" s="20"/>
      <c r="F6" s="21">
        <v>8</v>
      </c>
      <c r="G6" s="22">
        <f>E6*1.08</f>
        <v>0</v>
      </c>
      <c r="H6" s="20">
        <f>D6*E6</f>
        <v>0</v>
      </c>
      <c r="I6" s="20">
        <f>D6*G6</f>
        <v>0</v>
      </c>
      <c r="J6" s="24"/>
      <c r="K6" s="25"/>
    </row>
    <row r="7" spans="1:11" s="26" customFormat="1" ht="15.75" customHeight="1">
      <c r="A7" s="16">
        <v>4</v>
      </c>
      <c r="B7" s="28" t="s">
        <v>18</v>
      </c>
      <c r="C7" s="18" t="s">
        <v>14</v>
      </c>
      <c r="D7" s="19">
        <v>900</v>
      </c>
      <c r="E7" s="29"/>
      <c r="F7" s="30">
        <v>8</v>
      </c>
      <c r="G7" s="31">
        <f>E7*1.08</f>
        <v>0</v>
      </c>
      <c r="H7" s="29">
        <f>D7*E7</f>
        <v>0</v>
      </c>
      <c r="I7" s="29">
        <f>D7*G7</f>
        <v>0</v>
      </c>
      <c r="J7" s="32"/>
      <c r="K7" s="33"/>
    </row>
    <row r="8" spans="1:11" s="8" customFormat="1" ht="15.75" customHeight="1">
      <c r="A8" s="34"/>
      <c r="B8" s="35" t="s">
        <v>19</v>
      </c>
      <c r="C8" s="36"/>
      <c r="D8" s="37"/>
      <c r="E8" s="38"/>
      <c r="F8" s="39"/>
      <c r="G8" s="40"/>
      <c r="H8" s="41">
        <f>H4+H5+H6+H7</f>
        <v>0</v>
      </c>
      <c r="I8" s="80">
        <f>I4+I5+I6+I7</f>
        <v>0</v>
      </c>
      <c r="J8" s="43"/>
      <c r="K8" s="44"/>
    </row>
    <row r="9" spans="1:8" s="52" customFormat="1" ht="19.5" customHeight="1">
      <c r="A9" s="45"/>
      <c r="B9" s="46"/>
      <c r="C9" s="47"/>
      <c r="D9" s="48"/>
      <c r="E9" s="49"/>
      <c r="F9" s="50"/>
      <c r="G9" s="50"/>
      <c r="H9" s="51"/>
    </row>
    <row r="10" spans="1:11" s="8" customFormat="1" ht="18" customHeight="1">
      <c r="A10" s="45"/>
      <c r="B10" s="53" t="s">
        <v>20</v>
      </c>
      <c r="C10" s="54"/>
      <c r="D10" s="55"/>
      <c r="E10" s="56"/>
      <c r="F10" s="57"/>
      <c r="G10" s="57"/>
      <c r="H10" s="58"/>
      <c r="I10" s="52"/>
      <c r="J10" s="52"/>
      <c r="K10" s="52"/>
    </row>
    <row r="11" spans="1:11" s="8" customFormat="1" ht="49.5" customHeight="1">
      <c r="A11" s="59" t="s">
        <v>21</v>
      </c>
      <c r="B11" s="60" t="s">
        <v>2</v>
      </c>
      <c r="C11" s="61" t="s">
        <v>3</v>
      </c>
      <c r="D11" s="62" t="s">
        <v>22</v>
      </c>
      <c r="E11" s="12" t="s">
        <v>5</v>
      </c>
      <c r="F11" s="12" t="s">
        <v>6</v>
      </c>
      <c r="G11" s="12" t="s">
        <v>7</v>
      </c>
      <c r="H11" s="12" t="s">
        <v>8</v>
      </c>
      <c r="I11" s="12" t="s">
        <v>9</v>
      </c>
      <c r="J11" s="13" t="s">
        <v>10</v>
      </c>
      <c r="K11" s="14" t="s">
        <v>11</v>
      </c>
    </row>
    <row r="12" spans="1:11" s="26" customFormat="1" ht="15.75" customHeight="1">
      <c r="A12" s="63">
        <v>1</v>
      </c>
      <c r="B12" s="64" t="s">
        <v>23</v>
      </c>
      <c r="C12" s="65" t="s">
        <v>24</v>
      </c>
      <c r="D12" s="66">
        <v>150</v>
      </c>
      <c r="E12" s="23"/>
      <c r="F12" s="67">
        <v>8</v>
      </c>
      <c r="G12" s="68">
        <f>E12*1.08</f>
        <v>0</v>
      </c>
      <c r="H12" s="23">
        <f>D12*E12</f>
        <v>0</v>
      </c>
      <c r="I12" s="23">
        <f>D12*G12</f>
        <v>0</v>
      </c>
      <c r="J12" s="69"/>
      <c r="K12" s="70"/>
    </row>
    <row r="13" spans="1:11" s="26" customFormat="1" ht="15.75" customHeight="1">
      <c r="A13" s="16">
        <v>2</v>
      </c>
      <c r="B13" s="17" t="s">
        <v>25</v>
      </c>
      <c r="C13" s="71" t="s">
        <v>24</v>
      </c>
      <c r="D13" s="19">
        <v>3200</v>
      </c>
      <c r="E13" s="20"/>
      <c r="F13" s="21">
        <v>8</v>
      </c>
      <c r="G13" s="22">
        <f>E13*1.08</f>
        <v>0</v>
      </c>
      <c r="H13" s="20">
        <f>D13*E13</f>
        <v>0</v>
      </c>
      <c r="I13" s="20">
        <f>D13*G13</f>
        <v>0</v>
      </c>
      <c r="J13" s="24"/>
      <c r="K13" s="25"/>
    </row>
    <row r="14" spans="1:11" s="26" customFormat="1" ht="15.75" customHeight="1">
      <c r="A14" s="16">
        <v>3</v>
      </c>
      <c r="B14" s="17" t="s">
        <v>26</v>
      </c>
      <c r="C14" s="71" t="s">
        <v>24</v>
      </c>
      <c r="D14" s="19">
        <v>200</v>
      </c>
      <c r="E14" s="25"/>
      <c r="F14" s="21">
        <v>8</v>
      </c>
      <c r="G14" s="22">
        <f>E14*1.08</f>
        <v>0</v>
      </c>
      <c r="H14" s="20">
        <f>D14*E14</f>
        <v>0</v>
      </c>
      <c r="I14" s="20">
        <f>D14*G14</f>
        <v>0</v>
      </c>
      <c r="J14" s="24"/>
      <c r="K14" s="25"/>
    </row>
    <row r="15" spans="1:11" s="26" customFormat="1" ht="15.75" customHeight="1">
      <c r="A15" s="16">
        <v>4</v>
      </c>
      <c r="B15" s="28" t="s">
        <v>27</v>
      </c>
      <c r="C15" s="71" t="s">
        <v>24</v>
      </c>
      <c r="D15" s="19">
        <v>1000</v>
      </c>
      <c r="E15" s="33"/>
      <c r="F15" s="72">
        <v>8</v>
      </c>
      <c r="G15" s="73">
        <f>E15*1.08</f>
        <v>0</v>
      </c>
      <c r="H15" s="20">
        <f>D15*E15</f>
        <v>0</v>
      </c>
      <c r="I15" s="29">
        <f>D15*G15</f>
        <v>0</v>
      </c>
      <c r="J15" s="32"/>
      <c r="K15" s="33"/>
    </row>
    <row r="16" spans="1:11" s="52" customFormat="1" ht="15.75" customHeight="1">
      <c r="A16" s="74"/>
      <c r="B16" s="75" t="s">
        <v>19</v>
      </c>
      <c r="C16" s="76"/>
      <c r="D16" s="37"/>
      <c r="E16" s="77"/>
      <c r="F16" s="78"/>
      <c r="G16" s="79"/>
      <c r="H16" s="80">
        <f>H12+H13+H14+H15</f>
        <v>0</v>
      </c>
      <c r="I16" s="80">
        <f>I12+I13+I14+I15</f>
        <v>0</v>
      </c>
      <c r="J16" s="81"/>
      <c r="K16" s="44"/>
    </row>
    <row r="17" spans="1:8" s="52" customFormat="1" ht="15.75" customHeight="1">
      <c r="A17" s="45"/>
      <c r="B17" s="53"/>
      <c r="C17" s="47"/>
      <c r="D17" s="48"/>
      <c r="F17" s="82"/>
      <c r="G17" s="83"/>
      <c r="H17" s="82"/>
    </row>
    <row r="18" spans="1:8" s="52" customFormat="1" ht="12.75" customHeight="1">
      <c r="A18" s="45"/>
      <c r="B18" s="53"/>
      <c r="C18" s="47"/>
      <c r="D18" s="48"/>
      <c r="F18" s="82"/>
      <c r="G18" s="83"/>
      <c r="H18" s="82"/>
    </row>
    <row r="19" spans="1:4" s="52" customFormat="1" ht="15.75" customHeight="1">
      <c r="A19" s="45"/>
      <c r="B19" s="53" t="s">
        <v>28</v>
      </c>
      <c r="C19" s="47"/>
      <c r="D19" s="48"/>
    </row>
    <row r="20" spans="1:11" s="15" customFormat="1" ht="51">
      <c r="A20" s="9" t="s">
        <v>1</v>
      </c>
      <c r="B20" s="10" t="s">
        <v>2</v>
      </c>
      <c r="C20" s="10" t="s">
        <v>3</v>
      </c>
      <c r="D20" s="11" t="s">
        <v>4</v>
      </c>
      <c r="E20" s="12" t="s">
        <v>5</v>
      </c>
      <c r="F20" s="12" t="s">
        <v>6</v>
      </c>
      <c r="G20" s="12" t="s">
        <v>7</v>
      </c>
      <c r="H20" s="12" t="s">
        <v>8</v>
      </c>
      <c r="I20" s="12" t="s">
        <v>9</v>
      </c>
      <c r="J20" s="13" t="s">
        <v>10</v>
      </c>
      <c r="K20" s="275" t="s">
        <v>11</v>
      </c>
    </row>
    <row r="21" spans="1:11" s="88" customFormat="1" ht="15.75" customHeight="1">
      <c r="A21" s="27">
        <v>1</v>
      </c>
      <c r="B21" s="28" t="s">
        <v>29</v>
      </c>
      <c r="C21" s="71" t="s">
        <v>24</v>
      </c>
      <c r="D21" s="19">
        <v>6000</v>
      </c>
      <c r="E21" s="84"/>
      <c r="F21" s="85">
        <v>8</v>
      </c>
      <c r="G21" s="86">
        <f>E21*1.08</f>
        <v>0</v>
      </c>
      <c r="H21" s="87">
        <f>D21*E21</f>
        <v>0</v>
      </c>
      <c r="I21" s="20">
        <f>D21*G21</f>
        <v>0</v>
      </c>
      <c r="J21" s="24"/>
      <c r="K21" s="252"/>
    </row>
    <row r="22" spans="1:11" s="88" customFormat="1" ht="27" customHeight="1" thickBot="1">
      <c r="A22" s="27">
        <v>2</v>
      </c>
      <c r="B22" s="28" t="s">
        <v>30</v>
      </c>
      <c r="C22" s="71" t="s">
        <v>24</v>
      </c>
      <c r="D22" s="19">
        <v>3000</v>
      </c>
      <c r="E22" s="29"/>
      <c r="F22" s="85">
        <v>8</v>
      </c>
      <c r="G22" s="22">
        <f>E22*1.08</f>
        <v>0</v>
      </c>
      <c r="H22" s="89">
        <f>D22*E22</f>
        <v>0</v>
      </c>
      <c r="I22" s="29">
        <f>D22*G22</f>
        <v>0</v>
      </c>
      <c r="J22" s="32"/>
      <c r="K22" s="252"/>
    </row>
    <row r="23" spans="1:11" s="52" customFormat="1" ht="15.75" customHeight="1" thickBot="1">
      <c r="A23" s="34"/>
      <c r="B23" s="90" t="s">
        <v>19</v>
      </c>
      <c r="C23" s="91"/>
      <c r="D23" s="92"/>
      <c r="E23" s="93"/>
      <c r="F23" s="94"/>
      <c r="G23" s="95"/>
      <c r="H23" s="96">
        <f>H21+H22</f>
        <v>0</v>
      </c>
      <c r="I23" s="109">
        <f>I21+I22</f>
        <v>0</v>
      </c>
      <c r="J23" s="426"/>
      <c r="K23" s="425"/>
    </row>
    <row r="24" spans="1:8" s="52" customFormat="1" ht="15.75" customHeight="1">
      <c r="A24" s="45"/>
      <c r="B24" s="53"/>
      <c r="C24" s="47"/>
      <c r="D24" s="48"/>
      <c r="E24" s="97"/>
      <c r="F24" s="98"/>
      <c r="G24" s="97"/>
      <c r="H24" s="82"/>
    </row>
    <row r="25" spans="1:4" s="52" customFormat="1" ht="20.25" customHeight="1">
      <c r="A25" s="99"/>
      <c r="B25" s="99" t="s">
        <v>31</v>
      </c>
      <c r="C25" s="47"/>
      <c r="D25" s="48"/>
    </row>
    <row r="26" spans="1:11" s="15" customFormat="1" ht="54" customHeight="1">
      <c r="A26" s="9" t="s">
        <v>1</v>
      </c>
      <c r="B26" s="10" t="s">
        <v>2</v>
      </c>
      <c r="C26" s="10" t="s">
        <v>3</v>
      </c>
      <c r="D26" s="11" t="s">
        <v>4</v>
      </c>
      <c r="E26" s="12" t="s">
        <v>5</v>
      </c>
      <c r="F26" s="12" t="s">
        <v>6</v>
      </c>
      <c r="G26" s="12" t="s">
        <v>7</v>
      </c>
      <c r="H26" s="12" t="s">
        <v>8</v>
      </c>
      <c r="I26" s="12" t="s">
        <v>9</v>
      </c>
      <c r="J26" s="13" t="s">
        <v>10</v>
      </c>
      <c r="K26" s="14" t="s">
        <v>11</v>
      </c>
    </row>
    <row r="27" spans="1:11" s="88" customFormat="1" ht="15.75" customHeight="1">
      <c r="A27" s="16">
        <v>1</v>
      </c>
      <c r="B27" s="100" t="s">
        <v>32</v>
      </c>
      <c r="C27" s="18" t="s">
        <v>14</v>
      </c>
      <c r="D27" s="101">
        <v>20</v>
      </c>
      <c r="E27" s="102"/>
      <c r="F27" s="103">
        <v>8</v>
      </c>
      <c r="G27" s="104">
        <v>0</v>
      </c>
      <c r="H27" s="298">
        <v>0</v>
      </c>
      <c r="I27" s="298">
        <v>0</v>
      </c>
      <c r="J27" s="24"/>
      <c r="K27" s="25"/>
    </row>
    <row r="28" spans="1:11" s="26" customFormat="1" ht="15.75" customHeight="1">
      <c r="A28" s="16">
        <v>2</v>
      </c>
      <c r="B28" s="64" t="s">
        <v>33</v>
      </c>
      <c r="C28" s="18" t="s">
        <v>14</v>
      </c>
      <c r="D28" s="105">
        <v>20</v>
      </c>
      <c r="E28" s="20"/>
      <c r="F28" s="103">
        <v>8</v>
      </c>
      <c r="G28" s="104">
        <v>0</v>
      </c>
      <c r="H28" s="298">
        <v>0</v>
      </c>
      <c r="I28" s="298">
        <v>0</v>
      </c>
      <c r="J28" s="24"/>
      <c r="K28" s="25"/>
    </row>
    <row r="29" spans="1:11" s="26" customFormat="1" ht="15.75" customHeight="1">
      <c r="A29" s="16">
        <v>3</v>
      </c>
      <c r="B29" s="64" t="s">
        <v>34</v>
      </c>
      <c r="C29" s="18" t="s">
        <v>14</v>
      </c>
      <c r="D29" s="105">
        <v>70</v>
      </c>
      <c r="E29" s="20"/>
      <c r="F29" s="103">
        <v>8</v>
      </c>
      <c r="G29" s="104">
        <v>0</v>
      </c>
      <c r="H29" s="298">
        <v>0</v>
      </c>
      <c r="I29" s="298">
        <v>0</v>
      </c>
      <c r="J29" s="24"/>
      <c r="K29" s="25"/>
    </row>
    <row r="30" spans="1:11" s="26" customFormat="1" ht="15.75" customHeight="1">
      <c r="A30" s="16">
        <v>4</v>
      </c>
      <c r="B30" s="17" t="s">
        <v>35</v>
      </c>
      <c r="C30" s="18" t="s">
        <v>14</v>
      </c>
      <c r="D30" s="19">
        <v>130</v>
      </c>
      <c r="E30" s="20"/>
      <c r="F30" s="103">
        <v>8</v>
      </c>
      <c r="G30" s="104">
        <v>0</v>
      </c>
      <c r="H30" s="298">
        <v>0</v>
      </c>
      <c r="I30" s="298">
        <v>0</v>
      </c>
      <c r="J30" s="24"/>
      <c r="K30" s="25"/>
    </row>
    <row r="31" spans="1:11" s="26" customFormat="1" ht="15.75" customHeight="1">
      <c r="A31" s="16">
        <v>5</v>
      </c>
      <c r="B31" s="17" t="s">
        <v>36</v>
      </c>
      <c r="C31" s="18" t="s">
        <v>14</v>
      </c>
      <c r="D31" s="19">
        <v>400</v>
      </c>
      <c r="E31" s="20"/>
      <c r="F31" s="103">
        <v>8</v>
      </c>
      <c r="G31" s="104">
        <v>0</v>
      </c>
      <c r="H31" s="298">
        <v>0</v>
      </c>
      <c r="I31" s="298">
        <v>0</v>
      </c>
      <c r="J31" s="24"/>
      <c r="K31" s="25"/>
    </row>
    <row r="32" spans="1:11" s="26" customFormat="1" ht="15.75" customHeight="1">
      <c r="A32" s="16">
        <v>6</v>
      </c>
      <c r="B32" s="17" t="s">
        <v>37</v>
      </c>
      <c r="C32" s="18" t="s">
        <v>14</v>
      </c>
      <c r="D32" s="19">
        <v>200</v>
      </c>
      <c r="E32" s="20"/>
      <c r="F32" s="103">
        <v>8</v>
      </c>
      <c r="G32" s="104">
        <v>0</v>
      </c>
      <c r="H32" s="298">
        <v>0</v>
      </c>
      <c r="I32" s="298">
        <v>0</v>
      </c>
      <c r="J32" s="24"/>
      <c r="K32" s="25"/>
    </row>
    <row r="33" spans="1:11" s="26" customFormat="1" ht="15" customHeight="1">
      <c r="A33" s="16">
        <v>7</v>
      </c>
      <c r="B33" s="17" t="s">
        <v>38</v>
      </c>
      <c r="C33" s="18" t="s">
        <v>14</v>
      </c>
      <c r="D33" s="19">
        <v>150</v>
      </c>
      <c r="E33" s="20"/>
      <c r="F33" s="103">
        <v>8</v>
      </c>
      <c r="G33" s="104">
        <v>0</v>
      </c>
      <c r="H33" s="298">
        <v>0</v>
      </c>
      <c r="I33" s="298">
        <v>0</v>
      </c>
      <c r="J33" s="24"/>
      <c r="K33" s="25"/>
    </row>
    <row r="34" spans="1:11" s="26" customFormat="1" ht="12.75" customHeight="1" hidden="1">
      <c r="A34" s="16">
        <v>8</v>
      </c>
      <c r="B34" s="17" t="s">
        <v>39</v>
      </c>
      <c r="C34" s="18" t="s">
        <v>14</v>
      </c>
      <c r="D34" s="19"/>
      <c r="E34" s="20"/>
      <c r="F34" s="103"/>
      <c r="G34" s="104"/>
      <c r="H34" s="298"/>
      <c r="I34" s="298"/>
      <c r="J34" s="24"/>
      <c r="K34" s="25"/>
    </row>
    <row r="35" spans="1:11" s="26" customFormat="1" ht="12.75" customHeight="1">
      <c r="A35" s="16">
        <v>8</v>
      </c>
      <c r="B35" s="17" t="s">
        <v>39</v>
      </c>
      <c r="C35" s="18" t="s">
        <v>14</v>
      </c>
      <c r="D35" s="19">
        <v>1200</v>
      </c>
      <c r="E35" s="20"/>
      <c r="F35" s="103">
        <v>8</v>
      </c>
      <c r="G35" s="104">
        <f>E35*1.08</f>
        <v>0</v>
      </c>
      <c r="H35" s="298">
        <v>0</v>
      </c>
      <c r="I35" s="298">
        <f>G35*1.08</f>
        <v>0</v>
      </c>
      <c r="J35" s="32"/>
      <c r="K35" s="25"/>
    </row>
    <row r="36" spans="1:11" s="26" customFormat="1" ht="15.75" customHeight="1" thickBot="1">
      <c r="A36" s="16">
        <v>9</v>
      </c>
      <c r="B36" s="17" t="s">
        <v>40</v>
      </c>
      <c r="C36" s="106" t="s">
        <v>14</v>
      </c>
      <c r="D36" s="105">
        <v>20</v>
      </c>
      <c r="E36" s="20"/>
      <c r="F36" s="103">
        <v>8</v>
      </c>
      <c r="G36" s="104">
        <f>E36*1.08</f>
        <v>0</v>
      </c>
      <c r="H36" s="298">
        <v>0</v>
      </c>
      <c r="I36" s="298">
        <f>G36*1.08</f>
        <v>0</v>
      </c>
      <c r="J36" s="32"/>
      <c r="K36" s="25"/>
    </row>
    <row r="37" spans="1:11" s="52" customFormat="1" ht="15.75" customHeight="1" thickBot="1">
      <c r="A37" s="107"/>
      <c r="B37" s="75" t="s">
        <v>19</v>
      </c>
      <c r="C37" s="76"/>
      <c r="D37" s="37"/>
      <c r="E37" s="77"/>
      <c r="F37" s="78"/>
      <c r="G37" s="108"/>
      <c r="H37" s="109">
        <f>H27+H28+H29+H30+H31+H32+H33+H35+H36</f>
        <v>0</v>
      </c>
      <c r="I37" s="80">
        <f>I27+I28+I29+I30+I31+I32+I33+I35+I36</f>
        <v>0</v>
      </c>
      <c r="J37" s="43"/>
      <c r="K37" s="110"/>
    </row>
    <row r="38" spans="1:8" s="52" customFormat="1" ht="15.75" customHeight="1">
      <c r="A38" s="45"/>
      <c r="B38" s="53"/>
      <c r="C38" s="47"/>
      <c r="D38" s="48"/>
      <c r="F38" s="82"/>
      <c r="H38" s="82"/>
    </row>
    <row r="39" spans="1:8" s="52" customFormat="1" ht="18" customHeight="1">
      <c r="A39" s="45"/>
      <c r="B39" s="53"/>
      <c r="C39" s="47"/>
      <c r="D39" s="48"/>
      <c r="F39" s="82"/>
      <c r="H39" s="82"/>
    </row>
    <row r="40" spans="1:4" s="52" customFormat="1" ht="19.5" customHeight="1">
      <c r="A40" s="45"/>
      <c r="B40" s="53" t="s">
        <v>41</v>
      </c>
      <c r="C40" s="47"/>
      <c r="D40" s="48"/>
    </row>
    <row r="41" spans="1:11" s="15" customFormat="1" ht="54.75" customHeight="1">
      <c r="A41" s="9" t="s">
        <v>1</v>
      </c>
      <c r="B41" s="10" t="s">
        <v>2</v>
      </c>
      <c r="C41" s="10" t="s">
        <v>3</v>
      </c>
      <c r="D41" s="11" t="s">
        <v>4</v>
      </c>
      <c r="E41" s="12" t="s">
        <v>5</v>
      </c>
      <c r="F41" s="12" t="s">
        <v>6</v>
      </c>
      <c r="G41" s="257" t="s">
        <v>7</v>
      </c>
      <c r="H41" s="257" t="s">
        <v>8</v>
      </c>
      <c r="I41" s="257" t="s">
        <v>9</v>
      </c>
      <c r="J41" s="13" t="s">
        <v>10</v>
      </c>
      <c r="K41" s="14" t="s">
        <v>11</v>
      </c>
    </row>
    <row r="42" spans="1:11" s="88" customFormat="1" ht="19.5" customHeight="1">
      <c r="A42" s="111">
        <v>1</v>
      </c>
      <c r="B42" s="64" t="s">
        <v>42</v>
      </c>
      <c r="C42" s="106" t="s">
        <v>14</v>
      </c>
      <c r="D42" s="105">
        <v>20</v>
      </c>
      <c r="E42" s="20"/>
      <c r="F42" s="295">
        <v>8</v>
      </c>
      <c r="G42" s="296">
        <v>0</v>
      </c>
      <c r="H42" s="296">
        <v>0</v>
      </c>
      <c r="I42" s="296">
        <v>0</v>
      </c>
      <c r="J42"/>
      <c r="K42" s="25"/>
    </row>
    <row r="43" spans="1:11" s="88" customFormat="1" ht="15.75" customHeight="1">
      <c r="A43" s="16">
        <v>2</v>
      </c>
      <c r="B43" s="64" t="s">
        <v>43</v>
      </c>
      <c r="C43" s="106" t="s">
        <v>14</v>
      </c>
      <c r="D43" s="105">
        <v>40</v>
      </c>
      <c r="E43" s="20"/>
      <c r="F43" s="103">
        <v>8</v>
      </c>
      <c r="G43" s="297">
        <v>0</v>
      </c>
      <c r="H43" s="297">
        <v>0</v>
      </c>
      <c r="I43" s="297">
        <v>0</v>
      </c>
      <c r="J43" s="24"/>
      <c r="K43" s="25"/>
    </row>
    <row r="44" spans="1:11" s="88" customFormat="1" ht="15.75" customHeight="1">
      <c r="A44" s="111">
        <v>3</v>
      </c>
      <c r="B44" s="64" t="s">
        <v>44</v>
      </c>
      <c r="C44" s="106" t="s">
        <v>14</v>
      </c>
      <c r="D44" s="105">
        <v>10</v>
      </c>
      <c r="E44" s="20"/>
      <c r="F44" s="103">
        <v>8</v>
      </c>
      <c r="G44" s="298">
        <v>0</v>
      </c>
      <c r="H44" s="298">
        <v>0</v>
      </c>
      <c r="I44" s="298">
        <v>0</v>
      </c>
      <c r="J44" s="24"/>
      <c r="K44" s="25"/>
    </row>
    <row r="45" spans="1:11" s="88" customFormat="1" ht="15.75" customHeight="1">
      <c r="A45" s="16">
        <v>4</v>
      </c>
      <c r="B45" s="64" t="s">
        <v>45</v>
      </c>
      <c r="C45" s="106" t="s">
        <v>14</v>
      </c>
      <c r="D45" s="105">
        <v>10</v>
      </c>
      <c r="E45" s="20"/>
      <c r="F45" s="103">
        <v>8</v>
      </c>
      <c r="G45" s="298">
        <v>0</v>
      </c>
      <c r="H45" s="298">
        <v>0</v>
      </c>
      <c r="I45" s="298">
        <v>0</v>
      </c>
      <c r="J45" s="24"/>
      <c r="K45" s="25"/>
    </row>
    <row r="46" spans="1:11" s="88" customFormat="1" ht="15.75" customHeight="1">
      <c r="A46" s="111">
        <v>5</v>
      </c>
      <c r="B46" s="64" t="s">
        <v>46</v>
      </c>
      <c r="C46" s="106" t="s">
        <v>14</v>
      </c>
      <c r="D46" s="105">
        <v>20</v>
      </c>
      <c r="E46" s="20"/>
      <c r="F46" s="103">
        <v>8</v>
      </c>
      <c r="G46" s="298">
        <v>0</v>
      </c>
      <c r="H46" s="298">
        <v>0</v>
      </c>
      <c r="I46" s="298">
        <v>0</v>
      </c>
      <c r="J46" s="24"/>
      <c r="K46" s="25"/>
    </row>
    <row r="47" spans="1:11" s="88" customFormat="1" ht="15.75" customHeight="1">
      <c r="A47" s="16">
        <v>6</v>
      </c>
      <c r="B47" s="17" t="s">
        <v>47</v>
      </c>
      <c r="C47" s="106" t="s">
        <v>14</v>
      </c>
      <c r="D47" s="105">
        <v>35</v>
      </c>
      <c r="E47" s="20"/>
      <c r="F47" s="103">
        <v>8</v>
      </c>
      <c r="G47" s="298">
        <v>0</v>
      </c>
      <c r="H47" s="298">
        <v>0</v>
      </c>
      <c r="I47" s="298">
        <v>0</v>
      </c>
      <c r="J47" s="32"/>
      <c r="K47" s="25"/>
    </row>
    <row r="48" spans="1:11" s="52" customFormat="1" ht="15.75" customHeight="1" thickBot="1">
      <c r="A48" s="107"/>
      <c r="B48" s="75" t="s">
        <v>19</v>
      </c>
      <c r="C48" s="76"/>
      <c r="D48" s="37"/>
      <c r="E48" s="77"/>
      <c r="F48" s="78"/>
      <c r="G48" s="112"/>
      <c r="H48" s="109">
        <f>H42+H43+H44+H45+H46+H47</f>
        <v>0</v>
      </c>
      <c r="I48" s="80">
        <f>I42+I43+I44+I45+I46+I47</f>
        <v>0</v>
      </c>
      <c r="J48" s="43"/>
      <c r="K48" s="110"/>
    </row>
    <row r="49" spans="1:8" s="52" customFormat="1" ht="15.75" customHeight="1">
      <c r="A49" s="45"/>
      <c r="B49" s="53"/>
      <c r="C49" s="47"/>
      <c r="D49" s="48"/>
      <c r="F49" s="82"/>
      <c r="G49" s="50"/>
      <c r="H49" s="82"/>
    </row>
    <row r="50" spans="1:8" s="52" customFormat="1" ht="15.75" customHeight="1">
      <c r="A50" s="45"/>
      <c r="B50" s="53"/>
      <c r="C50" s="47"/>
      <c r="D50" s="48"/>
      <c r="F50" s="82"/>
      <c r="G50" s="50"/>
      <c r="H50" s="82"/>
    </row>
    <row r="51" spans="1:8" s="52" customFormat="1" ht="15.75" customHeight="1">
      <c r="A51" s="45"/>
      <c r="B51" s="53"/>
      <c r="C51" s="47"/>
      <c r="D51" s="48"/>
      <c r="F51" s="82"/>
      <c r="G51" s="50"/>
      <c r="H51" s="82"/>
    </row>
    <row r="52" spans="1:8" s="52" customFormat="1" ht="15.75" customHeight="1">
      <c r="A52" s="45"/>
      <c r="B52" s="53"/>
      <c r="C52" s="47"/>
      <c r="D52" s="48"/>
      <c r="F52" s="82"/>
      <c r="G52" s="50"/>
      <c r="H52" s="82"/>
    </row>
    <row r="53" spans="1:8" s="8" customFormat="1" ht="18.75" customHeight="1">
      <c r="A53" s="113"/>
      <c r="B53" s="114" t="s">
        <v>48</v>
      </c>
      <c r="C53" s="115"/>
      <c r="D53" s="116"/>
      <c r="E53" s="117"/>
      <c r="F53" s="118"/>
      <c r="G53" s="119"/>
      <c r="H53" s="117"/>
    </row>
    <row r="54" spans="1:11" s="15" customFormat="1" ht="53.25" customHeight="1">
      <c r="A54" s="9" t="s">
        <v>1</v>
      </c>
      <c r="B54" s="10" t="s">
        <v>2</v>
      </c>
      <c r="C54" s="10" t="s">
        <v>3</v>
      </c>
      <c r="D54" s="11" t="s">
        <v>4</v>
      </c>
      <c r="E54" s="12" t="s">
        <v>5</v>
      </c>
      <c r="F54" s="12" t="s">
        <v>6</v>
      </c>
      <c r="G54" s="257" t="s">
        <v>7</v>
      </c>
      <c r="H54" s="257" t="s">
        <v>8</v>
      </c>
      <c r="I54" s="257" t="s">
        <v>9</v>
      </c>
      <c r="J54" s="13" t="s">
        <v>10</v>
      </c>
      <c r="K54" s="14" t="s">
        <v>11</v>
      </c>
    </row>
    <row r="55" spans="1:11" s="26" customFormat="1" ht="15.75" customHeight="1">
      <c r="A55" s="16">
        <v>1</v>
      </c>
      <c r="B55" s="120" t="s">
        <v>49</v>
      </c>
      <c r="C55" s="71" t="s">
        <v>50</v>
      </c>
      <c r="D55" s="105">
        <v>4400</v>
      </c>
      <c r="E55" s="20"/>
      <c r="F55" s="369">
        <v>8</v>
      </c>
      <c r="G55" s="328">
        <v>0</v>
      </c>
      <c r="H55" s="274">
        <v>0</v>
      </c>
      <c r="I55" s="274">
        <v>0</v>
      </c>
      <c r="J55" s="357"/>
      <c r="K55" s="25"/>
    </row>
    <row r="56" spans="1:11" s="26" customFormat="1" ht="15.75" customHeight="1">
      <c r="A56" s="16">
        <v>2</v>
      </c>
      <c r="B56" s="120" t="s">
        <v>51</v>
      </c>
      <c r="C56" s="71" t="s">
        <v>50</v>
      </c>
      <c r="D56" s="105">
        <v>9000</v>
      </c>
      <c r="E56" s="20"/>
      <c r="F56" s="369">
        <v>8</v>
      </c>
      <c r="G56" s="328">
        <v>0</v>
      </c>
      <c r="H56" s="274">
        <v>0</v>
      </c>
      <c r="I56" s="274">
        <v>0</v>
      </c>
      <c r="J56" s="357"/>
      <c r="K56" s="25"/>
    </row>
    <row r="57" spans="1:11" s="26" customFormat="1" ht="15.75" customHeight="1">
      <c r="A57" s="16">
        <v>3</v>
      </c>
      <c r="B57" s="120" t="s">
        <v>52</v>
      </c>
      <c r="C57" s="71" t="s">
        <v>50</v>
      </c>
      <c r="D57" s="105">
        <v>11000</v>
      </c>
      <c r="E57" s="20"/>
      <c r="F57" s="369">
        <v>8</v>
      </c>
      <c r="G57" s="328">
        <v>0</v>
      </c>
      <c r="H57" s="274">
        <v>0</v>
      </c>
      <c r="I57" s="274">
        <v>0</v>
      </c>
      <c r="J57" s="357"/>
      <c r="K57" s="25"/>
    </row>
    <row r="58" spans="1:11" s="26" customFormat="1" ht="15.75" customHeight="1">
      <c r="A58" s="16">
        <v>4</v>
      </c>
      <c r="B58" s="120" t="s">
        <v>53</v>
      </c>
      <c r="C58" s="71" t="s">
        <v>50</v>
      </c>
      <c r="D58" s="105">
        <v>7000</v>
      </c>
      <c r="E58" s="20"/>
      <c r="F58" s="369">
        <v>8</v>
      </c>
      <c r="G58" s="328">
        <v>0</v>
      </c>
      <c r="H58" s="274">
        <v>0</v>
      </c>
      <c r="I58" s="274">
        <v>0</v>
      </c>
      <c r="J58" s="357"/>
      <c r="K58" s="25"/>
    </row>
    <row r="59" spans="1:11" s="26" customFormat="1" ht="15.75" customHeight="1">
      <c r="A59" s="16">
        <v>5</v>
      </c>
      <c r="B59" s="120" t="s">
        <v>54</v>
      </c>
      <c r="C59" s="71" t="s">
        <v>50</v>
      </c>
      <c r="D59" s="19">
        <v>4000</v>
      </c>
      <c r="E59" s="29"/>
      <c r="F59" s="369">
        <v>8</v>
      </c>
      <c r="G59" s="328">
        <v>0</v>
      </c>
      <c r="H59" s="274">
        <v>0</v>
      </c>
      <c r="I59" s="274">
        <v>0</v>
      </c>
      <c r="J59" s="357"/>
      <c r="K59" s="25"/>
    </row>
    <row r="60" spans="1:11" s="26" customFormat="1" ht="15" customHeight="1">
      <c r="A60" s="16">
        <v>6</v>
      </c>
      <c r="B60" s="120" t="s">
        <v>55</v>
      </c>
      <c r="C60" s="71" t="s">
        <v>50</v>
      </c>
      <c r="D60" s="19">
        <v>1500</v>
      </c>
      <c r="E60" s="29"/>
      <c r="F60" s="369">
        <v>8</v>
      </c>
      <c r="G60" s="328">
        <v>0</v>
      </c>
      <c r="H60" s="274">
        <v>0</v>
      </c>
      <c r="I60" s="274">
        <v>0</v>
      </c>
      <c r="J60" s="203"/>
      <c r="K60" s="25"/>
    </row>
    <row r="61" spans="1:11" s="26" customFormat="1" ht="28.5" customHeight="1">
      <c r="A61" s="16">
        <v>7</v>
      </c>
      <c r="B61" s="120" t="s">
        <v>56</v>
      </c>
      <c r="C61" s="71" t="s">
        <v>50</v>
      </c>
      <c r="D61" s="19">
        <v>2000</v>
      </c>
      <c r="E61" s="29"/>
      <c r="F61" s="369">
        <v>8</v>
      </c>
      <c r="G61" s="328">
        <v>0</v>
      </c>
      <c r="H61" s="274">
        <v>0</v>
      </c>
      <c r="I61" s="274">
        <v>0</v>
      </c>
      <c r="J61" s="203"/>
      <c r="K61" s="25"/>
    </row>
    <row r="62" spans="1:11" s="26" customFormat="1" ht="25.5" customHeight="1" thickBot="1">
      <c r="A62" s="16">
        <v>8</v>
      </c>
      <c r="B62" s="120" t="s">
        <v>57</v>
      </c>
      <c r="C62" s="71" t="s">
        <v>50</v>
      </c>
      <c r="D62" s="105">
        <v>50</v>
      </c>
      <c r="E62" s="20"/>
      <c r="F62" s="369">
        <v>8</v>
      </c>
      <c r="G62" s="363">
        <v>0</v>
      </c>
      <c r="H62" s="424">
        <v>0</v>
      </c>
      <c r="I62" s="424">
        <v>0</v>
      </c>
      <c r="J62" s="203"/>
      <c r="K62" s="25"/>
    </row>
    <row r="63" spans="1:11" s="8" customFormat="1" ht="18" customHeight="1" thickBot="1">
      <c r="A63" s="107"/>
      <c r="B63" s="75" t="s">
        <v>19</v>
      </c>
      <c r="C63" s="76"/>
      <c r="D63" s="37"/>
      <c r="E63" s="77"/>
      <c r="F63" s="123"/>
      <c r="G63" s="412"/>
      <c r="H63" s="410">
        <f>H55+H56+H57+H58+H59+H60+H61+H62</f>
        <v>0</v>
      </c>
      <c r="I63" s="411">
        <f>I55+I56+I57+I58+I59+I60+I61+I62</f>
        <v>0</v>
      </c>
      <c r="J63" s="43"/>
      <c r="K63" s="110"/>
    </row>
    <row r="64" spans="1:11" s="8" customFormat="1" ht="18" customHeight="1">
      <c r="A64" s="45"/>
      <c r="B64" s="53"/>
      <c r="C64" s="47"/>
      <c r="D64" s="48"/>
      <c r="E64" s="52"/>
      <c r="F64" s="82"/>
      <c r="G64" s="50"/>
      <c r="H64" s="82"/>
      <c r="I64" s="52"/>
      <c r="J64" s="52"/>
      <c r="K64" s="52"/>
    </row>
    <row r="65" spans="1:11" s="8" customFormat="1" ht="13.5" customHeight="1">
      <c r="A65" s="45"/>
      <c r="B65" s="53"/>
      <c r="C65" s="47"/>
      <c r="D65" s="48"/>
      <c r="E65" s="52"/>
      <c r="F65" s="82"/>
      <c r="G65" s="50"/>
      <c r="H65" s="82"/>
      <c r="I65" s="52"/>
      <c r="J65" s="52"/>
      <c r="K65" s="52"/>
    </row>
    <row r="66" spans="1:10" s="8" customFormat="1" ht="18" customHeight="1">
      <c r="A66" s="45"/>
      <c r="B66" s="53" t="s">
        <v>58</v>
      </c>
      <c r="C66" s="47"/>
      <c r="D66" s="48"/>
      <c r="E66" s="52"/>
      <c r="F66" s="82"/>
      <c r="G66" s="50"/>
      <c r="H66" s="82"/>
      <c r="I66" s="52"/>
      <c r="J66" s="52"/>
    </row>
    <row r="67" spans="1:11" s="15" customFormat="1" ht="51">
      <c r="A67" s="9" t="s">
        <v>1</v>
      </c>
      <c r="B67" s="10" t="s">
        <v>2</v>
      </c>
      <c r="C67" s="10" t="s">
        <v>3</v>
      </c>
      <c r="D67" s="11" t="s">
        <v>4</v>
      </c>
      <c r="E67" s="12" t="s">
        <v>5</v>
      </c>
      <c r="F67" s="12" t="s">
        <v>6</v>
      </c>
      <c r="G67" s="12" t="s">
        <v>7</v>
      </c>
      <c r="H67" s="12" t="s">
        <v>8</v>
      </c>
      <c r="I67" s="12" t="s">
        <v>9</v>
      </c>
      <c r="J67" s="13" t="s">
        <v>10</v>
      </c>
      <c r="K67" s="14" t="s">
        <v>11</v>
      </c>
    </row>
    <row r="68" spans="1:11" s="131" customFormat="1" ht="15.75" customHeight="1">
      <c r="A68" s="16">
        <v>1</v>
      </c>
      <c r="B68" s="17" t="s">
        <v>62</v>
      </c>
      <c r="C68" s="126" t="s">
        <v>24</v>
      </c>
      <c r="D68" s="127">
        <v>50</v>
      </c>
      <c r="E68" s="223"/>
      <c r="F68" s="124">
        <v>8</v>
      </c>
      <c r="G68" s="128">
        <v>0</v>
      </c>
      <c r="H68" s="156">
        <v>0</v>
      </c>
      <c r="I68" s="156">
        <v>0</v>
      </c>
      <c r="J68" s="129"/>
      <c r="K68" s="130"/>
    </row>
    <row r="69" spans="1:11" s="26" customFormat="1" ht="15.75" customHeight="1">
      <c r="A69" s="16">
        <v>2</v>
      </c>
      <c r="B69" s="17" t="s">
        <v>63</v>
      </c>
      <c r="C69" s="126" t="s">
        <v>24</v>
      </c>
      <c r="D69" s="127">
        <v>150</v>
      </c>
      <c r="E69" s="102"/>
      <c r="F69" s="124">
        <v>8</v>
      </c>
      <c r="G69" s="128">
        <v>0</v>
      </c>
      <c r="H69" s="156">
        <v>0</v>
      </c>
      <c r="I69" s="156">
        <v>0</v>
      </c>
      <c r="J69" s="24"/>
      <c r="K69" s="25"/>
    </row>
    <row r="70" spans="1:11" s="26" customFormat="1" ht="15.75" customHeight="1">
      <c r="A70" s="16">
        <v>3</v>
      </c>
      <c r="B70" s="17" t="s">
        <v>64</v>
      </c>
      <c r="C70" s="124" t="s">
        <v>24</v>
      </c>
      <c r="D70" s="105">
        <v>1300</v>
      </c>
      <c r="E70" s="25"/>
      <c r="F70" s="21">
        <v>8</v>
      </c>
      <c r="G70" s="128">
        <v>0</v>
      </c>
      <c r="H70" s="156">
        <v>0</v>
      </c>
      <c r="I70" s="156">
        <v>0</v>
      </c>
      <c r="J70" s="24"/>
      <c r="K70" s="25"/>
    </row>
    <row r="71" spans="1:11" s="26" customFormat="1" ht="17.25" customHeight="1">
      <c r="A71" s="16">
        <v>4</v>
      </c>
      <c r="B71" s="17" t="s">
        <v>65</v>
      </c>
      <c r="C71" s="124" t="s">
        <v>24</v>
      </c>
      <c r="D71" s="105">
        <v>200</v>
      </c>
      <c r="E71" s="25"/>
      <c r="F71" s="21">
        <v>8</v>
      </c>
      <c r="G71" s="128">
        <v>0</v>
      </c>
      <c r="H71" s="156">
        <v>0</v>
      </c>
      <c r="I71" s="156">
        <v>0</v>
      </c>
      <c r="J71" s="24"/>
      <c r="K71" s="25"/>
    </row>
    <row r="72" spans="1:11" s="26" customFormat="1" ht="16.5" customHeight="1">
      <c r="A72" s="16">
        <v>5</v>
      </c>
      <c r="B72" s="17" t="s">
        <v>66</v>
      </c>
      <c r="C72" s="124" t="s">
        <v>24</v>
      </c>
      <c r="D72" s="105">
        <v>1900</v>
      </c>
      <c r="E72" s="25"/>
      <c r="F72" s="21">
        <v>8</v>
      </c>
      <c r="G72" s="128">
        <v>0</v>
      </c>
      <c r="H72" s="156">
        <v>0</v>
      </c>
      <c r="I72" s="156">
        <v>0</v>
      </c>
      <c r="J72" s="24"/>
      <c r="K72" s="25"/>
    </row>
    <row r="73" spans="1:11" s="26" customFormat="1" ht="15.75" customHeight="1">
      <c r="A73" s="16">
        <v>6</v>
      </c>
      <c r="B73" s="17" t="s">
        <v>67</v>
      </c>
      <c r="C73" s="124" t="s">
        <v>24</v>
      </c>
      <c r="D73" s="105">
        <v>4000</v>
      </c>
      <c r="E73" s="25"/>
      <c r="F73" s="21">
        <v>8</v>
      </c>
      <c r="G73" s="128">
        <v>0</v>
      </c>
      <c r="H73" s="156">
        <v>0</v>
      </c>
      <c r="I73" s="156">
        <v>0</v>
      </c>
      <c r="J73" s="24"/>
      <c r="K73" s="25"/>
    </row>
    <row r="74" spans="1:11" s="26" customFormat="1" ht="15.75" customHeight="1" thickBot="1">
      <c r="A74" s="16">
        <v>7</v>
      </c>
      <c r="B74" s="17" t="s">
        <v>68</v>
      </c>
      <c r="C74" s="124" t="s">
        <v>24</v>
      </c>
      <c r="D74" s="105">
        <v>700</v>
      </c>
      <c r="E74" s="25"/>
      <c r="F74" s="21">
        <v>8</v>
      </c>
      <c r="G74" s="128">
        <v>0</v>
      </c>
      <c r="H74" s="156">
        <v>0</v>
      </c>
      <c r="I74" s="156">
        <v>0</v>
      </c>
      <c r="J74" s="32"/>
      <c r="K74" s="25"/>
    </row>
    <row r="75" spans="1:11" s="8" customFormat="1" ht="15.75" customHeight="1" thickBot="1">
      <c r="A75" s="107"/>
      <c r="B75" s="75" t="s">
        <v>19</v>
      </c>
      <c r="C75" s="76"/>
      <c r="D75" s="37"/>
      <c r="E75" s="77"/>
      <c r="F75" s="123"/>
      <c r="G75" s="79"/>
      <c r="H75" s="41">
        <f>H68+H69+H70+H71+H72+H73+H74</f>
        <v>0</v>
      </c>
      <c r="I75" s="80">
        <f>I68+I69+I70+I71+I72+I73+I74</f>
        <v>0</v>
      </c>
      <c r="J75" s="81"/>
      <c r="K75" s="110"/>
    </row>
    <row r="76" spans="1:11" s="8" customFormat="1" ht="15.75" customHeight="1">
      <c r="A76" s="45"/>
      <c r="B76" s="53"/>
      <c r="C76" s="47"/>
      <c r="D76" s="48"/>
      <c r="E76" s="52"/>
      <c r="F76" s="82"/>
      <c r="G76" s="83"/>
      <c r="H76" s="82"/>
      <c r="I76" s="52"/>
      <c r="J76" s="52"/>
      <c r="K76" s="52"/>
    </row>
    <row r="77" spans="1:11" s="8" customFormat="1" ht="15.75" customHeight="1">
      <c r="A77" s="45"/>
      <c r="B77" s="53"/>
      <c r="C77" s="47"/>
      <c r="D77" s="48"/>
      <c r="E77" s="52"/>
      <c r="F77" s="82"/>
      <c r="G77" s="83"/>
      <c r="H77" s="82"/>
      <c r="I77" s="52"/>
      <c r="J77" s="52"/>
      <c r="K77" s="52"/>
    </row>
    <row r="78" spans="1:4" s="8" customFormat="1" ht="20.25" customHeight="1">
      <c r="A78" s="45"/>
      <c r="B78" s="53" t="s">
        <v>60</v>
      </c>
      <c r="C78" s="47"/>
      <c r="D78" s="48"/>
    </row>
    <row r="79" spans="1:11" s="15" customFormat="1" ht="51">
      <c r="A79" s="9" t="s">
        <v>1</v>
      </c>
      <c r="B79" s="10" t="s">
        <v>2</v>
      </c>
      <c r="C79" s="10" t="s">
        <v>3</v>
      </c>
      <c r="D79" s="11" t="s">
        <v>4</v>
      </c>
      <c r="E79" s="12" t="s">
        <v>5</v>
      </c>
      <c r="F79" s="12" t="s">
        <v>6</v>
      </c>
      <c r="G79" s="12" t="s">
        <v>7</v>
      </c>
      <c r="H79" s="12" t="s">
        <v>8</v>
      </c>
      <c r="I79" s="12" t="s">
        <v>9</v>
      </c>
      <c r="J79" s="13" t="s">
        <v>10</v>
      </c>
      <c r="K79" s="14" t="s">
        <v>11</v>
      </c>
    </row>
    <row r="80" spans="1:11" s="26" customFormat="1" ht="15.75" customHeight="1">
      <c r="A80" s="16">
        <v>1</v>
      </c>
      <c r="B80" s="132" t="s">
        <v>70</v>
      </c>
      <c r="C80" s="124" t="s">
        <v>24</v>
      </c>
      <c r="D80" s="105">
        <v>20</v>
      </c>
      <c r="E80" s="20"/>
      <c r="F80" s="146">
        <v>8</v>
      </c>
      <c r="G80" s="387">
        <f>E80*1.08</f>
        <v>0</v>
      </c>
      <c r="H80" s="388">
        <f>D80*E80</f>
        <v>0</v>
      </c>
      <c r="I80" s="389">
        <f>D80*G80</f>
        <v>0</v>
      </c>
      <c r="J80" s="24"/>
      <c r="K80" s="25"/>
    </row>
    <row r="81" spans="1:11" s="26" customFormat="1" ht="15.75" customHeight="1">
      <c r="A81" s="16">
        <v>2</v>
      </c>
      <c r="B81" s="132" t="s">
        <v>71</v>
      </c>
      <c r="C81" s="124" t="s">
        <v>24</v>
      </c>
      <c r="D81" s="105">
        <v>50</v>
      </c>
      <c r="E81" s="20"/>
      <c r="F81" s="146">
        <v>8</v>
      </c>
      <c r="G81" s="387">
        <f>E81*1.08</f>
        <v>0</v>
      </c>
      <c r="H81" s="388">
        <f>D81*E81</f>
        <v>0</v>
      </c>
      <c r="I81" s="389">
        <f>D81*G81</f>
        <v>0</v>
      </c>
      <c r="J81" s="24"/>
      <c r="K81" s="25"/>
    </row>
    <row r="82" spans="1:11" s="26" customFormat="1" ht="17.25" customHeight="1">
      <c r="A82" s="16">
        <v>3</v>
      </c>
      <c r="B82" s="132" t="s">
        <v>72</v>
      </c>
      <c r="C82" s="124" t="s">
        <v>24</v>
      </c>
      <c r="D82" s="105">
        <v>2200</v>
      </c>
      <c r="E82" s="20"/>
      <c r="F82" s="146">
        <v>8</v>
      </c>
      <c r="G82" s="387">
        <f>E82*1.08</f>
        <v>0</v>
      </c>
      <c r="H82" s="388">
        <f>D82*E82</f>
        <v>0</v>
      </c>
      <c r="I82" s="389">
        <f>D82*G82</f>
        <v>0</v>
      </c>
      <c r="J82" s="24"/>
      <c r="K82" s="25"/>
    </row>
    <row r="83" spans="1:11" s="26" customFormat="1" ht="27.75" customHeight="1" thickBot="1">
      <c r="A83" s="16">
        <v>4</v>
      </c>
      <c r="B83" s="132" t="s">
        <v>73</v>
      </c>
      <c r="C83" s="71" t="s">
        <v>24</v>
      </c>
      <c r="D83" s="19">
        <v>1500</v>
      </c>
      <c r="E83" s="29"/>
      <c r="F83" s="331">
        <v>8</v>
      </c>
      <c r="G83" s="390">
        <f>E83*1.08</f>
        <v>0</v>
      </c>
      <c r="H83" s="388">
        <f>D83*E83</f>
        <v>0</v>
      </c>
      <c r="I83" s="391">
        <f>D83*G83</f>
        <v>0</v>
      </c>
      <c r="J83" s="32"/>
      <c r="K83" s="25"/>
    </row>
    <row r="84" spans="1:11" s="8" customFormat="1" ht="15.75" customHeight="1" thickBot="1">
      <c r="A84" s="107"/>
      <c r="B84" s="75" t="s">
        <v>19</v>
      </c>
      <c r="C84" s="76"/>
      <c r="D84" s="37"/>
      <c r="E84" s="77"/>
      <c r="F84" s="123"/>
      <c r="G84" s="79"/>
      <c r="H84" s="41">
        <f>H80+H81+H82+H83</f>
        <v>0</v>
      </c>
      <c r="I84" s="41">
        <f>I80+I81+I82+I83</f>
        <v>0</v>
      </c>
      <c r="J84" s="81"/>
      <c r="K84" s="110"/>
    </row>
    <row r="85" spans="1:11" s="8" customFormat="1" ht="15.75" customHeight="1">
      <c r="A85" s="45"/>
      <c r="B85" s="53"/>
      <c r="C85" s="47"/>
      <c r="D85" s="48"/>
      <c r="E85" s="52"/>
      <c r="F85" s="82"/>
      <c r="G85" s="83"/>
      <c r="H85" s="82"/>
      <c r="I85" s="52"/>
      <c r="J85" s="52"/>
      <c r="K85" s="52"/>
    </row>
    <row r="86" spans="1:11" s="8" customFormat="1" ht="15.75" customHeight="1">
      <c r="A86" s="45"/>
      <c r="B86" s="53"/>
      <c r="C86" s="47"/>
      <c r="D86" s="48"/>
      <c r="E86" s="52"/>
      <c r="F86" s="82"/>
      <c r="G86" s="83"/>
      <c r="H86" s="82"/>
      <c r="I86" s="52"/>
      <c r="J86" s="52"/>
      <c r="K86" s="52"/>
    </row>
    <row r="87" spans="1:4" s="8" customFormat="1" ht="16.5" customHeight="1">
      <c r="A87" s="99"/>
      <c r="B87" s="99" t="s">
        <v>61</v>
      </c>
      <c r="C87" s="47"/>
      <c r="D87" s="48"/>
    </row>
    <row r="88" spans="1:11" s="15" customFormat="1" ht="51">
      <c r="A88" s="9" t="s">
        <v>1</v>
      </c>
      <c r="B88" s="10" t="s">
        <v>2</v>
      </c>
      <c r="C88" s="10" t="s">
        <v>3</v>
      </c>
      <c r="D88" s="11" t="s">
        <v>4</v>
      </c>
      <c r="E88" s="12" t="s">
        <v>5</v>
      </c>
      <c r="F88" s="12" t="s">
        <v>6</v>
      </c>
      <c r="G88" s="12" t="s">
        <v>7</v>
      </c>
      <c r="H88" s="12" t="s">
        <v>8</v>
      </c>
      <c r="I88" s="12" t="s">
        <v>9</v>
      </c>
      <c r="J88" s="13" t="s">
        <v>10</v>
      </c>
      <c r="K88" s="14" t="s">
        <v>11</v>
      </c>
    </row>
    <row r="89" spans="1:11" s="26" customFormat="1" ht="15.75" customHeight="1">
      <c r="A89" s="111">
        <v>1</v>
      </c>
      <c r="B89" s="132" t="s">
        <v>75</v>
      </c>
      <c r="C89" s="124" t="s">
        <v>24</v>
      </c>
      <c r="D89" s="105">
        <v>76000</v>
      </c>
      <c r="E89" s="20"/>
      <c r="F89" s="146">
        <v>8</v>
      </c>
      <c r="G89" s="387">
        <f>E89*1.08</f>
        <v>0</v>
      </c>
      <c r="H89" s="388">
        <f>D89*E89</f>
        <v>0</v>
      </c>
      <c r="I89" s="389">
        <f>D89*G89</f>
        <v>0</v>
      </c>
      <c r="J89" s="24"/>
      <c r="K89" s="25"/>
    </row>
    <row r="90" spans="1:11" s="26" customFormat="1" ht="15.75" customHeight="1">
      <c r="A90" s="16">
        <v>2</v>
      </c>
      <c r="B90" s="132" t="s">
        <v>76</v>
      </c>
      <c r="C90" s="124" t="s">
        <v>24</v>
      </c>
      <c r="D90" s="105">
        <v>1600</v>
      </c>
      <c r="E90" s="20"/>
      <c r="F90" s="146">
        <v>8</v>
      </c>
      <c r="G90" s="387">
        <f>E90*1.08</f>
        <v>0</v>
      </c>
      <c r="H90" s="388">
        <f>D90*E90</f>
        <v>0</v>
      </c>
      <c r="I90" s="389">
        <f>D90*G90</f>
        <v>0</v>
      </c>
      <c r="J90" s="24"/>
      <c r="K90" s="25"/>
    </row>
    <row r="91" spans="1:11" s="26" customFormat="1" ht="28.5" customHeight="1" thickBot="1">
      <c r="A91" s="16">
        <v>3</v>
      </c>
      <c r="B91" s="132" t="s">
        <v>77</v>
      </c>
      <c r="C91" s="124" t="s">
        <v>24</v>
      </c>
      <c r="D91" s="105">
        <v>500</v>
      </c>
      <c r="E91" s="20"/>
      <c r="F91" s="146">
        <v>8</v>
      </c>
      <c r="G91" s="387">
        <f>E91*1.08</f>
        <v>0</v>
      </c>
      <c r="H91" s="388">
        <f>D91*E91</f>
        <v>0</v>
      </c>
      <c r="I91" s="389">
        <f>D91*G91</f>
        <v>0</v>
      </c>
      <c r="J91" s="24"/>
      <c r="K91" s="25"/>
    </row>
    <row r="92" spans="1:11" s="8" customFormat="1" ht="15.75" customHeight="1" thickBot="1">
      <c r="A92" s="74"/>
      <c r="B92" s="133" t="s">
        <v>19</v>
      </c>
      <c r="C92" s="36"/>
      <c r="D92" s="125"/>
      <c r="E92" s="44"/>
      <c r="F92" s="78"/>
      <c r="G92" s="38"/>
      <c r="H92" s="80">
        <f>H89+H90+H91</f>
        <v>0</v>
      </c>
      <c r="I92" s="80">
        <f>I89+I90+I91</f>
        <v>0</v>
      </c>
      <c r="J92" s="81"/>
      <c r="K92" s="110"/>
    </row>
    <row r="93" spans="1:11" s="8" customFormat="1" ht="15.75" customHeight="1">
      <c r="A93" s="45"/>
      <c r="B93" s="53"/>
      <c r="C93" s="47"/>
      <c r="D93" s="48"/>
      <c r="E93" s="52"/>
      <c r="F93" s="82"/>
      <c r="G93" s="83"/>
      <c r="H93" s="82"/>
      <c r="I93" s="52"/>
      <c r="J93" s="52"/>
      <c r="K93" s="52"/>
    </row>
    <row r="94" spans="1:11" s="8" customFormat="1" ht="15.75" customHeight="1">
      <c r="A94" s="45"/>
      <c r="B94" s="53"/>
      <c r="C94" s="47"/>
      <c r="D94" s="48"/>
      <c r="E94" s="52"/>
      <c r="F94" s="82"/>
      <c r="G94" s="83"/>
      <c r="H94" s="82"/>
      <c r="I94" s="52"/>
      <c r="J94" s="52"/>
      <c r="K94" s="52"/>
    </row>
    <row r="95" spans="1:8" s="8" customFormat="1" ht="15.75" customHeight="1">
      <c r="A95" s="113"/>
      <c r="B95" s="134" t="s">
        <v>69</v>
      </c>
      <c r="C95" s="115"/>
      <c r="D95" s="116"/>
      <c r="E95" s="135"/>
      <c r="F95" s="118"/>
      <c r="G95" s="119"/>
      <c r="H95" s="135"/>
    </row>
    <row r="96" spans="1:11" s="15" customFormat="1" ht="51">
      <c r="A96" s="9" t="s">
        <v>1</v>
      </c>
      <c r="B96" s="10" t="s">
        <v>2</v>
      </c>
      <c r="C96" s="10" t="s">
        <v>3</v>
      </c>
      <c r="D96" s="11" t="s">
        <v>4</v>
      </c>
      <c r="E96" s="12" t="s">
        <v>5</v>
      </c>
      <c r="F96" s="12" t="s">
        <v>6</v>
      </c>
      <c r="G96" s="12" t="s">
        <v>7</v>
      </c>
      <c r="H96" s="12" t="s">
        <v>8</v>
      </c>
      <c r="I96" s="12" t="s">
        <v>9</v>
      </c>
      <c r="J96" s="12" t="s">
        <v>10</v>
      </c>
      <c r="K96" s="14" t="s">
        <v>11</v>
      </c>
    </row>
    <row r="97" spans="1:11" s="15" customFormat="1" ht="15">
      <c r="A97" s="136" t="s">
        <v>12</v>
      </c>
      <c r="B97" s="137" t="s">
        <v>79</v>
      </c>
      <c r="C97" s="126" t="s">
        <v>24</v>
      </c>
      <c r="D97" s="127">
        <v>160</v>
      </c>
      <c r="E97" s="224"/>
      <c r="F97" s="347">
        <v>8</v>
      </c>
      <c r="G97" s="392">
        <f>E97*1.08</f>
        <v>0</v>
      </c>
      <c r="H97" s="224">
        <f>D97*E97</f>
        <v>0</v>
      </c>
      <c r="I97" s="224">
        <f>D97*G97</f>
        <v>0</v>
      </c>
      <c r="J97" s="12"/>
      <c r="K97" s="14"/>
    </row>
    <row r="98" spans="1:11" s="26" customFormat="1" ht="15.75" customHeight="1" thickBot="1">
      <c r="A98" s="136" t="s">
        <v>15</v>
      </c>
      <c r="B98" s="138" t="s">
        <v>80</v>
      </c>
      <c r="C98" s="71" t="s">
        <v>24</v>
      </c>
      <c r="D98" s="19">
        <v>4</v>
      </c>
      <c r="E98" s="29"/>
      <c r="F98" s="347">
        <v>8</v>
      </c>
      <c r="G98" s="393">
        <f>E98*1.08</f>
        <v>0</v>
      </c>
      <c r="H98" s="394">
        <f>D98*E98</f>
        <v>0</v>
      </c>
      <c r="I98" s="391">
        <f>D98*G98</f>
        <v>0</v>
      </c>
      <c r="J98" s="33"/>
      <c r="K98" s="33"/>
    </row>
    <row r="99" spans="1:11" s="8" customFormat="1" ht="15.75" customHeight="1" thickBot="1">
      <c r="A99" s="34"/>
      <c r="B99" s="139" t="s">
        <v>81</v>
      </c>
      <c r="C99" s="140"/>
      <c r="D99" s="125"/>
      <c r="E99" s="38"/>
      <c r="F99" s="395"/>
      <c r="G99" s="396"/>
      <c r="H99" s="397">
        <f>H97+H98</f>
        <v>0</v>
      </c>
      <c r="I99" s="398">
        <f>I97+I98</f>
        <v>0</v>
      </c>
      <c r="J99" s="44"/>
      <c r="K99" s="77"/>
    </row>
    <row r="100" spans="1:11" s="8" customFormat="1" ht="15.75" customHeight="1">
      <c r="A100" s="45"/>
      <c r="B100" s="141"/>
      <c r="C100" s="47"/>
      <c r="D100" s="48"/>
      <c r="E100" s="49"/>
      <c r="F100" s="50"/>
      <c r="G100" s="50"/>
      <c r="H100" s="49"/>
      <c r="I100" s="52"/>
      <c r="J100" s="52"/>
      <c r="K100" s="52"/>
    </row>
    <row r="101" spans="1:11" s="8" customFormat="1" ht="15.75" customHeight="1">
      <c r="A101" s="45"/>
      <c r="B101" s="141"/>
      <c r="C101" s="47"/>
      <c r="D101" s="48"/>
      <c r="E101" s="49"/>
      <c r="F101" s="50"/>
      <c r="G101" s="50"/>
      <c r="H101" s="49"/>
      <c r="I101" s="52"/>
      <c r="J101" s="52"/>
      <c r="K101" s="52"/>
    </row>
    <row r="102" spans="1:8" s="8" customFormat="1" ht="15.75" customHeight="1">
      <c r="A102" s="113"/>
      <c r="B102" s="134" t="s">
        <v>74</v>
      </c>
      <c r="C102" s="115"/>
      <c r="D102" s="116"/>
      <c r="E102" s="135"/>
      <c r="F102" s="118"/>
      <c r="G102" s="119"/>
      <c r="H102" s="135"/>
    </row>
    <row r="103" spans="1:11" s="15" customFormat="1" ht="51">
      <c r="A103" s="9" t="s">
        <v>1</v>
      </c>
      <c r="B103" s="10" t="s">
        <v>2</v>
      </c>
      <c r="C103" s="10" t="s">
        <v>3</v>
      </c>
      <c r="D103" s="11" t="s">
        <v>4</v>
      </c>
      <c r="E103" s="12" t="s">
        <v>5</v>
      </c>
      <c r="F103" s="12" t="s">
        <v>6</v>
      </c>
      <c r="G103" s="12" t="s">
        <v>7</v>
      </c>
      <c r="H103" s="12" t="s">
        <v>8</v>
      </c>
      <c r="I103" s="12" t="s">
        <v>9</v>
      </c>
      <c r="J103" s="13" t="s">
        <v>10</v>
      </c>
      <c r="K103" s="14" t="s">
        <v>11</v>
      </c>
    </row>
    <row r="104" spans="1:11" s="26" customFormat="1" ht="43.5" customHeight="1">
      <c r="A104" s="16">
        <v>1</v>
      </c>
      <c r="B104" s="132" t="s">
        <v>225</v>
      </c>
      <c r="C104" s="124" t="s">
        <v>24</v>
      </c>
      <c r="D104" s="105">
        <v>50</v>
      </c>
      <c r="E104" s="399"/>
      <c r="F104" s="124">
        <v>8</v>
      </c>
      <c r="G104" s="128">
        <f>E104*1.08</f>
        <v>0</v>
      </c>
      <c r="H104" s="400">
        <f>D104*E104</f>
        <v>0</v>
      </c>
      <c r="I104" s="389">
        <f>D104*G104</f>
        <v>0</v>
      </c>
      <c r="J104" s="24"/>
      <c r="K104" s="25"/>
    </row>
    <row r="105" spans="1:11" s="26" customFormat="1" ht="21" customHeight="1" thickBot="1">
      <c r="A105" s="16">
        <v>2</v>
      </c>
      <c r="B105" s="132" t="s">
        <v>226</v>
      </c>
      <c r="C105" s="124" t="s">
        <v>24</v>
      </c>
      <c r="D105" s="105">
        <v>30</v>
      </c>
      <c r="E105" s="399"/>
      <c r="F105" s="124">
        <v>8</v>
      </c>
      <c r="G105" s="128">
        <f>E105*1.08</f>
        <v>0</v>
      </c>
      <c r="H105" s="400">
        <f>D105*E105</f>
        <v>0</v>
      </c>
      <c r="I105" s="389">
        <f>D105*G105</f>
        <v>0</v>
      </c>
      <c r="J105" s="24"/>
      <c r="K105" s="25"/>
    </row>
    <row r="106" spans="1:11" s="8" customFormat="1" ht="15.75" customHeight="1" thickBot="1">
      <c r="A106" s="74"/>
      <c r="B106" s="133" t="s">
        <v>19</v>
      </c>
      <c r="C106" s="36"/>
      <c r="D106" s="125"/>
      <c r="E106" s="44"/>
      <c r="F106" s="78"/>
      <c r="G106" s="38"/>
      <c r="H106" s="109">
        <f>H104+H105</f>
        <v>0</v>
      </c>
      <c r="I106" s="109">
        <f>I104+I105</f>
        <v>0</v>
      </c>
      <c r="J106" s="81"/>
      <c r="K106" s="110"/>
    </row>
    <row r="107" spans="1:10" s="8" customFormat="1" ht="15.75" customHeight="1">
      <c r="A107" s="45"/>
      <c r="B107" s="53"/>
      <c r="C107" s="47"/>
      <c r="D107" s="48"/>
      <c r="E107" s="52"/>
      <c r="F107" s="82"/>
      <c r="G107" s="83"/>
      <c r="H107" s="82"/>
      <c r="I107" s="52"/>
      <c r="J107" s="52"/>
    </row>
    <row r="108" spans="1:8" s="8" customFormat="1" ht="14.25" customHeight="1">
      <c r="A108" s="113"/>
      <c r="B108" s="134" t="s">
        <v>78</v>
      </c>
      <c r="C108" s="115"/>
      <c r="D108" s="116"/>
      <c r="E108" s="135"/>
      <c r="F108" s="118"/>
      <c r="G108" s="119"/>
      <c r="H108" s="135"/>
    </row>
    <row r="109" spans="1:11" s="15" customFormat="1" ht="51">
      <c r="A109" s="9" t="s">
        <v>1</v>
      </c>
      <c r="B109" s="10" t="s">
        <v>2</v>
      </c>
      <c r="C109" s="10" t="s">
        <v>3</v>
      </c>
      <c r="D109" s="11" t="s">
        <v>4</v>
      </c>
      <c r="E109" s="12" t="s">
        <v>5</v>
      </c>
      <c r="F109" s="12" t="s">
        <v>6</v>
      </c>
      <c r="G109" s="12" t="s">
        <v>7</v>
      </c>
      <c r="H109" s="12" t="s">
        <v>8</v>
      </c>
      <c r="I109" s="12" t="s">
        <v>9</v>
      </c>
      <c r="J109" s="13" t="s">
        <v>10</v>
      </c>
      <c r="K109" s="14" t="s">
        <v>11</v>
      </c>
    </row>
    <row r="110" spans="1:11" s="26" customFormat="1" ht="33" customHeight="1" thickBot="1">
      <c r="A110" s="16">
        <v>1</v>
      </c>
      <c r="B110" s="132" t="s">
        <v>84</v>
      </c>
      <c r="C110" s="124" t="s">
        <v>24</v>
      </c>
      <c r="D110" s="105">
        <v>1100</v>
      </c>
      <c r="E110" s="399"/>
      <c r="F110" s="124">
        <v>8</v>
      </c>
      <c r="G110" s="128">
        <f>E110*1.08</f>
        <v>0</v>
      </c>
      <c r="H110" s="400">
        <f>D110*E110</f>
        <v>0</v>
      </c>
      <c r="I110" s="389">
        <f>D110*G110</f>
        <v>0</v>
      </c>
      <c r="J110" s="401"/>
      <c r="K110" s="25"/>
    </row>
    <row r="111" spans="1:11" s="8" customFormat="1" ht="15.75" customHeight="1" thickBot="1">
      <c r="A111" s="74"/>
      <c r="B111" s="133" t="s">
        <v>19</v>
      </c>
      <c r="C111" s="36"/>
      <c r="D111" s="125"/>
      <c r="E111" s="44"/>
      <c r="F111" s="78"/>
      <c r="G111" s="38"/>
      <c r="H111" s="109">
        <f>H110</f>
        <v>0</v>
      </c>
      <c r="I111" s="80">
        <f>I110</f>
        <v>0</v>
      </c>
      <c r="J111" s="402"/>
      <c r="K111" s="110"/>
    </row>
    <row r="112" spans="1:10" s="8" customFormat="1" ht="15.75" customHeight="1">
      <c r="A112" s="45"/>
      <c r="B112" s="53"/>
      <c r="C112" s="47"/>
      <c r="D112" s="48"/>
      <c r="E112" s="52"/>
      <c r="F112" s="82"/>
      <c r="G112" s="83"/>
      <c r="H112" s="82"/>
      <c r="I112" s="52"/>
      <c r="J112" s="403"/>
    </row>
    <row r="113" spans="1:8" s="8" customFormat="1" ht="15.75" customHeight="1">
      <c r="A113" s="113"/>
      <c r="B113" s="134" t="s">
        <v>82</v>
      </c>
      <c r="C113" s="115"/>
      <c r="D113" s="116"/>
      <c r="E113" s="135"/>
      <c r="F113" s="118"/>
      <c r="G113" s="119"/>
      <c r="H113" s="135"/>
    </row>
    <row r="114" spans="1:11" s="15" customFormat="1" ht="51">
      <c r="A114" s="9" t="s">
        <v>1</v>
      </c>
      <c r="B114" s="10" t="s">
        <v>2</v>
      </c>
      <c r="C114" s="10" t="s">
        <v>3</v>
      </c>
      <c r="D114" s="11" t="s">
        <v>4</v>
      </c>
      <c r="E114" s="12" t="s">
        <v>5</v>
      </c>
      <c r="F114" s="12" t="s">
        <v>6</v>
      </c>
      <c r="G114" s="12" t="s">
        <v>7</v>
      </c>
      <c r="H114" s="12" t="s">
        <v>8</v>
      </c>
      <c r="I114" s="12" t="s">
        <v>9</v>
      </c>
      <c r="J114" s="13" t="s">
        <v>10</v>
      </c>
      <c r="K114" s="14" t="s">
        <v>11</v>
      </c>
    </row>
    <row r="115" spans="1:11" s="26" customFormat="1" ht="18" customHeight="1" thickBot="1">
      <c r="A115" s="16">
        <v>1</v>
      </c>
      <c r="B115" s="132" t="s">
        <v>86</v>
      </c>
      <c r="C115" s="124" t="s">
        <v>87</v>
      </c>
      <c r="D115" s="143">
        <v>18</v>
      </c>
      <c r="E115" s="399"/>
      <c r="F115" s="124">
        <v>8</v>
      </c>
      <c r="G115" s="128">
        <f>E115*1.08</f>
        <v>0</v>
      </c>
      <c r="H115" s="400">
        <f>D115*E115</f>
        <v>0</v>
      </c>
      <c r="I115" s="389">
        <f>D115*G115</f>
        <v>0</v>
      </c>
      <c r="J115" s="401"/>
      <c r="K115" s="25"/>
    </row>
    <row r="116" spans="1:11" s="8" customFormat="1" ht="15.75" customHeight="1" thickBot="1">
      <c r="A116" s="74"/>
      <c r="B116" s="133" t="s">
        <v>19</v>
      </c>
      <c r="C116" s="36"/>
      <c r="D116" s="125"/>
      <c r="E116" s="44"/>
      <c r="F116" s="78"/>
      <c r="G116" s="38"/>
      <c r="H116" s="109">
        <f>H115</f>
        <v>0</v>
      </c>
      <c r="I116" s="80">
        <f>I115</f>
        <v>0</v>
      </c>
      <c r="J116" s="81"/>
      <c r="K116" s="110"/>
    </row>
    <row r="117" spans="1:11" s="8" customFormat="1" ht="15.75" customHeight="1">
      <c r="A117" s="45"/>
      <c r="B117" s="53"/>
      <c r="C117" s="47"/>
      <c r="D117" s="48"/>
      <c r="E117" s="52"/>
      <c r="F117" s="82"/>
      <c r="G117" s="49"/>
      <c r="H117" s="172"/>
      <c r="I117" s="172"/>
      <c r="J117" s="52"/>
      <c r="K117" s="52"/>
    </row>
    <row r="118" spans="1:11" s="8" customFormat="1" ht="15.75" customHeight="1">
      <c r="A118" s="45"/>
      <c r="B118" s="53"/>
      <c r="C118" s="47"/>
      <c r="D118" s="48"/>
      <c r="E118" s="52"/>
      <c r="F118" s="82"/>
      <c r="G118" s="49"/>
      <c r="H118" s="172"/>
      <c r="I118" s="172"/>
      <c r="J118" s="52"/>
      <c r="K118" s="52"/>
    </row>
    <row r="119" spans="1:11" s="8" customFormat="1" ht="15.75" customHeight="1">
      <c r="A119" s="45"/>
      <c r="B119" s="53"/>
      <c r="C119" s="47"/>
      <c r="D119" s="48"/>
      <c r="E119" s="52"/>
      <c r="F119" s="82"/>
      <c r="G119" s="49"/>
      <c r="H119" s="172"/>
      <c r="I119" s="172"/>
      <c r="J119" s="52"/>
      <c r="K119" s="52"/>
    </row>
    <row r="120" spans="1:11" s="8" customFormat="1" ht="15.75" customHeight="1">
      <c r="A120" s="45"/>
      <c r="B120" s="53"/>
      <c r="C120" s="47"/>
      <c r="D120" s="48"/>
      <c r="E120" s="52"/>
      <c r="F120" s="82"/>
      <c r="G120" s="49"/>
      <c r="H120" s="172"/>
      <c r="I120" s="172"/>
      <c r="J120" s="52"/>
      <c r="K120" s="52"/>
    </row>
    <row r="121" spans="1:11" s="8" customFormat="1" ht="15.75" customHeight="1">
      <c r="A121" s="45"/>
      <c r="B121" s="53"/>
      <c r="C121" s="47"/>
      <c r="D121" s="48"/>
      <c r="E121" s="52"/>
      <c r="F121" s="82"/>
      <c r="G121" s="49"/>
      <c r="H121" s="172"/>
      <c r="I121" s="172"/>
      <c r="J121" s="52"/>
      <c r="K121" s="52"/>
    </row>
    <row r="122" spans="1:8" s="8" customFormat="1" ht="15.75" customHeight="1">
      <c r="A122" s="45"/>
      <c r="B122" s="53"/>
      <c r="C122" s="47"/>
      <c r="D122" s="48"/>
      <c r="E122" s="52"/>
      <c r="F122" s="82"/>
      <c r="G122" s="83"/>
      <c r="H122" s="82"/>
    </row>
    <row r="123" spans="1:8" s="8" customFormat="1" ht="15.75" customHeight="1">
      <c r="A123" s="45"/>
      <c r="B123" s="141" t="s">
        <v>83</v>
      </c>
      <c r="C123" s="47"/>
      <c r="D123" s="48"/>
      <c r="E123" s="52"/>
      <c r="F123" s="82"/>
      <c r="G123" s="83"/>
      <c r="H123" s="82"/>
    </row>
    <row r="124" spans="1:11" s="15" customFormat="1" ht="51">
      <c r="A124" s="9" t="s">
        <v>1</v>
      </c>
      <c r="B124" s="10" t="s">
        <v>2</v>
      </c>
      <c r="C124" s="10" t="s">
        <v>3</v>
      </c>
      <c r="D124" s="11" t="s">
        <v>4</v>
      </c>
      <c r="E124" s="12" t="s">
        <v>5</v>
      </c>
      <c r="F124" s="12" t="s">
        <v>6</v>
      </c>
      <c r="G124" s="12" t="s">
        <v>7</v>
      </c>
      <c r="H124" s="12" t="s">
        <v>8</v>
      </c>
      <c r="I124" s="12" t="s">
        <v>9</v>
      </c>
      <c r="J124" s="12" t="s">
        <v>10</v>
      </c>
      <c r="K124" s="14" t="s">
        <v>11</v>
      </c>
    </row>
    <row r="125" spans="1:11" s="26" customFormat="1" ht="45" customHeight="1">
      <c r="A125" s="16">
        <v>1</v>
      </c>
      <c r="B125" s="380" t="s">
        <v>90</v>
      </c>
      <c r="C125" s="124" t="s">
        <v>24</v>
      </c>
      <c r="D125" s="105">
        <v>300</v>
      </c>
      <c r="E125" s="399"/>
      <c r="F125" s="124">
        <v>8</v>
      </c>
      <c r="G125" s="128">
        <f>E125*1.08</f>
        <v>0</v>
      </c>
      <c r="H125" s="400">
        <f>D125*E125</f>
        <v>0</v>
      </c>
      <c r="I125" s="389">
        <f>D125*G125</f>
        <v>0</v>
      </c>
      <c r="J125" s="130"/>
      <c r="K125" s="130"/>
    </row>
    <row r="126" spans="1:11" s="26" customFormat="1" ht="29.25" customHeight="1" thickBot="1">
      <c r="A126" s="16">
        <v>2</v>
      </c>
      <c r="B126" s="380" t="s">
        <v>215</v>
      </c>
      <c r="C126" s="124" t="s">
        <v>24</v>
      </c>
      <c r="D126" s="105">
        <v>50</v>
      </c>
      <c r="E126" s="399"/>
      <c r="F126" s="124">
        <v>8</v>
      </c>
      <c r="G126" s="128">
        <f>E126*1.08</f>
        <v>0</v>
      </c>
      <c r="H126" s="400">
        <f>D126*E126</f>
        <v>0</v>
      </c>
      <c r="I126" s="389">
        <f>D126*G126</f>
        <v>0</v>
      </c>
      <c r="J126" s="130"/>
      <c r="K126" s="130"/>
    </row>
    <row r="127" spans="1:11" s="8" customFormat="1" ht="15.75" customHeight="1" thickBot="1">
      <c r="A127" s="74"/>
      <c r="B127" s="133" t="s">
        <v>19</v>
      </c>
      <c r="C127" s="36"/>
      <c r="D127" s="125"/>
      <c r="E127" s="44"/>
      <c r="F127" s="78"/>
      <c r="G127" s="38"/>
      <c r="H127" s="109">
        <f>H125+H126</f>
        <v>0</v>
      </c>
      <c r="I127" s="80">
        <f>I125+I126</f>
        <v>0</v>
      </c>
      <c r="J127" s="81"/>
      <c r="K127" s="110"/>
    </row>
    <row r="128" spans="1:11" s="8" customFormat="1" ht="16.5" customHeight="1">
      <c r="A128" s="45"/>
      <c r="B128" s="53"/>
      <c r="C128" s="47"/>
      <c r="D128" s="48"/>
      <c r="E128" s="52"/>
      <c r="F128" s="82"/>
      <c r="G128" s="83"/>
      <c r="H128" s="82"/>
      <c r="I128" s="52"/>
      <c r="J128" s="52"/>
      <c r="K128" s="52"/>
    </row>
    <row r="129" spans="1:8" s="8" customFormat="1" ht="15.75" customHeight="1">
      <c r="A129" s="113"/>
      <c r="B129" s="134" t="s">
        <v>85</v>
      </c>
      <c r="C129" s="115"/>
      <c r="D129" s="116"/>
      <c r="E129" s="135"/>
      <c r="F129" s="118"/>
      <c r="G129" s="119"/>
      <c r="H129" s="135"/>
    </row>
    <row r="130" spans="1:11" s="15" customFormat="1" ht="51">
      <c r="A130" s="9" t="s">
        <v>1</v>
      </c>
      <c r="B130" s="10" t="s">
        <v>2</v>
      </c>
      <c r="C130" s="10" t="s">
        <v>3</v>
      </c>
      <c r="D130" s="11" t="s">
        <v>4</v>
      </c>
      <c r="E130" s="12" t="s">
        <v>5</v>
      </c>
      <c r="F130" s="12" t="s">
        <v>6</v>
      </c>
      <c r="G130" s="12" t="s">
        <v>7</v>
      </c>
      <c r="H130" s="12" t="s">
        <v>8</v>
      </c>
      <c r="I130" s="12" t="s">
        <v>9</v>
      </c>
      <c r="J130" s="12" t="s">
        <v>10</v>
      </c>
      <c r="K130" s="14" t="s">
        <v>11</v>
      </c>
    </row>
    <row r="131" spans="1:11" s="26" customFormat="1" ht="53.25" customHeight="1" thickBot="1">
      <c r="A131" s="16">
        <v>1</v>
      </c>
      <c r="B131" s="84" t="s">
        <v>92</v>
      </c>
      <c r="C131" s="124" t="s">
        <v>24</v>
      </c>
      <c r="D131" s="105">
        <v>400</v>
      </c>
      <c r="E131" s="399"/>
      <c r="F131" s="124">
        <v>8</v>
      </c>
      <c r="G131" s="128">
        <f>E131*1.08</f>
        <v>0</v>
      </c>
      <c r="H131" s="400">
        <f>D131*E131</f>
        <v>0</v>
      </c>
      <c r="I131" s="389">
        <f>D131*G131</f>
        <v>0</v>
      </c>
      <c r="J131" s="130"/>
      <c r="K131" s="130"/>
    </row>
    <row r="132" spans="1:11" s="8" customFormat="1" ht="15.75" customHeight="1" thickBot="1">
      <c r="A132" s="74"/>
      <c r="B132" s="133" t="s">
        <v>19</v>
      </c>
      <c r="C132" s="36"/>
      <c r="D132" s="125"/>
      <c r="E132" s="44"/>
      <c r="F132" s="78"/>
      <c r="G132" s="38"/>
      <c r="H132" s="109">
        <f>H131</f>
        <v>0</v>
      </c>
      <c r="I132" s="80">
        <f>I131</f>
        <v>0</v>
      </c>
      <c r="J132" s="81"/>
      <c r="K132" s="110"/>
    </row>
    <row r="133" spans="1:11" s="8" customFormat="1" ht="19.5" customHeight="1">
      <c r="A133" s="45"/>
      <c r="B133" s="53"/>
      <c r="C133" s="47"/>
      <c r="D133" s="48"/>
      <c r="E133" s="52"/>
      <c r="F133" s="82"/>
      <c r="G133" s="83"/>
      <c r="H133" s="82"/>
      <c r="I133" s="52"/>
      <c r="J133" s="52"/>
      <c r="K133" s="52"/>
    </row>
    <row r="134" spans="1:8" s="8" customFormat="1" ht="18" customHeight="1">
      <c r="A134" s="113"/>
      <c r="B134" s="134" t="s">
        <v>88</v>
      </c>
      <c r="C134" s="115"/>
      <c r="D134" s="116"/>
      <c r="E134" s="147"/>
      <c r="F134" s="148"/>
      <c r="G134" s="117"/>
      <c r="H134" s="148"/>
    </row>
    <row r="135" spans="1:11" s="8" customFormat="1" ht="48.75" customHeight="1">
      <c r="A135" s="254" t="s">
        <v>1</v>
      </c>
      <c r="B135" s="10" t="s">
        <v>2</v>
      </c>
      <c r="C135" s="10" t="s">
        <v>3</v>
      </c>
      <c r="D135" s="11" t="s">
        <v>4</v>
      </c>
      <c r="E135" s="12" t="s">
        <v>5</v>
      </c>
      <c r="F135" s="12" t="s">
        <v>6</v>
      </c>
      <c r="G135" s="12" t="s">
        <v>7</v>
      </c>
      <c r="H135" s="12" t="s">
        <v>8</v>
      </c>
      <c r="I135" s="12" t="s">
        <v>9</v>
      </c>
      <c r="J135" s="13" t="s">
        <v>10</v>
      </c>
      <c r="K135" s="14" t="s">
        <v>11</v>
      </c>
    </row>
    <row r="136" spans="1:11" s="26" customFormat="1" ht="28.5" customHeight="1" thickBot="1">
      <c r="A136" s="290">
        <v>1</v>
      </c>
      <c r="B136" s="288" t="s">
        <v>94</v>
      </c>
      <c r="C136" s="124" t="s">
        <v>59</v>
      </c>
      <c r="D136" s="105">
        <v>25</v>
      </c>
      <c r="E136" s="142"/>
      <c r="F136" s="124">
        <v>8</v>
      </c>
      <c r="G136" s="29">
        <f>E136*1.08</f>
        <v>0</v>
      </c>
      <c r="H136" s="29">
        <f>D136*E136</f>
        <v>0</v>
      </c>
      <c r="I136" s="29">
        <f>D136*G136</f>
        <v>0</v>
      </c>
      <c r="J136" s="32"/>
      <c r="K136" s="25"/>
    </row>
    <row r="137" spans="1:11" s="8" customFormat="1" ht="18.75" customHeight="1" thickBot="1">
      <c r="A137" s="289"/>
      <c r="B137" s="75" t="s">
        <v>19</v>
      </c>
      <c r="C137" s="149"/>
      <c r="D137" s="150"/>
      <c r="E137" s="44"/>
      <c r="F137" s="151"/>
      <c r="G137" s="152"/>
      <c r="H137" s="41">
        <f>H136</f>
        <v>0</v>
      </c>
      <c r="I137" s="80">
        <f>I136</f>
        <v>0</v>
      </c>
      <c r="J137" s="43"/>
      <c r="K137" s="110"/>
    </row>
    <row r="138" spans="1:11" s="8" customFormat="1" ht="7.5" customHeight="1">
      <c r="A138" s="153"/>
      <c r="B138" s="53"/>
      <c r="C138" s="54"/>
      <c r="D138" s="154"/>
      <c r="E138" s="52"/>
      <c r="F138" s="155"/>
      <c r="G138" s="52"/>
      <c r="H138" s="155"/>
      <c r="I138" s="52"/>
      <c r="J138" s="52"/>
      <c r="K138" s="52"/>
    </row>
    <row r="139" spans="1:11" s="8" customFormat="1" ht="7.5" customHeight="1">
      <c r="A139" s="153"/>
      <c r="B139" s="53"/>
      <c r="C139" s="54"/>
      <c r="D139" s="154"/>
      <c r="E139" s="52"/>
      <c r="F139" s="155"/>
      <c r="G139" s="52"/>
      <c r="H139" s="155"/>
      <c r="I139" s="52"/>
      <c r="J139" s="52"/>
      <c r="K139" s="52"/>
    </row>
    <row r="140" spans="1:11" s="8" customFormat="1" ht="7.5" customHeight="1">
      <c r="A140" s="153"/>
      <c r="B140" s="53"/>
      <c r="C140" s="54"/>
      <c r="D140" s="154"/>
      <c r="E140" s="52"/>
      <c r="F140" s="155"/>
      <c r="G140" s="52"/>
      <c r="H140" s="155"/>
      <c r="I140" s="52"/>
      <c r="J140" s="52"/>
      <c r="K140" s="52"/>
    </row>
    <row r="141" spans="1:11" s="8" customFormat="1" ht="7.5" customHeight="1">
      <c r="A141" s="153"/>
      <c r="B141" s="53"/>
      <c r="C141" s="54"/>
      <c r="D141" s="154"/>
      <c r="E141" s="52"/>
      <c r="F141" s="155"/>
      <c r="G141" s="52"/>
      <c r="H141" s="155"/>
      <c r="I141" s="52"/>
      <c r="J141" s="52"/>
      <c r="K141" s="52"/>
    </row>
    <row r="142" spans="1:11" s="8" customFormat="1" ht="17.25" customHeight="1">
      <c r="A142" s="153"/>
      <c r="B142" s="53"/>
      <c r="C142" s="54"/>
      <c r="D142" s="154"/>
      <c r="E142" s="52"/>
      <c r="F142" s="155"/>
      <c r="G142" s="52"/>
      <c r="H142" s="155"/>
      <c r="I142" s="52"/>
      <c r="J142" s="52"/>
      <c r="K142" s="52"/>
    </row>
    <row r="143" spans="1:11" s="8" customFormat="1" ht="7.5" customHeight="1">
      <c r="A143" s="153"/>
      <c r="B143" s="53"/>
      <c r="C143" s="54"/>
      <c r="D143" s="154"/>
      <c r="E143" s="52"/>
      <c r="F143" s="155"/>
      <c r="G143" s="52"/>
      <c r="H143" s="155"/>
      <c r="I143" s="52"/>
      <c r="J143" s="52"/>
      <c r="K143" s="52"/>
    </row>
    <row r="144" spans="1:8" s="8" customFormat="1" ht="18" customHeight="1">
      <c r="A144" s="113"/>
      <c r="B144" s="134" t="s">
        <v>89</v>
      </c>
      <c r="C144" s="115"/>
      <c r="D144" s="116"/>
      <c r="E144" s="135"/>
      <c r="F144" s="118"/>
      <c r="G144" s="119"/>
      <c r="H144" s="135"/>
    </row>
    <row r="145" spans="1:11" s="15" customFormat="1" ht="51.75" customHeight="1">
      <c r="A145" s="9" t="s">
        <v>1</v>
      </c>
      <c r="B145" s="10" t="s">
        <v>2</v>
      </c>
      <c r="C145" s="10" t="s">
        <v>3</v>
      </c>
      <c r="D145" s="11" t="s">
        <v>4</v>
      </c>
      <c r="E145" s="12" t="s">
        <v>5</v>
      </c>
      <c r="F145" s="12" t="s">
        <v>6</v>
      </c>
      <c r="G145" s="12" t="s">
        <v>7</v>
      </c>
      <c r="H145" s="12" t="s">
        <v>8</v>
      </c>
      <c r="I145" s="12" t="s">
        <v>9</v>
      </c>
      <c r="J145" s="13" t="s">
        <v>10</v>
      </c>
      <c r="K145" s="14" t="s">
        <v>11</v>
      </c>
    </row>
    <row r="146" spans="1:11" s="15" customFormat="1" ht="15">
      <c r="A146" s="16">
        <v>1</v>
      </c>
      <c r="B146" s="137" t="s">
        <v>96</v>
      </c>
      <c r="C146" s="126" t="s">
        <v>24</v>
      </c>
      <c r="D146" s="127">
        <v>10</v>
      </c>
      <c r="E146" s="223"/>
      <c r="F146" s="124">
        <v>8</v>
      </c>
      <c r="G146" s="128">
        <v>0</v>
      </c>
      <c r="H146" s="156">
        <v>0</v>
      </c>
      <c r="I146" s="156">
        <v>0</v>
      </c>
      <c r="J146" s="157"/>
      <c r="K146" s="158"/>
    </row>
    <row r="147" spans="1:11" s="26" customFormat="1" ht="17.25" customHeight="1">
      <c r="A147" s="16">
        <v>2</v>
      </c>
      <c r="B147" s="132" t="s">
        <v>97</v>
      </c>
      <c r="C147" s="126" t="s">
        <v>24</v>
      </c>
      <c r="D147" s="127">
        <v>10</v>
      </c>
      <c r="E147" s="102"/>
      <c r="F147" s="124">
        <v>8</v>
      </c>
      <c r="G147" s="128">
        <v>0</v>
      </c>
      <c r="H147" s="156">
        <v>0</v>
      </c>
      <c r="I147" s="156">
        <v>0</v>
      </c>
      <c r="J147" s="159"/>
      <c r="K147" s="160"/>
    </row>
    <row r="148" spans="1:11" s="26" customFormat="1" ht="15" customHeight="1">
      <c r="A148" s="16">
        <v>3</v>
      </c>
      <c r="B148" s="132" t="s">
        <v>98</v>
      </c>
      <c r="C148" s="124" t="s">
        <v>24</v>
      </c>
      <c r="D148" s="105">
        <v>60</v>
      </c>
      <c r="E148" s="25"/>
      <c r="F148" s="21">
        <v>8</v>
      </c>
      <c r="G148" s="128">
        <v>0</v>
      </c>
      <c r="H148" s="156">
        <v>0</v>
      </c>
      <c r="I148" s="156">
        <v>0</v>
      </c>
      <c r="J148" s="159"/>
      <c r="K148" s="160"/>
    </row>
    <row r="149" spans="1:11" s="26" customFormat="1" ht="15" customHeight="1">
      <c r="A149" s="16">
        <v>4</v>
      </c>
      <c r="B149" s="132" t="s">
        <v>99</v>
      </c>
      <c r="C149" s="124" t="s">
        <v>24</v>
      </c>
      <c r="D149" s="105">
        <v>200</v>
      </c>
      <c r="E149" s="25"/>
      <c r="F149" s="21">
        <v>8</v>
      </c>
      <c r="G149" s="128">
        <v>0</v>
      </c>
      <c r="H149" s="156">
        <v>0</v>
      </c>
      <c r="I149" s="156">
        <v>0</v>
      </c>
      <c r="J149" s="159"/>
      <c r="K149" s="160"/>
    </row>
    <row r="150" spans="1:11" s="26" customFormat="1" ht="15" customHeight="1">
      <c r="A150" s="16">
        <v>5</v>
      </c>
      <c r="B150" s="132" t="s">
        <v>100</v>
      </c>
      <c r="C150" s="124" t="s">
        <v>24</v>
      </c>
      <c r="D150" s="105">
        <v>200</v>
      </c>
      <c r="E150" s="25"/>
      <c r="F150" s="21">
        <v>8</v>
      </c>
      <c r="G150" s="128">
        <v>0</v>
      </c>
      <c r="H150" s="156">
        <v>0</v>
      </c>
      <c r="I150" s="156">
        <v>0</v>
      </c>
      <c r="J150" s="159"/>
      <c r="K150" s="160"/>
    </row>
    <row r="151" spans="1:11" s="26" customFormat="1" ht="15.75" customHeight="1">
      <c r="A151" s="16">
        <v>6</v>
      </c>
      <c r="B151" s="132" t="s">
        <v>101</v>
      </c>
      <c r="C151" s="124" t="s">
        <v>24</v>
      </c>
      <c r="D151" s="105">
        <v>100</v>
      </c>
      <c r="E151" s="25"/>
      <c r="F151" s="21">
        <v>8</v>
      </c>
      <c r="G151" s="128">
        <v>0</v>
      </c>
      <c r="H151" s="156">
        <v>0</v>
      </c>
      <c r="I151" s="156">
        <v>0</v>
      </c>
      <c r="J151" s="159"/>
      <c r="K151" s="160"/>
    </row>
    <row r="152" spans="1:11" s="26" customFormat="1" ht="15.75" customHeight="1">
      <c r="A152" s="16">
        <v>7</v>
      </c>
      <c r="B152" s="132" t="s">
        <v>102</v>
      </c>
      <c r="C152" s="124" t="s">
        <v>24</v>
      </c>
      <c r="D152" s="105">
        <v>150</v>
      </c>
      <c r="E152" s="25"/>
      <c r="F152" s="21">
        <v>8</v>
      </c>
      <c r="G152" s="128">
        <v>0</v>
      </c>
      <c r="H152" s="156">
        <v>0</v>
      </c>
      <c r="I152" s="156">
        <v>0</v>
      </c>
      <c r="J152" s="159"/>
      <c r="K152" s="160"/>
    </row>
    <row r="153" spans="1:11" s="26" customFormat="1" ht="15.75" customHeight="1">
      <c r="A153" s="16">
        <v>8</v>
      </c>
      <c r="B153" s="132" t="s">
        <v>103</v>
      </c>
      <c r="C153" s="124" t="s">
        <v>24</v>
      </c>
      <c r="D153" s="105">
        <v>60</v>
      </c>
      <c r="E153" s="25"/>
      <c r="F153" s="21">
        <v>8</v>
      </c>
      <c r="G153" s="128">
        <v>0</v>
      </c>
      <c r="H153" s="156">
        <v>0</v>
      </c>
      <c r="I153" s="156">
        <v>0</v>
      </c>
      <c r="J153" s="159"/>
      <c r="K153" s="160"/>
    </row>
    <row r="154" spans="1:11" s="26" customFormat="1" ht="15.75" customHeight="1">
      <c r="A154" s="16">
        <v>9</v>
      </c>
      <c r="B154" s="132" t="s">
        <v>104</v>
      </c>
      <c r="C154" s="124" t="s">
        <v>24</v>
      </c>
      <c r="D154" s="105">
        <v>20</v>
      </c>
      <c r="E154" s="25"/>
      <c r="F154" s="21">
        <v>8</v>
      </c>
      <c r="G154" s="128">
        <v>0</v>
      </c>
      <c r="H154" s="156">
        <v>0</v>
      </c>
      <c r="I154" s="156">
        <v>0</v>
      </c>
      <c r="J154" s="159"/>
      <c r="K154" s="160"/>
    </row>
    <row r="155" spans="1:11" s="26" customFormat="1" ht="15.75" customHeight="1">
      <c r="A155" s="16">
        <v>10</v>
      </c>
      <c r="B155" s="138" t="s">
        <v>105</v>
      </c>
      <c r="C155" s="71" t="s">
        <v>24</v>
      </c>
      <c r="D155" s="19">
        <v>50</v>
      </c>
      <c r="E155" s="33"/>
      <c r="F155" s="30">
        <v>8</v>
      </c>
      <c r="G155" s="128">
        <v>0</v>
      </c>
      <c r="H155" s="156">
        <v>0</v>
      </c>
      <c r="I155" s="156">
        <v>0</v>
      </c>
      <c r="J155" s="161"/>
      <c r="K155" s="160"/>
    </row>
    <row r="156" spans="1:11" s="26" customFormat="1" ht="17.25" customHeight="1" thickBot="1">
      <c r="A156" s="16">
        <v>11</v>
      </c>
      <c r="B156" s="138" t="s">
        <v>106</v>
      </c>
      <c r="C156" s="71" t="s">
        <v>24</v>
      </c>
      <c r="D156" s="19">
        <v>10</v>
      </c>
      <c r="E156" s="33"/>
      <c r="F156" s="30">
        <v>8</v>
      </c>
      <c r="G156" s="128">
        <v>0</v>
      </c>
      <c r="H156" s="156">
        <v>0</v>
      </c>
      <c r="I156" s="156">
        <v>0</v>
      </c>
      <c r="J156" s="161"/>
      <c r="K156" s="160"/>
    </row>
    <row r="157" spans="1:11" s="8" customFormat="1" ht="15.75" customHeight="1" thickBot="1">
      <c r="A157" s="107"/>
      <c r="B157" s="75" t="s">
        <v>19</v>
      </c>
      <c r="C157" s="76"/>
      <c r="D157" s="37"/>
      <c r="E157" s="77"/>
      <c r="F157" s="123"/>
      <c r="G157" s="162"/>
      <c r="H157" s="41">
        <f>H146+H147+H148+H149+H150+H151+H152+H153+H154+H155+H156</f>
        <v>0</v>
      </c>
      <c r="I157" s="80">
        <f>I146+I147+I148+I149+I150+I151+I152+I153+I154+I155+I156</f>
        <v>0</v>
      </c>
      <c r="J157" s="163"/>
      <c r="K157" s="164"/>
    </row>
    <row r="158" spans="1:11" s="8" customFormat="1" ht="18" customHeight="1">
      <c r="A158" s="45"/>
      <c r="B158" s="53"/>
      <c r="C158" s="47"/>
      <c r="D158" s="48"/>
      <c r="E158" s="52"/>
      <c r="F158" s="82"/>
      <c r="G158" s="52"/>
      <c r="H158" s="172"/>
      <c r="I158" s="282"/>
      <c r="J158" s="283"/>
      <c r="K158" s="283"/>
    </row>
    <row r="159" spans="1:4" s="8" customFormat="1" ht="16.5" customHeight="1">
      <c r="A159" s="99"/>
      <c r="B159" s="99" t="s">
        <v>91</v>
      </c>
      <c r="C159" s="47"/>
      <c r="D159" s="48"/>
    </row>
    <row r="160" spans="1:11" s="8" customFormat="1" ht="51" customHeight="1">
      <c r="A160" s="254" t="s">
        <v>1</v>
      </c>
      <c r="B160" s="255" t="s">
        <v>2</v>
      </c>
      <c r="C160" s="255" t="s">
        <v>3</v>
      </c>
      <c r="D160" s="256" t="s">
        <v>4</v>
      </c>
      <c r="E160" s="257" t="s">
        <v>5</v>
      </c>
      <c r="F160" s="257" t="s">
        <v>6</v>
      </c>
      <c r="G160" s="257" t="s">
        <v>7</v>
      </c>
      <c r="H160" s="257" t="s">
        <v>8</v>
      </c>
      <c r="I160" s="257" t="s">
        <v>9</v>
      </c>
      <c r="J160" s="258" t="s">
        <v>10</v>
      </c>
      <c r="K160" s="275" t="s">
        <v>11</v>
      </c>
    </row>
    <row r="161" spans="1:11" s="8" customFormat="1" ht="15.75" customHeight="1">
      <c r="A161" s="290">
        <v>1</v>
      </c>
      <c r="B161" s="351" t="s">
        <v>108</v>
      </c>
      <c r="C161" s="352" t="s">
        <v>24</v>
      </c>
      <c r="D161" s="353">
        <v>20</v>
      </c>
      <c r="E161" s="253"/>
      <c r="F161" s="251">
        <v>8</v>
      </c>
      <c r="G161" s="328">
        <f>E161*1.08</f>
        <v>0</v>
      </c>
      <c r="H161" s="253">
        <f>D161*E161</f>
        <v>0</v>
      </c>
      <c r="I161" s="253">
        <v>0</v>
      </c>
      <c r="J161" s="252"/>
      <c r="K161" s="252"/>
    </row>
    <row r="162" spans="1:11" s="8" customFormat="1" ht="15.75" customHeight="1">
      <c r="A162" s="290">
        <v>2</v>
      </c>
      <c r="B162" s="229" t="s">
        <v>109</v>
      </c>
      <c r="C162" s="229" t="s">
        <v>110</v>
      </c>
      <c r="D162" s="229">
        <v>130</v>
      </c>
      <c r="E162" s="229"/>
      <c r="F162" s="230">
        <v>8</v>
      </c>
      <c r="G162" s="231">
        <f>E162*1.08</f>
        <v>0</v>
      </c>
      <c r="H162" s="232">
        <f>D162*E162</f>
        <v>0</v>
      </c>
      <c r="I162" s="232">
        <v>0</v>
      </c>
      <c r="J162" s="233"/>
      <c r="K162" s="233"/>
    </row>
    <row r="163" spans="1:11" s="8" customFormat="1" ht="15.75" customHeight="1">
      <c r="A163" s="290">
        <v>3</v>
      </c>
      <c r="B163" s="229" t="s">
        <v>111</v>
      </c>
      <c r="C163" s="229" t="s">
        <v>110</v>
      </c>
      <c r="D163" s="229">
        <v>900</v>
      </c>
      <c r="E163" s="229"/>
      <c r="F163" s="230">
        <v>8</v>
      </c>
      <c r="G163" s="231">
        <f aca="true" t="shared" si="0" ref="G163:G175">E163*1.08</f>
        <v>0</v>
      </c>
      <c r="H163" s="232">
        <f aca="true" t="shared" si="1" ref="H163:H175">D163*E163</f>
        <v>0</v>
      </c>
      <c r="I163" s="232">
        <v>0</v>
      </c>
      <c r="J163" s="233"/>
      <c r="K163" s="233"/>
    </row>
    <row r="164" spans="1:11" s="8" customFormat="1" ht="15.75" customHeight="1">
      <c r="A164" s="348">
        <v>4</v>
      </c>
      <c r="B164" s="354" t="s">
        <v>112</v>
      </c>
      <c r="C164" s="355" t="s">
        <v>59</v>
      </c>
      <c r="D164" s="356">
        <v>1100</v>
      </c>
      <c r="E164" s="349"/>
      <c r="F164" s="350">
        <v>8</v>
      </c>
      <c r="G164" s="231">
        <f t="shared" si="0"/>
        <v>0</v>
      </c>
      <c r="H164" s="232">
        <f t="shared" si="1"/>
        <v>0</v>
      </c>
      <c r="I164" s="232">
        <v>0</v>
      </c>
      <c r="J164" s="236"/>
      <c r="K164" s="236"/>
    </row>
    <row r="165" spans="1:11" s="8" customFormat="1" ht="15" customHeight="1">
      <c r="A165" s="16">
        <v>5</v>
      </c>
      <c r="B165" s="237" t="s">
        <v>113</v>
      </c>
      <c r="C165" s="234" t="s">
        <v>59</v>
      </c>
      <c r="D165" s="235">
        <v>200</v>
      </c>
      <c r="E165" s="238"/>
      <c r="F165" s="429" t="s">
        <v>207</v>
      </c>
      <c r="G165" s="231">
        <f t="shared" si="0"/>
        <v>0</v>
      </c>
      <c r="H165" s="232">
        <f t="shared" si="1"/>
        <v>0</v>
      </c>
      <c r="I165" s="232">
        <v>0</v>
      </c>
      <c r="J165" s="239"/>
      <c r="K165" s="240"/>
    </row>
    <row r="166" spans="1:11" s="15" customFormat="1" ht="15">
      <c r="A166" s="226">
        <v>6</v>
      </c>
      <c r="B166" s="229" t="s">
        <v>114</v>
      </c>
      <c r="C166" s="229" t="s">
        <v>110</v>
      </c>
      <c r="D166" s="229">
        <v>40</v>
      </c>
      <c r="E166" s="229"/>
      <c r="F166" s="230">
        <v>8</v>
      </c>
      <c r="G166" s="231">
        <f t="shared" si="0"/>
        <v>0</v>
      </c>
      <c r="H166" s="232">
        <f t="shared" si="1"/>
        <v>0</v>
      </c>
      <c r="I166" s="232">
        <v>0</v>
      </c>
      <c r="J166" s="233"/>
      <c r="K166" s="233"/>
    </row>
    <row r="167" spans="1:11" s="26" customFormat="1" ht="15.75" customHeight="1">
      <c r="A167" s="16">
        <v>7</v>
      </c>
      <c r="B167" s="229" t="s">
        <v>115</v>
      </c>
      <c r="C167" s="229" t="s">
        <v>110</v>
      </c>
      <c r="D167" s="229">
        <v>20</v>
      </c>
      <c r="E167" s="229"/>
      <c r="F167" s="230">
        <v>8</v>
      </c>
      <c r="G167" s="231">
        <f t="shared" si="0"/>
        <v>0</v>
      </c>
      <c r="H167" s="232">
        <f t="shared" si="1"/>
        <v>0</v>
      </c>
      <c r="I167" s="232">
        <v>0</v>
      </c>
      <c r="J167" s="233"/>
      <c r="K167" s="233"/>
    </row>
    <row r="168" spans="1:11" s="26" customFormat="1" ht="15.75" customHeight="1">
      <c r="A168" s="226">
        <v>8</v>
      </c>
      <c r="B168" s="227" t="s">
        <v>116</v>
      </c>
      <c r="C168" s="228" t="s">
        <v>24</v>
      </c>
      <c r="D168" s="70">
        <v>10</v>
      </c>
      <c r="E168" s="23"/>
      <c r="F168" s="67">
        <v>8</v>
      </c>
      <c r="G168" s="231">
        <f t="shared" si="0"/>
        <v>0</v>
      </c>
      <c r="H168" s="232">
        <f t="shared" si="1"/>
        <v>0</v>
      </c>
      <c r="I168" s="232">
        <v>0</v>
      </c>
      <c r="J168" s="69"/>
      <c r="K168" s="70"/>
    </row>
    <row r="169" spans="1:11" s="26" customFormat="1" ht="15.75" customHeight="1">
      <c r="A169" s="16">
        <v>9</v>
      </c>
      <c r="B169" s="132" t="s">
        <v>117</v>
      </c>
      <c r="C169" s="124" t="s">
        <v>24</v>
      </c>
      <c r="D169" s="25">
        <v>10</v>
      </c>
      <c r="E169" s="20"/>
      <c r="F169" s="21">
        <v>8</v>
      </c>
      <c r="G169" s="231">
        <f t="shared" si="0"/>
        <v>0</v>
      </c>
      <c r="H169" s="232">
        <f t="shared" si="1"/>
        <v>0</v>
      </c>
      <c r="I169" s="232">
        <v>0</v>
      </c>
      <c r="J169" s="24"/>
      <c r="K169" s="25"/>
    </row>
    <row r="170" spans="1:11" s="26" customFormat="1" ht="15.75" customHeight="1">
      <c r="A170" s="226">
        <v>10</v>
      </c>
      <c r="B170" s="132" t="s">
        <v>118</v>
      </c>
      <c r="C170" s="124" t="s">
        <v>24</v>
      </c>
      <c r="D170" s="25">
        <v>10</v>
      </c>
      <c r="E170" s="20"/>
      <c r="F170" s="21">
        <v>8</v>
      </c>
      <c r="G170" s="231">
        <f t="shared" si="0"/>
        <v>0</v>
      </c>
      <c r="H170" s="232">
        <f t="shared" si="1"/>
        <v>0</v>
      </c>
      <c r="I170" s="232">
        <v>0</v>
      </c>
      <c r="J170" s="24"/>
      <c r="K170" s="25"/>
    </row>
    <row r="171" spans="1:11" s="26" customFormat="1" ht="15.75" customHeight="1">
      <c r="A171" s="16">
        <v>11</v>
      </c>
      <c r="B171" s="132" t="s">
        <v>223</v>
      </c>
      <c r="C171" s="124" t="s">
        <v>24</v>
      </c>
      <c r="D171" s="25">
        <v>20</v>
      </c>
      <c r="E171" s="20"/>
      <c r="F171" s="21">
        <v>8</v>
      </c>
      <c r="G171" s="231">
        <f t="shared" si="0"/>
        <v>0</v>
      </c>
      <c r="H171" s="232">
        <f t="shared" si="1"/>
        <v>0</v>
      </c>
      <c r="I171" s="232">
        <v>0</v>
      </c>
      <c r="J171" s="24"/>
      <c r="K171" s="25"/>
    </row>
    <row r="172" spans="1:11" s="26" customFormat="1" ht="15.75" customHeight="1">
      <c r="A172" s="226">
        <v>12</v>
      </c>
      <c r="B172" s="132" t="s">
        <v>119</v>
      </c>
      <c r="C172" s="124" t="s">
        <v>24</v>
      </c>
      <c r="D172" s="25">
        <v>45</v>
      </c>
      <c r="E172" s="20"/>
      <c r="F172" s="21">
        <v>8</v>
      </c>
      <c r="G172" s="231">
        <f t="shared" si="0"/>
        <v>0</v>
      </c>
      <c r="H172" s="232">
        <f t="shared" si="1"/>
        <v>0</v>
      </c>
      <c r="I172" s="232">
        <v>0</v>
      </c>
      <c r="J172" s="24"/>
      <c r="K172" s="25"/>
    </row>
    <row r="173" spans="1:11" s="26" customFormat="1" ht="15">
      <c r="A173" s="16">
        <v>13</v>
      </c>
      <c r="B173" s="132" t="s">
        <v>120</v>
      </c>
      <c r="C173" s="124" t="s">
        <v>24</v>
      </c>
      <c r="D173" s="25">
        <v>30</v>
      </c>
      <c r="E173" s="20"/>
      <c r="F173" s="146">
        <v>8</v>
      </c>
      <c r="G173" s="231">
        <f t="shared" si="0"/>
        <v>0</v>
      </c>
      <c r="H173" s="232">
        <f t="shared" si="1"/>
        <v>0</v>
      </c>
      <c r="I173" s="232">
        <v>0</v>
      </c>
      <c r="J173" s="165"/>
      <c r="K173" s="25"/>
    </row>
    <row r="174" spans="1:11" s="26" customFormat="1" ht="15">
      <c r="A174" s="226">
        <v>14</v>
      </c>
      <c r="B174" s="132" t="s">
        <v>121</v>
      </c>
      <c r="C174" s="124" t="s">
        <v>24</v>
      </c>
      <c r="D174" s="25">
        <v>10</v>
      </c>
      <c r="E174" s="20"/>
      <c r="F174" s="21">
        <v>8</v>
      </c>
      <c r="G174" s="231">
        <f t="shared" si="0"/>
        <v>0</v>
      </c>
      <c r="H174" s="232">
        <f t="shared" si="1"/>
        <v>0</v>
      </c>
      <c r="I174" s="232">
        <v>0</v>
      </c>
      <c r="J174" s="24"/>
      <c r="K174" s="25"/>
    </row>
    <row r="175" spans="1:11" s="26" customFormat="1" ht="15.75" thickBot="1">
      <c r="A175" s="27">
        <v>15</v>
      </c>
      <c r="B175" s="84" t="s">
        <v>122</v>
      </c>
      <c r="C175" s="71" t="s">
        <v>24</v>
      </c>
      <c r="D175" s="33">
        <v>10</v>
      </c>
      <c r="E175" s="29"/>
      <c r="F175" s="21">
        <v>8</v>
      </c>
      <c r="G175" s="231">
        <f t="shared" si="0"/>
        <v>0</v>
      </c>
      <c r="H175" s="232">
        <f t="shared" si="1"/>
        <v>0</v>
      </c>
      <c r="I175" s="232">
        <v>0</v>
      </c>
      <c r="J175" s="24"/>
      <c r="K175" s="25"/>
    </row>
    <row r="176" spans="1:11" s="8" customFormat="1" ht="16.5" thickBot="1">
      <c r="A176" s="321"/>
      <c r="B176" s="322" t="s">
        <v>19</v>
      </c>
      <c r="C176" s="323"/>
      <c r="D176" s="324"/>
      <c r="E176" s="325"/>
      <c r="F176" s="217"/>
      <c r="G176" s="170"/>
      <c r="H176" s="96">
        <f>H161+H162+H163+H164+H165+H166+H167+H168+H169+H170+H171+H172+H173+H174+H175</f>
        <v>0</v>
      </c>
      <c r="I176" s="80">
        <f>I161+I162+I163+I164+I165+I166+I167+I168+I169+I170+I171+I172+I173+I174+I175</f>
        <v>0</v>
      </c>
      <c r="J176" s="81"/>
      <c r="K176" s="110"/>
    </row>
    <row r="177" spans="1:11" s="8" customFormat="1" ht="18.75" customHeight="1">
      <c r="A177" s="166"/>
      <c r="B177" s="53"/>
      <c r="C177" s="167"/>
      <c r="D177" s="168"/>
      <c r="E177" s="169"/>
      <c r="F177" s="82"/>
      <c r="G177" s="83"/>
      <c r="H177" s="172"/>
      <c r="I177" s="172"/>
      <c r="J177" s="52"/>
      <c r="K177" s="52"/>
    </row>
    <row r="178" spans="1:11" s="8" customFormat="1" ht="15" customHeight="1">
      <c r="A178" s="99"/>
      <c r="B178" s="99" t="s">
        <v>93</v>
      </c>
      <c r="C178" s="47"/>
      <c r="D178" s="48"/>
      <c r="K178" s="52"/>
    </row>
    <row r="179" spans="1:11" s="8" customFormat="1" ht="52.5" customHeight="1">
      <c r="A179" s="9" t="s">
        <v>1</v>
      </c>
      <c r="B179" s="10" t="s">
        <v>2</v>
      </c>
      <c r="C179" s="10" t="s">
        <v>3</v>
      </c>
      <c r="D179" s="11" t="s">
        <v>4</v>
      </c>
      <c r="E179" s="12" t="s">
        <v>5</v>
      </c>
      <c r="F179" s="12" t="s">
        <v>6</v>
      </c>
      <c r="G179" s="12" t="s">
        <v>7</v>
      </c>
      <c r="H179" s="12" t="s">
        <v>8</v>
      </c>
      <c r="I179" s="12" t="s">
        <v>9</v>
      </c>
      <c r="J179" s="13" t="s">
        <v>10</v>
      </c>
      <c r="K179" s="14" t="s">
        <v>11</v>
      </c>
    </row>
    <row r="180" spans="1:11" s="26" customFormat="1" ht="15">
      <c r="A180" s="16">
        <v>1</v>
      </c>
      <c r="B180" s="84" t="s">
        <v>227</v>
      </c>
      <c r="C180" s="71" t="s">
        <v>24</v>
      </c>
      <c r="D180" s="33">
        <v>500</v>
      </c>
      <c r="E180" s="29"/>
      <c r="F180" s="30">
        <v>8</v>
      </c>
      <c r="G180" s="31">
        <f aca="true" t="shared" si="2" ref="G180:G189">E180*1.08</f>
        <v>0</v>
      </c>
      <c r="H180" s="29">
        <f>D180*E180</f>
        <v>0</v>
      </c>
      <c r="I180" s="29">
        <f>D180*G180</f>
        <v>0</v>
      </c>
      <c r="J180" s="32"/>
      <c r="K180" s="25"/>
    </row>
    <row r="181" spans="1:11" s="26" customFormat="1" ht="15">
      <c r="A181" s="16">
        <v>2</v>
      </c>
      <c r="B181" s="33" t="s">
        <v>124</v>
      </c>
      <c r="C181" s="71" t="s">
        <v>24</v>
      </c>
      <c r="D181" s="33">
        <v>5500</v>
      </c>
      <c r="E181" s="29"/>
      <c r="F181" s="30">
        <v>8</v>
      </c>
      <c r="G181" s="31">
        <f t="shared" si="2"/>
        <v>0</v>
      </c>
      <c r="H181" s="29">
        <f aca="true" t="shared" si="3" ref="H181:H188">D181*E181</f>
        <v>0</v>
      </c>
      <c r="I181" s="29">
        <f aca="true" t="shared" si="4" ref="I181:I189">D181*G181</f>
        <v>0</v>
      </c>
      <c r="J181" s="24"/>
      <c r="K181" s="25"/>
    </row>
    <row r="182" spans="1:11" s="26" customFormat="1" ht="27" customHeight="1">
      <c r="A182" s="27">
        <v>3</v>
      </c>
      <c r="B182" s="84" t="s">
        <v>125</v>
      </c>
      <c r="C182" s="71" t="s">
        <v>24</v>
      </c>
      <c r="D182" s="33">
        <v>1000</v>
      </c>
      <c r="E182" s="29"/>
      <c r="F182" s="30">
        <v>8</v>
      </c>
      <c r="G182" s="31">
        <f t="shared" si="2"/>
        <v>0</v>
      </c>
      <c r="H182" s="29">
        <f t="shared" si="3"/>
        <v>0</v>
      </c>
      <c r="I182" s="29">
        <f t="shared" si="4"/>
        <v>0</v>
      </c>
      <c r="J182" s="32"/>
      <c r="K182" s="25"/>
    </row>
    <row r="183" spans="1:11" s="26" customFormat="1" ht="27.75" customHeight="1">
      <c r="A183" s="16">
        <v>4</v>
      </c>
      <c r="B183" s="171" t="s">
        <v>126</v>
      </c>
      <c r="C183" s="124" t="s">
        <v>24</v>
      </c>
      <c r="D183" s="25">
        <v>5</v>
      </c>
      <c r="E183" s="20"/>
      <c r="F183" s="21">
        <v>8</v>
      </c>
      <c r="G183" s="22">
        <f t="shared" si="2"/>
        <v>0</v>
      </c>
      <c r="H183" s="29">
        <f t="shared" si="3"/>
        <v>0</v>
      </c>
      <c r="I183" s="29">
        <f t="shared" si="4"/>
        <v>0</v>
      </c>
      <c r="J183" s="24"/>
      <c r="K183" s="25"/>
    </row>
    <row r="184" spans="1:11" s="26" customFormat="1" ht="14.25" customHeight="1">
      <c r="A184" s="27">
        <v>5</v>
      </c>
      <c r="B184" s="144" t="s">
        <v>127</v>
      </c>
      <c r="C184" s="124" t="s">
        <v>24</v>
      </c>
      <c r="D184" s="25">
        <v>100</v>
      </c>
      <c r="E184" s="20"/>
      <c r="F184" s="21">
        <v>23</v>
      </c>
      <c r="G184" s="22">
        <f t="shared" si="2"/>
        <v>0</v>
      </c>
      <c r="H184" s="29">
        <f t="shared" si="3"/>
        <v>0</v>
      </c>
      <c r="I184" s="29">
        <f t="shared" si="4"/>
        <v>0</v>
      </c>
      <c r="J184" s="24"/>
      <c r="K184" s="25"/>
    </row>
    <row r="185" spans="1:11" s="26" customFormat="1" ht="15">
      <c r="A185" s="16">
        <v>6</v>
      </c>
      <c r="B185" s="84" t="s">
        <v>128</v>
      </c>
      <c r="C185" s="124" t="s">
        <v>24</v>
      </c>
      <c r="D185" s="33">
        <v>200</v>
      </c>
      <c r="E185" s="29"/>
      <c r="F185" s="21">
        <v>8</v>
      </c>
      <c r="G185" s="31">
        <f t="shared" si="2"/>
        <v>0</v>
      </c>
      <c r="H185" s="29">
        <f t="shared" si="3"/>
        <v>0</v>
      </c>
      <c r="I185" s="29">
        <f t="shared" si="4"/>
        <v>0</v>
      </c>
      <c r="J185" s="32"/>
      <c r="K185" s="25"/>
    </row>
    <row r="186" spans="1:11" s="26" customFormat="1" ht="15">
      <c r="A186" s="27">
        <v>7</v>
      </c>
      <c r="B186" s="84" t="s">
        <v>129</v>
      </c>
      <c r="C186" s="124" t="s">
        <v>24</v>
      </c>
      <c r="D186" s="33">
        <v>10</v>
      </c>
      <c r="E186" s="29"/>
      <c r="F186" s="21">
        <v>8</v>
      </c>
      <c r="G186" s="31">
        <f t="shared" si="2"/>
        <v>0</v>
      </c>
      <c r="H186" s="29">
        <f t="shared" si="3"/>
        <v>0</v>
      </c>
      <c r="I186" s="29">
        <f t="shared" si="4"/>
        <v>0</v>
      </c>
      <c r="J186" s="32"/>
      <c r="K186" s="25"/>
    </row>
    <row r="187" spans="1:11" s="26" customFormat="1" ht="15">
      <c r="A187" s="16">
        <v>8</v>
      </c>
      <c r="B187" s="84" t="s">
        <v>130</v>
      </c>
      <c r="C187" s="71" t="s">
        <v>24</v>
      </c>
      <c r="D187" s="33">
        <v>10</v>
      </c>
      <c r="E187" s="29"/>
      <c r="F187" s="30">
        <v>8</v>
      </c>
      <c r="G187" s="31">
        <f t="shared" si="2"/>
        <v>0</v>
      </c>
      <c r="H187" s="29">
        <f t="shared" si="3"/>
        <v>0</v>
      </c>
      <c r="I187" s="29">
        <f t="shared" si="4"/>
        <v>0</v>
      </c>
      <c r="J187" s="32"/>
      <c r="K187" s="25"/>
    </row>
    <row r="188" spans="1:11" s="26" customFormat="1" ht="15">
      <c r="A188" s="27">
        <v>9</v>
      </c>
      <c r="B188" s="84" t="s">
        <v>222</v>
      </c>
      <c r="C188" s="71" t="s">
        <v>24</v>
      </c>
      <c r="D188" s="33">
        <v>50000</v>
      </c>
      <c r="E188" s="29"/>
      <c r="F188" s="30">
        <v>8</v>
      </c>
      <c r="G188" s="31">
        <f t="shared" si="2"/>
        <v>0</v>
      </c>
      <c r="H188" s="29">
        <f t="shared" si="3"/>
        <v>0</v>
      </c>
      <c r="I188" s="29">
        <f t="shared" si="4"/>
        <v>0</v>
      </c>
      <c r="J188" s="32"/>
      <c r="K188" s="25"/>
    </row>
    <row r="189" spans="1:11" s="26" customFormat="1" ht="15">
      <c r="A189" s="290">
        <v>10</v>
      </c>
      <c r="B189" s="266" t="s">
        <v>131</v>
      </c>
      <c r="C189" s="352" t="s">
        <v>24</v>
      </c>
      <c r="D189" s="252">
        <v>10</v>
      </c>
      <c r="E189" s="253"/>
      <c r="F189" s="251">
        <v>8</v>
      </c>
      <c r="G189" s="328">
        <f t="shared" si="2"/>
        <v>0</v>
      </c>
      <c r="H189" s="253">
        <f>D189*E189</f>
        <v>0</v>
      </c>
      <c r="I189" s="253">
        <f t="shared" si="4"/>
        <v>0</v>
      </c>
      <c r="J189" s="252"/>
      <c r="K189" s="313"/>
    </row>
    <row r="190" spans="1:11" s="8" customFormat="1" ht="15.75">
      <c r="A190" s="404"/>
      <c r="B190" s="405" t="s">
        <v>19</v>
      </c>
      <c r="C190" s="406"/>
      <c r="D190" s="407"/>
      <c r="E190" s="236"/>
      <c r="F190" s="408"/>
      <c r="G190" s="409"/>
      <c r="H190" s="312">
        <f>H181+H182+H183+H184+H185+H186+H187+H188+H189+H180</f>
        <v>0</v>
      </c>
      <c r="I190" s="312">
        <f>I181+I182+I183+I184+I185+I186+I187+I188+I189+I180</f>
        <v>0</v>
      </c>
      <c r="J190" s="236"/>
      <c r="K190" s="376"/>
    </row>
    <row r="191" spans="1:11" s="8" customFormat="1" ht="15.75">
      <c r="A191" s="45"/>
      <c r="B191" s="53"/>
      <c r="C191" s="47"/>
      <c r="D191" s="48"/>
      <c r="E191" s="52"/>
      <c r="F191" s="82"/>
      <c r="G191" s="83"/>
      <c r="H191" s="172"/>
      <c r="I191" s="172"/>
      <c r="J191" s="52"/>
      <c r="K191" s="52"/>
    </row>
    <row r="192" spans="1:4" s="8" customFormat="1" ht="15.75">
      <c r="A192" s="99"/>
      <c r="B192" s="99" t="s">
        <v>95</v>
      </c>
      <c r="C192" s="47"/>
      <c r="D192" s="48"/>
    </row>
    <row r="193" spans="1:11" s="15" customFormat="1" ht="51">
      <c r="A193" s="9" t="s">
        <v>1</v>
      </c>
      <c r="B193" s="10" t="s">
        <v>2</v>
      </c>
      <c r="C193" s="10" t="s">
        <v>3</v>
      </c>
      <c r="D193" s="11" t="s">
        <v>4</v>
      </c>
      <c r="E193" s="12" t="s">
        <v>5</v>
      </c>
      <c r="F193" s="12" t="s">
        <v>6</v>
      </c>
      <c r="G193" s="12" t="s">
        <v>7</v>
      </c>
      <c r="H193" s="12" t="s">
        <v>8</v>
      </c>
      <c r="I193" s="12" t="s">
        <v>9</v>
      </c>
      <c r="J193" s="13" t="s">
        <v>10</v>
      </c>
      <c r="K193" s="14" t="s">
        <v>11</v>
      </c>
    </row>
    <row r="194" spans="1:11" s="26" customFormat="1" ht="25.5" customHeight="1">
      <c r="A194" s="16">
        <v>1</v>
      </c>
      <c r="B194" s="132" t="s">
        <v>134</v>
      </c>
      <c r="C194" s="173" t="s">
        <v>14</v>
      </c>
      <c r="D194" s="105">
        <v>130</v>
      </c>
      <c r="E194" s="20"/>
      <c r="F194" s="30">
        <v>8</v>
      </c>
      <c r="G194" s="31">
        <f>E194*1.08</f>
        <v>0</v>
      </c>
      <c r="H194" s="89">
        <v>0</v>
      </c>
      <c r="I194" s="20">
        <v>0</v>
      </c>
      <c r="J194" s="24"/>
      <c r="K194" s="25"/>
    </row>
    <row r="195" spans="1:11" s="26" customFormat="1" ht="17.25" customHeight="1">
      <c r="A195" s="16">
        <v>2</v>
      </c>
      <c r="B195" s="132" t="s">
        <v>135</v>
      </c>
      <c r="C195" s="124" t="s">
        <v>24</v>
      </c>
      <c r="D195" s="105">
        <v>1200</v>
      </c>
      <c r="E195" s="20"/>
      <c r="F195" s="30">
        <v>8</v>
      </c>
      <c r="G195" s="31">
        <f aca="true" t="shared" si="5" ref="G195:G203">E195*1.08</f>
        <v>0</v>
      </c>
      <c r="H195" s="89">
        <v>0</v>
      </c>
      <c r="I195" s="20">
        <v>0</v>
      </c>
      <c r="J195" s="24"/>
      <c r="K195" s="25"/>
    </row>
    <row r="196" spans="1:11" s="26" customFormat="1" ht="18.75" customHeight="1">
      <c r="A196" s="16">
        <v>3</v>
      </c>
      <c r="B196" s="132" t="s">
        <v>224</v>
      </c>
      <c r="C196" s="124" t="s">
        <v>24</v>
      </c>
      <c r="D196" s="105">
        <v>4</v>
      </c>
      <c r="E196" s="89"/>
      <c r="F196" s="251">
        <v>8</v>
      </c>
      <c r="G196" s="328">
        <f t="shared" si="5"/>
        <v>0</v>
      </c>
      <c r="H196" s="121">
        <v>0</v>
      </c>
      <c r="I196" s="20">
        <v>0</v>
      </c>
      <c r="J196" s="24"/>
      <c r="K196" s="25"/>
    </row>
    <row r="197" spans="1:11" s="26" customFormat="1" ht="15">
      <c r="A197" s="16">
        <v>4</v>
      </c>
      <c r="B197" s="132" t="s">
        <v>136</v>
      </c>
      <c r="C197" s="124" t="s">
        <v>24</v>
      </c>
      <c r="D197" s="105">
        <v>50</v>
      </c>
      <c r="E197" s="89"/>
      <c r="F197" s="251">
        <v>8</v>
      </c>
      <c r="G197" s="328">
        <f t="shared" si="5"/>
        <v>0</v>
      </c>
      <c r="H197" s="121">
        <v>0</v>
      </c>
      <c r="I197" s="20">
        <v>0</v>
      </c>
      <c r="J197" s="24"/>
      <c r="K197" s="25"/>
    </row>
    <row r="198" spans="1:11" s="26" customFormat="1" ht="15">
      <c r="A198" s="16">
        <v>5</v>
      </c>
      <c r="B198" s="132" t="s">
        <v>137</v>
      </c>
      <c r="C198" s="124" t="s">
        <v>24</v>
      </c>
      <c r="D198" s="25">
        <v>400</v>
      </c>
      <c r="E198" s="20"/>
      <c r="F198" s="30">
        <v>8</v>
      </c>
      <c r="G198" s="31">
        <f t="shared" si="5"/>
        <v>0</v>
      </c>
      <c r="H198" s="89">
        <v>0</v>
      </c>
      <c r="I198" s="20">
        <v>0</v>
      </c>
      <c r="J198" s="24"/>
      <c r="K198" s="25"/>
    </row>
    <row r="199" spans="1:11" s="26" customFormat="1" ht="15">
      <c r="A199" s="16">
        <v>6</v>
      </c>
      <c r="B199" s="138" t="s">
        <v>138</v>
      </c>
      <c r="C199" s="71" t="s">
        <v>24</v>
      </c>
      <c r="D199" s="33">
        <v>60</v>
      </c>
      <c r="E199" s="29"/>
      <c r="F199" s="30">
        <v>8</v>
      </c>
      <c r="G199" s="31">
        <f t="shared" si="5"/>
        <v>0</v>
      </c>
      <c r="H199" s="89">
        <v>0</v>
      </c>
      <c r="I199" s="20">
        <v>0</v>
      </c>
      <c r="J199" s="24"/>
      <c r="K199" s="25"/>
    </row>
    <row r="200" spans="1:11" s="88" customFormat="1" ht="15.75" customHeight="1">
      <c r="A200" s="16">
        <v>7</v>
      </c>
      <c r="B200" s="138" t="s">
        <v>139</v>
      </c>
      <c r="C200" s="71" t="s">
        <v>24</v>
      </c>
      <c r="D200" s="33">
        <v>100</v>
      </c>
      <c r="E200" s="29"/>
      <c r="F200" s="30">
        <v>8</v>
      </c>
      <c r="G200" s="31">
        <f t="shared" si="5"/>
        <v>0</v>
      </c>
      <c r="H200" s="89">
        <v>0</v>
      </c>
      <c r="I200" s="20">
        <v>0</v>
      </c>
      <c r="J200" s="32"/>
      <c r="K200" s="25"/>
    </row>
    <row r="201" spans="1:11" s="88" customFormat="1" ht="15.75" customHeight="1">
      <c r="A201" s="16">
        <v>8</v>
      </c>
      <c r="B201" s="132" t="s">
        <v>140</v>
      </c>
      <c r="C201" s="124" t="s">
        <v>141</v>
      </c>
      <c r="D201" s="25">
        <v>30</v>
      </c>
      <c r="E201" s="20"/>
      <c r="F201" s="21">
        <v>8</v>
      </c>
      <c r="G201" s="31">
        <f t="shared" si="5"/>
        <v>0</v>
      </c>
      <c r="H201" s="89">
        <v>0</v>
      </c>
      <c r="I201" s="20">
        <v>0</v>
      </c>
      <c r="J201" s="24"/>
      <c r="K201" s="25"/>
    </row>
    <row r="202" spans="1:11" s="88" customFormat="1" ht="15.75" customHeight="1">
      <c r="A202" s="16">
        <v>9</v>
      </c>
      <c r="B202" s="138" t="s">
        <v>142</v>
      </c>
      <c r="C202" s="71" t="s">
        <v>24</v>
      </c>
      <c r="D202" s="33">
        <v>50</v>
      </c>
      <c r="E202" s="29"/>
      <c r="F202" s="30">
        <v>8</v>
      </c>
      <c r="G202" s="31">
        <f t="shared" si="5"/>
        <v>0</v>
      </c>
      <c r="H202" s="89">
        <v>0</v>
      </c>
      <c r="I202" s="20">
        <v>0</v>
      </c>
      <c r="J202" s="32"/>
      <c r="K202" s="25"/>
    </row>
    <row r="203" spans="1:11" s="88" customFormat="1" ht="15.75" customHeight="1">
      <c r="A203" s="16">
        <v>10</v>
      </c>
      <c r="B203" s="138" t="s">
        <v>143</v>
      </c>
      <c r="C203" s="71" t="s">
        <v>24</v>
      </c>
      <c r="D203" s="326">
        <v>1000</v>
      </c>
      <c r="E203" s="29"/>
      <c r="F203" s="30">
        <v>8</v>
      </c>
      <c r="G203" s="31">
        <f t="shared" si="5"/>
        <v>0</v>
      </c>
      <c r="H203" s="89">
        <v>0</v>
      </c>
      <c r="I203" s="20">
        <v>0</v>
      </c>
      <c r="J203" s="32"/>
      <c r="K203" s="25"/>
    </row>
    <row r="204" spans="1:11" s="8" customFormat="1" ht="16.5" thickBot="1">
      <c r="A204" s="107"/>
      <c r="B204" s="75" t="s">
        <v>19</v>
      </c>
      <c r="C204" s="76"/>
      <c r="D204" s="37"/>
      <c r="E204" s="77"/>
      <c r="F204" s="78"/>
      <c r="G204" s="174"/>
      <c r="H204" s="294">
        <f>H194+H195+H196+H197+H198+H199+H200+H201+H202+H203</f>
        <v>0</v>
      </c>
      <c r="I204" s="294">
        <f>I194+I195+I196+I197+I198+I199+I200+I201+I202+I203</f>
        <v>0</v>
      </c>
      <c r="J204" s="81"/>
      <c r="K204" s="110"/>
    </row>
    <row r="205" spans="1:11" s="8" customFormat="1" ht="15.75">
      <c r="A205" s="45"/>
      <c r="B205" s="53"/>
      <c r="C205" s="47"/>
      <c r="D205" s="48"/>
      <c r="E205" s="52"/>
      <c r="F205" s="82"/>
      <c r="G205" s="83"/>
      <c r="H205" s="299"/>
      <c r="I205" s="172"/>
      <c r="J205" s="52"/>
      <c r="K205" s="52"/>
    </row>
    <row r="206" spans="1:4" s="8" customFormat="1" ht="15.75">
      <c r="A206" s="99"/>
      <c r="B206" s="99" t="s">
        <v>107</v>
      </c>
      <c r="C206" s="47"/>
      <c r="D206" s="48"/>
    </row>
    <row r="207" spans="1:11" s="15" customFormat="1" ht="51">
      <c r="A207" s="9" t="s">
        <v>1</v>
      </c>
      <c r="B207" s="175" t="s">
        <v>2</v>
      </c>
      <c r="C207" s="10" t="s">
        <v>3</v>
      </c>
      <c r="D207" s="11" t="s">
        <v>4</v>
      </c>
      <c r="E207" s="12" t="s">
        <v>5</v>
      </c>
      <c r="F207" s="257" t="s">
        <v>6</v>
      </c>
      <c r="G207" s="257" t="s">
        <v>7</v>
      </c>
      <c r="H207" s="257" t="s">
        <v>8</v>
      </c>
      <c r="I207" s="257" t="s">
        <v>9</v>
      </c>
      <c r="J207" s="13" t="s">
        <v>10</v>
      </c>
      <c r="K207" s="14" t="s">
        <v>11</v>
      </c>
    </row>
    <row r="208" spans="1:11" s="26" customFormat="1" ht="45.75" customHeight="1">
      <c r="A208" s="16">
        <v>1</v>
      </c>
      <c r="B208" s="358" t="s">
        <v>254</v>
      </c>
      <c r="C208" s="30" t="s">
        <v>24</v>
      </c>
      <c r="D208" s="33">
        <v>800</v>
      </c>
      <c r="E208" s="87"/>
      <c r="F208" s="251">
        <v>8</v>
      </c>
      <c r="G208" s="328">
        <v>0</v>
      </c>
      <c r="H208" s="253">
        <v>0</v>
      </c>
      <c r="I208" s="253">
        <v>0</v>
      </c>
      <c r="J208" s="203"/>
      <c r="K208" s="25"/>
    </row>
    <row r="209" spans="1:11" s="26" customFormat="1" ht="29.25" customHeight="1">
      <c r="A209" s="16">
        <v>2</v>
      </c>
      <c r="B209" s="359" t="s">
        <v>256</v>
      </c>
      <c r="C209" s="251" t="s">
        <v>24</v>
      </c>
      <c r="D209" s="252">
        <v>800</v>
      </c>
      <c r="E209" s="253"/>
      <c r="F209" s="251">
        <v>8</v>
      </c>
      <c r="G209" s="328">
        <v>0</v>
      </c>
      <c r="H209" s="253">
        <v>0</v>
      </c>
      <c r="I209" s="253">
        <v>0</v>
      </c>
      <c r="J209" s="252"/>
      <c r="K209" s="313"/>
    </row>
    <row r="210" spans="1:11" s="26" customFormat="1" ht="30" customHeight="1">
      <c r="A210" s="16">
        <v>3</v>
      </c>
      <c r="B210" s="359" t="s">
        <v>145</v>
      </c>
      <c r="C210" s="251" t="s">
        <v>24</v>
      </c>
      <c r="D210" s="252">
        <v>10</v>
      </c>
      <c r="E210" s="253"/>
      <c r="F210" s="251">
        <v>8</v>
      </c>
      <c r="G210" s="328">
        <v>0</v>
      </c>
      <c r="H210" s="253">
        <v>0</v>
      </c>
      <c r="I210" s="253">
        <v>0</v>
      </c>
      <c r="J210" s="252"/>
      <c r="K210" s="313"/>
    </row>
    <row r="211" spans="1:11" s="26" customFormat="1" ht="30.75" customHeight="1">
      <c r="A211" s="16">
        <v>4</v>
      </c>
      <c r="B211" s="359" t="s">
        <v>146</v>
      </c>
      <c r="C211" s="251" t="s">
        <v>24</v>
      </c>
      <c r="D211" s="252">
        <v>50</v>
      </c>
      <c r="E211" s="253"/>
      <c r="F211" s="251">
        <v>8</v>
      </c>
      <c r="G211" s="328">
        <v>0</v>
      </c>
      <c r="H211" s="253">
        <v>0</v>
      </c>
      <c r="I211" s="253">
        <v>0</v>
      </c>
      <c r="J211" s="252"/>
      <c r="K211" s="313"/>
    </row>
    <row r="212" spans="1:11" s="26" customFormat="1" ht="28.5" customHeight="1">
      <c r="A212" s="16">
        <v>5</v>
      </c>
      <c r="B212" s="380" t="s">
        <v>147</v>
      </c>
      <c r="C212" s="67" t="s">
        <v>24</v>
      </c>
      <c r="D212" s="70">
        <v>180</v>
      </c>
      <c r="E212" s="23"/>
      <c r="F212" s="181">
        <v>8</v>
      </c>
      <c r="G212" s="328">
        <v>0</v>
      </c>
      <c r="H212" s="253">
        <v>0</v>
      </c>
      <c r="I212" s="253">
        <v>0</v>
      </c>
      <c r="J212" s="327"/>
      <c r="K212" s="25"/>
    </row>
    <row r="213" spans="1:11" s="26" customFormat="1" ht="30.75" customHeight="1">
      <c r="A213" s="16">
        <v>6</v>
      </c>
      <c r="B213" s="381" t="s">
        <v>255</v>
      </c>
      <c r="C213" s="234" t="s">
        <v>149</v>
      </c>
      <c r="D213" s="235">
        <v>50</v>
      </c>
      <c r="E213" s="253"/>
      <c r="F213" s="251">
        <v>8</v>
      </c>
      <c r="G213" s="328">
        <v>0</v>
      </c>
      <c r="H213" s="253">
        <v>0</v>
      </c>
      <c r="I213" s="253">
        <v>0</v>
      </c>
      <c r="J213" s="252"/>
      <c r="K213" s="313"/>
    </row>
    <row r="214" spans="1:11" s="8" customFormat="1" ht="30">
      <c r="A214" s="16">
        <v>7</v>
      </c>
      <c r="B214" s="382" t="s">
        <v>247</v>
      </c>
      <c r="C214" s="229" t="s">
        <v>148</v>
      </c>
      <c r="D214" s="250">
        <v>10</v>
      </c>
      <c r="E214" s="232"/>
      <c r="F214" s="230">
        <v>8</v>
      </c>
      <c r="G214" s="328">
        <v>0</v>
      </c>
      <c r="H214" s="253">
        <v>0</v>
      </c>
      <c r="I214" s="253">
        <v>0</v>
      </c>
      <c r="J214" s="229"/>
      <c r="K214" s="423"/>
    </row>
    <row r="215" spans="1:11" s="8" customFormat="1" ht="45.75" customHeight="1">
      <c r="A215" s="16">
        <v>8</v>
      </c>
      <c r="B215" s="381" t="s">
        <v>228</v>
      </c>
      <c r="C215" s="234" t="s">
        <v>149</v>
      </c>
      <c r="D215" s="235">
        <v>20</v>
      </c>
      <c r="E215" s="232"/>
      <c r="F215" s="230">
        <v>8</v>
      </c>
      <c r="G215" s="328">
        <v>0</v>
      </c>
      <c r="H215" s="253">
        <v>0</v>
      </c>
      <c r="I215" s="360">
        <v>0</v>
      </c>
      <c r="J215" s="229"/>
      <c r="K215" s="229"/>
    </row>
    <row r="216" spans="1:11" s="8" customFormat="1" ht="16.5" thickBot="1">
      <c r="A216" s="241"/>
      <c r="B216" s="242" t="s">
        <v>19</v>
      </c>
      <c r="C216" s="243"/>
      <c r="D216" s="244"/>
      <c r="E216" s="245"/>
      <c r="F216" s="246"/>
      <c r="G216" s="247"/>
      <c r="H216" s="248">
        <f>H208+H209+H210+H211+H212+H213+H214+H215</f>
        <v>0</v>
      </c>
      <c r="I216" s="248">
        <f>I208+I209+I210+I211+I212+I213+I214+I215</f>
        <v>0</v>
      </c>
      <c r="J216" s="314"/>
      <c r="K216" s="241"/>
    </row>
    <row r="217" spans="1:11" s="8" customFormat="1" ht="15.75">
      <c r="A217" s="45"/>
      <c r="B217" s="53"/>
      <c r="C217" s="47"/>
      <c r="D217" s="48"/>
      <c r="E217" s="52"/>
      <c r="F217" s="82"/>
      <c r="G217" s="56"/>
      <c r="H217" s="172"/>
      <c r="I217" s="172"/>
      <c r="J217" s="52"/>
      <c r="K217" s="45"/>
    </row>
    <row r="218" spans="1:8" s="8" customFormat="1" ht="16.5" thickBot="1">
      <c r="A218" s="45"/>
      <c r="B218" s="53" t="s">
        <v>123</v>
      </c>
      <c r="C218" s="47"/>
      <c r="D218" s="48"/>
      <c r="E218" s="52"/>
      <c r="F218" s="82"/>
      <c r="G218" s="52"/>
      <c r="H218" s="172" t="s">
        <v>217</v>
      </c>
    </row>
    <row r="219" spans="1:11" s="15" customFormat="1" ht="51.75" customHeight="1">
      <c r="A219" s="176" t="s">
        <v>1</v>
      </c>
      <c r="B219" s="177" t="s">
        <v>2</v>
      </c>
      <c r="C219" s="177" t="s">
        <v>3</v>
      </c>
      <c r="D219" s="178" t="s">
        <v>4</v>
      </c>
      <c r="E219" s="179" t="s">
        <v>5</v>
      </c>
      <c r="F219" s="179" t="s">
        <v>6</v>
      </c>
      <c r="G219" s="179" t="s">
        <v>7</v>
      </c>
      <c r="H219" s="179" t="s">
        <v>8</v>
      </c>
      <c r="I219" s="179" t="s">
        <v>9</v>
      </c>
      <c r="J219" s="180" t="s">
        <v>10</v>
      </c>
      <c r="K219" s="14" t="s">
        <v>11</v>
      </c>
    </row>
    <row r="220" spans="1:11" s="26" customFormat="1" ht="15">
      <c r="A220" s="63">
        <v>1</v>
      </c>
      <c r="B220" s="70" t="s">
        <v>151</v>
      </c>
      <c r="C220" s="67" t="s">
        <v>24</v>
      </c>
      <c r="D220" s="70">
        <v>3700</v>
      </c>
      <c r="E220" s="23"/>
      <c r="F220" s="181">
        <v>8</v>
      </c>
      <c r="G220" s="182">
        <f>E220*1.08</f>
        <v>0</v>
      </c>
      <c r="H220" s="183">
        <f>D220*E220</f>
        <v>0</v>
      </c>
      <c r="I220" s="23">
        <f>D220*G220</f>
        <v>0</v>
      </c>
      <c r="J220" s="184"/>
      <c r="K220" s="25"/>
    </row>
    <row r="221" spans="1:11" s="26" customFormat="1" ht="15">
      <c r="A221" s="16">
        <v>2</v>
      </c>
      <c r="B221" s="25" t="s">
        <v>152</v>
      </c>
      <c r="C221" s="21" t="s">
        <v>24</v>
      </c>
      <c r="D221" s="25">
        <v>800</v>
      </c>
      <c r="E221" s="20"/>
      <c r="F221" s="30">
        <v>8</v>
      </c>
      <c r="G221" s="31">
        <f>E221*1.08</f>
        <v>0</v>
      </c>
      <c r="H221" s="87">
        <f>D221*E221</f>
        <v>0</v>
      </c>
      <c r="I221" s="29">
        <f>D221*G221</f>
        <v>0</v>
      </c>
      <c r="J221" s="87"/>
      <c r="K221" s="25"/>
    </row>
    <row r="222" spans="1:11" s="8" customFormat="1" ht="15.75">
      <c r="A222" s="107"/>
      <c r="B222" s="75" t="s">
        <v>19</v>
      </c>
      <c r="C222" s="76"/>
      <c r="D222" s="37"/>
      <c r="E222" s="77"/>
      <c r="F222" s="123"/>
      <c r="G222" s="185"/>
      <c r="H222" s="96">
        <f>H220+H221</f>
        <v>0</v>
      </c>
      <c r="I222" s="80">
        <f>I220+I221</f>
        <v>0</v>
      </c>
      <c r="J222" s="81"/>
      <c r="K222" s="110"/>
    </row>
    <row r="223" spans="1:11" s="8" customFormat="1" ht="15.75">
      <c r="A223" s="45"/>
      <c r="B223" s="53"/>
      <c r="C223" s="47"/>
      <c r="D223" s="48"/>
      <c r="E223" s="52"/>
      <c r="F223" s="82"/>
      <c r="G223" s="52"/>
      <c r="H223" s="172"/>
      <c r="I223" s="52"/>
      <c r="J223" s="52"/>
      <c r="K223" s="52"/>
    </row>
    <row r="224" spans="1:11" s="8" customFormat="1" ht="12" customHeight="1">
      <c r="A224" s="45"/>
      <c r="B224" s="53"/>
      <c r="C224" s="47"/>
      <c r="D224" s="48"/>
      <c r="E224" s="52"/>
      <c r="F224" s="82"/>
      <c r="G224" s="52"/>
      <c r="H224" s="172"/>
      <c r="I224" s="52"/>
      <c r="J224" s="52"/>
      <c r="K224" s="52"/>
    </row>
    <row r="225" spans="1:6" s="8" customFormat="1" ht="15.75">
      <c r="A225" s="7"/>
      <c r="B225" s="99" t="s">
        <v>132</v>
      </c>
      <c r="C225" s="6"/>
      <c r="D225" s="7"/>
      <c r="F225" s="186"/>
    </row>
    <row r="226" spans="1:11" s="15" customFormat="1" ht="51">
      <c r="A226" s="9" t="s">
        <v>1</v>
      </c>
      <c r="B226" s="10" t="s">
        <v>2</v>
      </c>
      <c r="C226" s="10" t="s">
        <v>3</v>
      </c>
      <c r="D226" s="11" t="s">
        <v>4</v>
      </c>
      <c r="E226" s="12" t="s">
        <v>5</v>
      </c>
      <c r="F226" s="257" t="s">
        <v>6</v>
      </c>
      <c r="G226" s="257" t="s">
        <v>7</v>
      </c>
      <c r="H226" s="257" t="s">
        <v>8</v>
      </c>
      <c r="I226" s="12" t="s">
        <v>9</v>
      </c>
      <c r="J226" s="13" t="s">
        <v>10</v>
      </c>
      <c r="K226" s="14" t="s">
        <v>11</v>
      </c>
    </row>
    <row r="227" spans="1:11" s="26" customFormat="1" ht="19.5" customHeight="1">
      <c r="A227" s="16">
        <v>1</v>
      </c>
      <c r="B227" s="187" t="s">
        <v>154</v>
      </c>
      <c r="C227" s="124" t="s">
        <v>24</v>
      </c>
      <c r="D227" s="105">
        <v>100</v>
      </c>
      <c r="E227" s="89"/>
      <c r="F227" s="251">
        <v>8</v>
      </c>
      <c r="G227" s="328">
        <f>E227*1.08</f>
        <v>0</v>
      </c>
      <c r="H227" s="253">
        <f>D227*E227</f>
        <v>0</v>
      </c>
      <c r="I227" s="329">
        <f>D227*G227</f>
        <v>0</v>
      </c>
      <c r="J227" s="24"/>
      <c r="K227" s="25"/>
    </row>
    <row r="228" spans="1:11" s="88" customFormat="1" ht="28.5" customHeight="1">
      <c r="A228" s="16">
        <v>2</v>
      </c>
      <c r="B228" s="188" t="s">
        <v>155</v>
      </c>
      <c r="C228" s="124" t="s">
        <v>24</v>
      </c>
      <c r="D228" s="25">
        <v>1000</v>
      </c>
      <c r="E228" s="89"/>
      <c r="F228" s="251">
        <v>8</v>
      </c>
      <c r="G228" s="328">
        <f>E228*1.08</f>
        <v>0</v>
      </c>
      <c r="H228" s="253">
        <f>D228*E228</f>
        <v>0</v>
      </c>
      <c r="I228" s="329">
        <f>D228*G228</f>
        <v>0</v>
      </c>
      <c r="J228" s="24"/>
      <c r="K228" s="25"/>
    </row>
    <row r="229" spans="1:11" s="26" customFormat="1" ht="15">
      <c r="A229" s="16">
        <v>3</v>
      </c>
      <c r="B229" s="110" t="s">
        <v>156</v>
      </c>
      <c r="C229" s="124" t="s">
        <v>24</v>
      </c>
      <c r="D229" s="25">
        <v>10</v>
      </c>
      <c r="E229" s="89"/>
      <c r="F229" s="251">
        <v>8</v>
      </c>
      <c r="G229" s="328">
        <f>E229*1.08</f>
        <v>0</v>
      </c>
      <c r="H229" s="253">
        <f>D229*E229</f>
        <v>0</v>
      </c>
      <c r="I229" s="329">
        <f>D229*G229</f>
        <v>0</v>
      </c>
      <c r="J229" s="24"/>
      <c r="K229" s="25"/>
    </row>
    <row r="230" spans="1:11" s="26" customFormat="1" ht="15">
      <c r="A230" s="27">
        <v>4</v>
      </c>
      <c r="B230" s="189" t="s">
        <v>157</v>
      </c>
      <c r="C230" s="124" t="s">
        <v>24</v>
      </c>
      <c r="D230" s="33">
        <v>10</v>
      </c>
      <c r="E230" s="87"/>
      <c r="F230" s="251">
        <v>8</v>
      </c>
      <c r="G230" s="328">
        <f>E230*1.08</f>
        <v>0</v>
      </c>
      <c r="H230" s="253">
        <f>D230*E230</f>
        <v>0</v>
      </c>
      <c r="I230" s="330">
        <f>D230*G230</f>
        <v>0</v>
      </c>
      <c r="J230" s="32"/>
      <c r="K230" s="25"/>
    </row>
    <row r="231" spans="1:11" s="26" customFormat="1" ht="26.25" thickBot="1">
      <c r="A231" s="27">
        <v>5</v>
      </c>
      <c r="B231" s="190" t="s">
        <v>158</v>
      </c>
      <c r="C231" s="124" t="s">
        <v>24</v>
      </c>
      <c r="D231" s="33">
        <v>5</v>
      </c>
      <c r="E231" s="87"/>
      <c r="F231" s="362">
        <v>8</v>
      </c>
      <c r="G231" s="363">
        <f>E231*1.08</f>
        <v>0</v>
      </c>
      <c r="H231" s="360">
        <f>D231*E231</f>
        <v>0</v>
      </c>
      <c r="I231" s="330">
        <f>D231*G231</f>
        <v>0</v>
      </c>
      <c r="J231" s="32"/>
      <c r="K231" s="25"/>
    </row>
    <row r="232" spans="1:11" s="8" customFormat="1" ht="17.25" thickBot="1" thickTop="1">
      <c r="A232" s="191"/>
      <c r="B232" s="192" t="s">
        <v>19</v>
      </c>
      <c r="C232" s="193"/>
      <c r="D232" s="194"/>
      <c r="E232" s="195"/>
      <c r="F232" s="364"/>
      <c r="G232" s="365"/>
      <c r="H232" s="366">
        <f>H227+H228+H229+H230+H231</f>
        <v>0</v>
      </c>
      <c r="I232" s="361">
        <f>I227+I228+I229+I230+I231</f>
        <v>0</v>
      </c>
      <c r="J232" s="81"/>
      <c r="K232" s="110"/>
    </row>
    <row r="233" spans="1:10" s="8" customFormat="1" ht="16.5" thickTop="1">
      <c r="A233" s="83"/>
      <c r="B233" s="196"/>
      <c r="C233" s="50"/>
      <c r="D233" s="83"/>
      <c r="E233" s="52"/>
      <c r="F233" s="172"/>
      <c r="G233" s="52"/>
      <c r="H233" s="172"/>
      <c r="I233" s="52"/>
      <c r="J233" s="52"/>
    </row>
    <row r="234" spans="1:3" s="8" customFormat="1" ht="18.75" customHeight="1">
      <c r="A234" s="99"/>
      <c r="B234" s="99" t="s">
        <v>133</v>
      </c>
      <c r="C234" s="7"/>
    </row>
    <row r="235" spans="1:11" s="15" customFormat="1" ht="51">
      <c r="A235" s="9" t="s">
        <v>1</v>
      </c>
      <c r="B235" s="10" t="s">
        <v>2</v>
      </c>
      <c r="C235" s="10" t="s">
        <v>3</v>
      </c>
      <c r="D235" s="11" t="s">
        <v>4</v>
      </c>
      <c r="E235" s="12" t="s">
        <v>5</v>
      </c>
      <c r="F235" s="12" t="s">
        <v>6</v>
      </c>
      <c r="G235" s="12" t="s">
        <v>7</v>
      </c>
      <c r="H235" s="12" t="s">
        <v>8</v>
      </c>
      <c r="I235" s="12" t="s">
        <v>9</v>
      </c>
      <c r="J235" s="13" t="s">
        <v>10</v>
      </c>
      <c r="K235" s="14" t="s">
        <v>11</v>
      </c>
    </row>
    <row r="236" spans="1:11" s="26" customFormat="1" ht="31.5" customHeight="1" thickBot="1">
      <c r="A236" s="21">
        <v>1</v>
      </c>
      <c r="B236" s="144" t="s">
        <v>160</v>
      </c>
      <c r="C236" s="21" t="s">
        <v>24</v>
      </c>
      <c r="D236" s="25">
        <v>50</v>
      </c>
      <c r="E236" s="20"/>
      <c r="F236" s="30">
        <v>8</v>
      </c>
      <c r="G236" s="31">
        <f>E236*1.08</f>
        <v>0</v>
      </c>
      <c r="H236" s="87">
        <f>D236*E236</f>
        <v>0</v>
      </c>
      <c r="I236" s="20">
        <f>D236*G236</f>
        <v>0</v>
      </c>
      <c r="J236" s="24"/>
      <c r="K236" s="25"/>
    </row>
    <row r="237" spans="1:11" s="8" customFormat="1" ht="17.25" thickBot="1" thickTop="1">
      <c r="A237" s="197"/>
      <c r="B237" s="192" t="s">
        <v>19</v>
      </c>
      <c r="C237" s="193"/>
      <c r="D237" s="194"/>
      <c r="E237" s="195"/>
      <c r="F237" s="368"/>
      <c r="G237" s="367"/>
      <c r="H237" s="109">
        <f>H236</f>
        <v>0</v>
      </c>
      <c r="I237" s="80">
        <f>I236</f>
        <v>0</v>
      </c>
      <c r="J237" s="81"/>
      <c r="K237" s="110"/>
    </row>
    <row r="238" spans="1:11" s="8" customFormat="1" ht="15.75">
      <c r="A238" s="166"/>
      <c r="B238" s="196"/>
      <c r="C238" s="50"/>
      <c r="D238" s="83"/>
      <c r="E238" s="52"/>
      <c r="F238" s="82"/>
      <c r="G238" s="56"/>
      <c r="H238" s="172"/>
      <c r="I238" s="172"/>
      <c r="J238" s="52"/>
      <c r="K238" s="52"/>
    </row>
    <row r="239" spans="1:11" s="8" customFormat="1" ht="15.75">
      <c r="A239" s="166"/>
      <c r="B239" s="196"/>
      <c r="C239" s="50"/>
      <c r="D239" s="83"/>
      <c r="E239" s="52"/>
      <c r="F239" s="82"/>
      <c r="G239" s="56"/>
      <c r="H239" s="172"/>
      <c r="I239" s="172"/>
      <c r="J239" s="52"/>
      <c r="K239" s="52"/>
    </row>
    <row r="240" spans="1:4" s="8" customFormat="1" ht="16.5" customHeight="1">
      <c r="A240" s="45"/>
      <c r="B240" s="7"/>
      <c r="C240" s="6"/>
      <c r="D240" s="7"/>
    </row>
    <row r="241" spans="1:4" s="8" customFormat="1" ht="15.75">
      <c r="A241" s="45"/>
      <c r="B241" s="99" t="s">
        <v>144</v>
      </c>
      <c r="C241" s="6"/>
      <c r="D241" s="7"/>
    </row>
    <row r="242" spans="1:11" s="8" customFormat="1" ht="51">
      <c r="A242" s="254" t="s">
        <v>1</v>
      </c>
      <c r="B242" s="255" t="s">
        <v>2</v>
      </c>
      <c r="C242" s="255" t="s">
        <v>3</v>
      </c>
      <c r="D242" s="256" t="s">
        <v>4</v>
      </c>
      <c r="E242" s="257" t="s">
        <v>5</v>
      </c>
      <c r="F242" s="257" t="s">
        <v>6</v>
      </c>
      <c r="G242" s="257" t="s">
        <v>7</v>
      </c>
      <c r="H242" s="257" t="s">
        <v>8</v>
      </c>
      <c r="I242" s="257" t="s">
        <v>9</v>
      </c>
      <c r="J242" s="258" t="s">
        <v>10</v>
      </c>
      <c r="K242" s="275" t="s">
        <v>11</v>
      </c>
    </row>
    <row r="243" spans="1:11" s="26" customFormat="1" ht="15">
      <c r="A243" s="267">
        <v>1</v>
      </c>
      <c r="B243" s="266" t="s">
        <v>162</v>
      </c>
      <c r="C243" s="267" t="s">
        <v>229</v>
      </c>
      <c r="D243" s="266">
        <v>1</v>
      </c>
      <c r="E243" s="268"/>
      <c r="F243" s="251">
        <v>8</v>
      </c>
      <c r="G243" s="274">
        <f>E243*1.08</f>
        <v>0</v>
      </c>
      <c r="H243" s="253">
        <f>D243*E243</f>
        <v>0</v>
      </c>
      <c r="I243" s="253">
        <f>D243*G243</f>
        <v>0</v>
      </c>
      <c r="J243" s="252"/>
      <c r="K243" s="252"/>
    </row>
    <row r="244" spans="1:11" s="8" customFormat="1" ht="15">
      <c r="A244" s="251">
        <v>2</v>
      </c>
      <c r="B244" s="229" t="s">
        <v>163</v>
      </c>
      <c r="C244" s="230" t="s">
        <v>230</v>
      </c>
      <c r="D244" s="229">
        <v>1</v>
      </c>
      <c r="E244" s="232"/>
      <c r="F244" s="230">
        <v>8</v>
      </c>
      <c r="G244" s="232">
        <f>E244*1.08</f>
        <v>0</v>
      </c>
      <c r="H244" s="232">
        <f>D244*E244</f>
        <v>0</v>
      </c>
      <c r="I244" s="232">
        <f>D244*G244</f>
        <v>0</v>
      </c>
      <c r="J244" s="229"/>
      <c r="K244" s="229"/>
    </row>
    <row r="245" spans="1:11" s="8" customFormat="1" ht="15.75">
      <c r="A245" s="267">
        <v>3</v>
      </c>
      <c r="B245" s="270" t="s">
        <v>218</v>
      </c>
      <c r="C245" s="267" t="s">
        <v>231</v>
      </c>
      <c r="D245" s="270">
        <v>10</v>
      </c>
      <c r="E245" s="268"/>
      <c r="F245" s="273">
        <v>8</v>
      </c>
      <c r="G245" s="271">
        <f>E245*1.08</f>
        <v>0</v>
      </c>
      <c r="H245" s="271">
        <f>D245*E245</f>
        <v>0</v>
      </c>
      <c r="I245" s="272">
        <f>D245*G245</f>
        <v>0</v>
      </c>
      <c r="J245" s="269"/>
      <c r="K245" s="236"/>
    </row>
    <row r="246" spans="1:11" s="8" customFormat="1" ht="16.5" thickBot="1">
      <c r="A246" s="259"/>
      <c r="B246" s="260" t="s">
        <v>19</v>
      </c>
      <c r="C246" s="261"/>
      <c r="D246" s="259"/>
      <c r="E246" s="262"/>
      <c r="F246" s="263"/>
      <c r="G246" s="264"/>
      <c r="H246" s="265">
        <f>H243+H244+H245</f>
        <v>0</v>
      </c>
      <c r="I246" s="291">
        <f>I243+I244+I245</f>
        <v>0</v>
      </c>
      <c r="J246" s="249"/>
      <c r="K246" s="259"/>
    </row>
    <row r="247" spans="1:11" s="8" customFormat="1" ht="16.5" customHeight="1">
      <c r="A247" s="316"/>
      <c r="B247" s="317"/>
      <c r="C247" s="318"/>
      <c r="D247" s="316"/>
      <c r="E247" s="97"/>
      <c r="F247" s="319"/>
      <c r="G247" s="320"/>
      <c r="H247" s="319"/>
      <c r="I247" s="172"/>
      <c r="J247" s="52"/>
      <c r="K247" s="316"/>
    </row>
    <row r="248" spans="1:11" s="8" customFormat="1" ht="14.25" customHeight="1">
      <c r="A248" s="316"/>
      <c r="B248" s="317"/>
      <c r="C248" s="318"/>
      <c r="D248" s="316"/>
      <c r="E248" s="97"/>
      <c r="F248" s="319"/>
      <c r="G248" s="320"/>
      <c r="H248" s="319"/>
      <c r="I248" s="172"/>
      <c r="J248" s="52"/>
      <c r="K248" s="316"/>
    </row>
    <row r="249" spans="1:4" s="8" customFormat="1" ht="15.75">
      <c r="A249" s="7"/>
      <c r="B249" s="99" t="s">
        <v>150</v>
      </c>
      <c r="C249" s="6"/>
      <c r="D249" s="7"/>
    </row>
    <row r="250" spans="1:11" s="15" customFormat="1" ht="52.5" customHeight="1">
      <c r="A250" s="9" t="s">
        <v>1</v>
      </c>
      <c r="B250" s="10" t="s">
        <v>2</v>
      </c>
      <c r="C250" s="10" t="s">
        <v>3</v>
      </c>
      <c r="D250" s="256" t="s">
        <v>4</v>
      </c>
      <c r="E250" s="257" t="s">
        <v>5</v>
      </c>
      <c r="F250" s="257" t="s">
        <v>6</v>
      </c>
      <c r="G250" s="257" t="s">
        <v>7</v>
      </c>
      <c r="H250" s="257" t="s">
        <v>8</v>
      </c>
      <c r="I250" s="257" t="s">
        <v>9</v>
      </c>
      <c r="J250" s="258" t="s">
        <v>10</v>
      </c>
      <c r="K250" s="14" t="s">
        <v>11</v>
      </c>
    </row>
    <row r="251" spans="1:11" s="26" customFormat="1" ht="15">
      <c r="A251" s="30">
        <v>1</v>
      </c>
      <c r="B251" s="33" t="s">
        <v>232</v>
      </c>
      <c r="C251" s="369" t="s">
        <v>24</v>
      </c>
      <c r="D251" s="252">
        <v>350</v>
      </c>
      <c r="E251" s="253"/>
      <c r="F251" s="252">
        <v>8</v>
      </c>
      <c r="G251" s="253">
        <f>E251*1.08</f>
        <v>0</v>
      </c>
      <c r="H251" s="253">
        <f>D251*E251</f>
        <v>0</v>
      </c>
      <c r="I251" s="253">
        <f>D251*G251</f>
        <v>0</v>
      </c>
      <c r="J251" s="252"/>
      <c r="K251" s="313"/>
    </row>
    <row r="252" spans="1:11" s="26" customFormat="1" ht="15">
      <c r="A252" s="251">
        <v>2</v>
      </c>
      <c r="B252" s="252" t="s">
        <v>165</v>
      </c>
      <c r="C252" s="379" t="s">
        <v>24</v>
      </c>
      <c r="D252" s="252">
        <v>100</v>
      </c>
      <c r="E252" s="252"/>
      <c r="F252" s="252">
        <v>8</v>
      </c>
      <c r="G252" s="253">
        <f>E252*1.08</f>
        <v>0</v>
      </c>
      <c r="H252" s="253">
        <f>D252*E252</f>
        <v>0</v>
      </c>
      <c r="I252" s="253">
        <f>D252*G252</f>
        <v>0</v>
      </c>
      <c r="J252" s="252"/>
      <c r="K252" s="313"/>
    </row>
    <row r="253" spans="1:11" s="26" customFormat="1" ht="30.75" thickBot="1">
      <c r="A253" s="251">
        <v>3</v>
      </c>
      <c r="B253" s="266" t="s">
        <v>166</v>
      </c>
      <c r="C253" s="295" t="s">
        <v>24</v>
      </c>
      <c r="D253" s="370">
        <v>22000</v>
      </c>
      <c r="E253" s="371"/>
      <c r="F253" s="371">
        <v>8</v>
      </c>
      <c r="G253" s="360">
        <f>E253*1.08</f>
        <v>0</v>
      </c>
      <c r="H253" s="360">
        <f>D253*E253</f>
        <v>0</v>
      </c>
      <c r="I253" s="360">
        <f>D253*G253</f>
        <v>0</v>
      </c>
      <c r="J253" s="371"/>
      <c r="K253" s="313"/>
    </row>
    <row r="254" spans="1:11" s="8" customFormat="1" ht="16.5" thickBot="1">
      <c r="A254" s="384"/>
      <c r="B254" s="383" t="s">
        <v>19</v>
      </c>
      <c r="C254" s="372"/>
      <c r="D254" s="373"/>
      <c r="E254" s="374"/>
      <c r="F254" s="375"/>
      <c r="G254" s="377"/>
      <c r="H254" s="378">
        <f>H251+H252+H253</f>
        <v>0</v>
      </c>
      <c r="I254" s="378">
        <f>I251+I252+I253</f>
        <v>0</v>
      </c>
      <c r="J254" s="375"/>
      <c r="K254" s="376"/>
    </row>
    <row r="255" spans="1:11" s="8" customFormat="1" ht="21" customHeight="1">
      <c r="A255" s="52"/>
      <c r="B255" s="169"/>
      <c r="C255" s="52"/>
      <c r="D255" s="52"/>
      <c r="E255" s="52"/>
      <c r="F255" s="52"/>
      <c r="G255" s="52"/>
      <c r="H255" s="52"/>
      <c r="I255" s="52"/>
      <c r="J255" s="52"/>
      <c r="K255" s="52"/>
    </row>
    <row r="256" spans="1:4" s="8" customFormat="1" ht="18" customHeight="1">
      <c r="A256" s="7"/>
      <c r="B256" s="5" t="s">
        <v>153</v>
      </c>
      <c r="C256" s="6"/>
      <c r="D256" s="7"/>
    </row>
    <row r="257" spans="1:11" s="8" customFormat="1" ht="51">
      <c r="A257" s="9" t="s">
        <v>1</v>
      </c>
      <c r="B257" s="10" t="s">
        <v>2</v>
      </c>
      <c r="C257" s="10" t="s">
        <v>3</v>
      </c>
      <c r="D257" s="11" t="s">
        <v>4</v>
      </c>
      <c r="E257" s="12" t="s">
        <v>5</v>
      </c>
      <c r="F257" s="12" t="s">
        <v>6</v>
      </c>
      <c r="G257" s="12" t="s">
        <v>7</v>
      </c>
      <c r="H257" s="12" t="s">
        <v>8</v>
      </c>
      <c r="I257" s="12" t="s">
        <v>9</v>
      </c>
      <c r="J257" s="13" t="s">
        <v>10</v>
      </c>
      <c r="K257" s="14" t="s">
        <v>11</v>
      </c>
    </row>
    <row r="258" spans="1:11" s="26" customFormat="1" ht="29.25" customHeight="1">
      <c r="A258" s="30">
        <v>1</v>
      </c>
      <c r="B258" s="198" t="s">
        <v>168</v>
      </c>
      <c r="C258" s="30" t="s">
        <v>24</v>
      </c>
      <c r="D258" s="33">
        <v>60</v>
      </c>
      <c r="E258" s="29"/>
      <c r="F258" s="33">
        <v>8</v>
      </c>
      <c r="G258" s="33">
        <f>E258*1.08</f>
        <v>0</v>
      </c>
      <c r="H258" s="29">
        <f>D258*E258</f>
        <v>0</v>
      </c>
      <c r="I258" s="29">
        <f>D258*G258</f>
        <v>0</v>
      </c>
      <c r="J258" s="32"/>
      <c r="K258" s="25"/>
    </row>
    <row r="259" spans="1:11" s="8" customFormat="1" ht="16.5" thickBot="1">
      <c r="A259" s="199"/>
      <c r="B259" s="200" t="s">
        <v>81</v>
      </c>
      <c r="C259" s="39"/>
      <c r="D259" s="201"/>
      <c r="E259" s="43"/>
      <c r="F259" s="44"/>
      <c r="G259" s="43"/>
      <c r="H259" s="80">
        <f>H258</f>
        <v>0</v>
      </c>
      <c r="I259" s="80">
        <f>I258</f>
        <v>0</v>
      </c>
      <c r="J259" s="43"/>
      <c r="K259" s="110"/>
    </row>
    <row r="260" spans="1:11" s="8" customFormat="1" ht="10.5" customHeight="1">
      <c r="A260" s="83"/>
      <c r="B260" s="196"/>
      <c r="C260" s="50"/>
      <c r="D260" s="83"/>
      <c r="E260" s="52"/>
      <c r="F260" s="52"/>
      <c r="G260" s="52"/>
      <c r="H260" s="172"/>
      <c r="I260" s="172"/>
      <c r="J260" s="52"/>
      <c r="K260" s="52"/>
    </row>
    <row r="261" spans="1:11" s="8" customFormat="1" ht="10.5" customHeight="1">
      <c r="A261" s="83"/>
      <c r="B261" s="196"/>
      <c r="C261" s="50"/>
      <c r="D261" s="83"/>
      <c r="E261" s="52"/>
      <c r="F261" s="52"/>
      <c r="G261" s="52"/>
      <c r="H261" s="172"/>
      <c r="I261" s="172"/>
      <c r="J261" s="52"/>
      <c r="K261" s="52"/>
    </row>
    <row r="262" spans="1:11" s="8" customFormat="1" ht="10.5" customHeight="1">
      <c r="A262" s="83"/>
      <c r="B262" s="196"/>
      <c r="C262" s="50"/>
      <c r="D262" s="83"/>
      <c r="E262" s="52"/>
      <c r="F262" s="52"/>
      <c r="G262" s="52"/>
      <c r="H262" s="172"/>
      <c r="I262" s="172"/>
      <c r="J262" s="52"/>
      <c r="K262" s="52"/>
    </row>
    <row r="263" spans="1:11" s="8" customFormat="1" ht="20.25" customHeight="1">
      <c r="A263" s="83"/>
      <c r="B263" s="196"/>
      <c r="C263" s="50"/>
      <c r="D263" s="83"/>
      <c r="E263" s="52"/>
      <c r="F263" s="52"/>
      <c r="G263" s="52"/>
      <c r="H263" s="172"/>
      <c r="I263" s="172"/>
      <c r="J263" s="52"/>
      <c r="K263" s="52"/>
    </row>
    <row r="264" spans="1:11" s="8" customFormat="1" ht="20.25" customHeight="1">
      <c r="A264" s="83"/>
      <c r="B264" s="196"/>
      <c r="C264" s="50"/>
      <c r="D264" s="83"/>
      <c r="E264" s="52"/>
      <c r="F264" s="52"/>
      <c r="G264" s="52"/>
      <c r="H264" s="172"/>
      <c r="I264" s="172"/>
      <c r="J264" s="52"/>
      <c r="K264" s="52"/>
    </row>
    <row r="265" spans="1:4" s="8" customFormat="1" ht="20.25" customHeight="1">
      <c r="A265" s="7"/>
      <c r="B265" s="5" t="s">
        <v>159</v>
      </c>
      <c r="C265" s="6"/>
      <c r="D265" s="7"/>
    </row>
    <row r="266" spans="1:11" s="8" customFormat="1" ht="51">
      <c r="A266" s="9" t="s">
        <v>1</v>
      </c>
      <c r="B266" s="10" t="s">
        <v>2</v>
      </c>
      <c r="C266" s="10" t="s">
        <v>3</v>
      </c>
      <c r="D266" s="11" t="s">
        <v>4</v>
      </c>
      <c r="E266" s="12" t="s">
        <v>5</v>
      </c>
      <c r="F266" s="12" t="s">
        <v>6</v>
      </c>
      <c r="G266" s="12" t="s">
        <v>7</v>
      </c>
      <c r="H266" s="12" t="s">
        <v>8</v>
      </c>
      <c r="I266" s="12" t="s">
        <v>9</v>
      </c>
      <c r="J266" s="13" t="s">
        <v>10</v>
      </c>
      <c r="K266" s="14" t="s">
        <v>11</v>
      </c>
    </row>
    <row r="267" spans="1:11" s="26" customFormat="1" ht="15">
      <c r="A267" s="30">
        <v>1</v>
      </c>
      <c r="B267" s="33" t="s">
        <v>170</v>
      </c>
      <c r="C267" s="30" t="s">
        <v>24</v>
      </c>
      <c r="D267" s="33">
        <v>6000</v>
      </c>
      <c r="E267" s="29"/>
      <c r="F267" s="33">
        <v>8</v>
      </c>
      <c r="G267" s="29">
        <f>E267*1.08</f>
        <v>0</v>
      </c>
      <c r="H267" s="29">
        <f>D267*E267</f>
        <v>0</v>
      </c>
      <c r="I267" s="29">
        <f>D267*G267</f>
        <v>0</v>
      </c>
      <c r="J267" s="32"/>
      <c r="K267" s="25"/>
    </row>
    <row r="268" spans="1:11" s="8" customFormat="1" ht="15.75">
      <c r="A268" s="199"/>
      <c r="B268" s="200" t="s">
        <v>81</v>
      </c>
      <c r="C268" s="39"/>
      <c r="D268" s="201"/>
      <c r="E268" s="43"/>
      <c r="F268" s="44"/>
      <c r="G268" s="202"/>
      <c r="H268" s="80">
        <f>H267</f>
        <v>0</v>
      </c>
      <c r="I268" s="41">
        <f>I267</f>
        <v>0</v>
      </c>
      <c r="J268" s="81"/>
      <c r="K268" s="110"/>
    </row>
    <row r="269" spans="1:4" s="8" customFormat="1" ht="18" customHeight="1">
      <c r="A269" s="7"/>
      <c r="B269" s="7"/>
      <c r="C269" s="6"/>
      <c r="D269" s="7"/>
    </row>
    <row r="270" spans="1:4" s="8" customFormat="1" ht="21.75" customHeight="1">
      <c r="A270" s="7"/>
      <c r="B270" s="5" t="s">
        <v>161</v>
      </c>
      <c r="C270" s="6"/>
      <c r="D270" s="7"/>
    </row>
    <row r="271" spans="1:11" s="8" customFormat="1" ht="51">
      <c r="A271" s="9" t="s">
        <v>1</v>
      </c>
      <c r="B271" s="10" t="s">
        <v>2</v>
      </c>
      <c r="C271" s="10" t="s">
        <v>3</v>
      </c>
      <c r="D271" s="11" t="s">
        <v>4</v>
      </c>
      <c r="E271" s="12" t="s">
        <v>5</v>
      </c>
      <c r="F271" s="12" t="s">
        <v>6</v>
      </c>
      <c r="G271" s="12" t="s">
        <v>7</v>
      </c>
      <c r="H271" s="12" t="s">
        <v>8</v>
      </c>
      <c r="I271" s="12" t="s">
        <v>9</v>
      </c>
      <c r="J271" s="13" t="s">
        <v>10</v>
      </c>
      <c r="K271" s="14" t="s">
        <v>11</v>
      </c>
    </row>
    <row r="272" spans="1:11" s="26" customFormat="1" ht="15">
      <c r="A272" s="30">
        <v>1</v>
      </c>
      <c r="B272" s="33" t="s">
        <v>172</v>
      </c>
      <c r="C272" s="30" t="s">
        <v>24</v>
      </c>
      <c r="D272" s="33">
        <v>20</v>
      </c>
      <c r="E272" s="29"/>
      <c r="F272" s="33">
        <v>8</v>
      </c>
      <c r="G272" s="29">
        <f>E272*1.08</f>
        <v>0</v>
      </c>
      <c r="H272" s="29">
        <f>D272*E272</f>
        <v>0</v>
      </c>
      <c r="I272" s="29">
        <f>D272*G272</f>
        <v>0</v>
      </c>
      <c r="J272" s="32"/>
      <c r="K272" s="25"/>
    </row>
    <row r="273" spans="1:11" s="8" customFormat="1" ht="16.5" thickBot="1">
      <c r="A273" s="199"/>
      <c r="B273" s="200" t="s">
        <v>81</v>
      </c>
      <c r="C273" s="39"/>
      <c r="D273" s="201"/>
      <c r="E273" s="43"/>
      <c r="F273" s="44"/>
      <c r="G273" s="202"/>
      <c r="H273" s="80">
        <f>H272</f>
        <v>0</v>
      </c>
      <c r="I273" s="80">
        <f>I272</f>
        <v>0</v>
      </c>
      <c r="J273" s="43"/>
      <c r="K273" s="110"/>
    </row>
    <row r="274" spans="1:11" s="8" customFormat="1" ht="20.25" customHeight="1">
      <c r="A274" s="83"/>
      <c r="B274" s="196"/>
      <c r="C274" s="50"/>
      <c r="D274" s="83"/>
      <c r="E274" s="52"/>
      <c r="F274" s="52"/>
      <c r="G274" s="56"/>
      <c r="H274" s="172"/>
      <c r="I274" s="172"/>
      <c r="J274" s="52"/>
      <c r="K274" s="52"/>
    </row>
    <row r="275" spans="1:4" s="8" customFormat="1" ht="17.25" customHeight="1">
      <c r="A275" s="7"/>
      <c r="B275" s="5" t="s">
        <v>164</v>
      </c>
      <c r="C275" s="6"/>
      <c r="D275" s="7"/>
    </row>
    <row r="276" spans="1:11" s="8" customFormat="1" ht="51">
      <c r="A276" s="9" t="s">
        <v>1</v>
      </c>
      <c r="B276" s="10" t="s">
        <v>2</v>
      </c>
      <c r="C276" s="10" t="s">
        <v>3</v>
      </c>
      <c r="D276" s="11" t="s">
        <v>4</v>
      </c>
      <c r="E276" s="12" t="s">
        <v>5</v>
      </c>
      <c r="F276" s="12" t="s">
        <v>6</v>
      </c>
      <c r="G276" s="12" t="s">
        <v>7</v>
      </c>
      <c r="H276" s="12" t="s">
        <v>8</v>
      </c>
      <c r="I276" s="12" t="s">
        <v>9</v>
      </c>
      <c r="J276" s="13" t="s">
        <v>10</v>
      </c>
      <c r="K276" s="14" t="s">
        <v>11</v>
      </c>
    </row>
    <row r="277" spans="1:11" s="26" customFormat="1" ht="46.5" customHeight="1" thickBot="1">
      <c r="A277" s="331">
        <v>1</v>
      </c>
      <c r="B277" s="332" t="s">
        <v>233</v>
      </c>
      <c r="C277" s="30" t="s">
        <v>24</v>
      </c>
      <c r="D277" s="203">
        <v>150</v>
      </c>
      <c r="E277" s="33"/>
      <c r="F277" s="203">
        <v>8</v>
      </c>
      <c r="G277" s="29">
        <f>E277*1.08</f>
        <v>0</v>
      </c>
      <c r="H277" s="122">
        <f>D277*E277</f>
        <v>0</v>
      </c>
      <c r="I277" s="29">
        <f>D277*G277</f>
        <v>0</v>
      </c>
      <c r="J277" s="203"/>
      <c r="K277" s="25"/>
    </row>
    <row r="278" spans="1:11" ht="16.5" thickBot="1">
      <c r="A278" s="204"/>
      <c r="B278" s="286" t="s">
        <v>81</v>
      </c>
      <c r="C278" s="205"/>
      <c r="D278" s="206"/>
      <c r="E278" s="207"/>
      <c r="F278" s="208"/>
      <c r="G278" s="209"/>
      <c r="H278" s="293">
        <f>H277</f>
        <v>0</v>
      </c>
      <c r="I278" s="292">
        <f>I277</f>
        <v>0</v>
      </c>
      <c r="J278" s="210"/>
      <c r="K278" s="211"/>
    </row>
    <row r="279" spans="1:11" ht="21.75" customHeight="1">
      <c r="A279" s="212"/>
      <c r="B279" s="213"/>
      <c r="C279" s="214"/>
      <c r="D279" s="212"/>
      <c r="E279" s="215"/>
      <c r="F279" s="215"/>
      <c r="G279" s="216"/>
      <c r="H279" s="216"/>
      <c r="I279" s="216"/>
      <c r="J279" s="216"/>
      <c r="K279" s="216"/>
    </row>
    <row r="280" spans="1:4" s="8" customFormat="1" ht="15.75">
      <c r="A280" s="7"/>
      <c r="B280" s="5" t="s">
        <v>167</v>
      </c>
      <c r="C280" s="6"/>
      <c r="D280" s="7"/>
    </row>
    <row r="281" spans="1:11" s="8" customFormat="1" ht="51">
      <c r="A281" s="254" t="s">
        <v>1</v>
      </c>
      <c r="B281" s="255" t="s">
        <v>2</v>
      </c>
      <c r="C281" s="255" t="s">
        <v>3</v>
      </c>
      <c r="D281" s="256" t="s">
        <v>4</v>
      </c>
      <c r="E281" s="257" t="s">
        <v>5</v>
      </c>
      <c r="F281" s="257" t="s">
        <v>6</v>
      </c>
      <c r="G281" s="257" t="s">
        <v>7</v>
      </c>
      <c r="H281" s="257" t="s">
        <v>8</v>
      </c>
      <c r="I281" s="257" t="s">
        <v>9</v>
      </c>
      <c r="J281" s="258" t="s">
        <v>10</v>
      </c>
      <c r="K281" s="14" t="s">
        <v>11</v>
      </c>
    </row>
    <row r="282" spans="1:11" s="26" customFormat="1" ht="18" customHeight="1">
      <c r="A282" s="251">
        <v>1</v>
      </c>
      <c r="B282" s="252" t="s">
        <v>234</v>
      </c>
      <c r="C282" s="251" t="s">
        <v>24</v>
      </c>
      <c r="D282" s="252">
        <v>500</v>
      </c>
      <c r="E282" s="253"/>
      <c r="F282" s="252">
        <v>8</v>
      </c>
      <c r="G282" s="253">
        <f>E282*1.08</f>
        <v>0</v>
      </c>
      <c r="H282" s="253">
        <f>D282*E282</f>
        <v>0</v>
      </c>
      <c r="I282" s="253">
        <f>D282*G282</f>
        <v>0</v>
      </c>
      <c r="J282" s="252"/>
      <c r="K282" s="313"/>
    </row>
    <row r="283" spans="1:11" ht="16.5" thickBot="1">
      <c r="A283" s="413"/>
      <c r="B283" s="414" t="s">
        <v>81</v>
      </c>
      <c r="C283" s="415"/>
      <c r="D283" s="416"/>
      <c r="E283" s="417"/>
      <c r="F283" s="418"/>
      <c r="G283" s="419"/>
      <c r="H283" s="420">
        <f>H282</f>
        <v>0</v>
      </c>
      <c r="I283" s="421">
        <f>I282</f>
        <v>0</v>
      </c>
      <c r="J283" s="422"/>
      <c r="K283" s="211"/>
    </row>
    <row r="284" spans="1:8" s="8" customFormat="1" ht="16.5" customHeight="1">
      <c r="A284" s="113"/>
      <c r="B284" s="134" t="s">
        <v>169</v>
      </c>
      <c r="C284" s="115"/>
      <c r="D284" s="116"/>
      <c r="E284" s="135"/>
      <c r="F284" s="118"/>
      <c r="G284" s="119"/>
      <c r="H284" s="135"/>
    </row>
    <row r="285" spans="1:11" s="15" customFormat="1" ht="51">
      <c r="A285" s="9" t="s">
        <v>1</v>
      </c>
      <c r="B285" s="10" t="s">
        <v>2</v>
      </c>
      <c r="C285" s="10" t="s">
        <v>3</v>
      </c>
      <c r="D285" s="11" t="s">
        <v>4</v>
      </c>
      <c r="E285" s="12" t="s">
        <v>5</v>
      </c>
      <c r="F285" s="12" t="s">
        <v>6</v>
      </c>
      <c r="G285" s="12" t="s">
        <v>7</v>
      </c>
      <c r="H285" s="12" t="s">
        <v>8</v>
      </c>
      <c r="I285" s="12" t="s">
        <v>9</v>
      </c>
      <c r="J285" s="13" t="s">
        <v>10</v>
      </c>
      <c r="K285" s="14" t="s">
        <v>11</v>
      </c>
    </row>
    <row r="286" spans="1:11" s="26" customFormat="1" ht="17.25" customHeight="1">
      <c r="A286" s="16">
        <v>1</v>
      </c>
      <c r="B286" s="132" t="s">
        <v>176</v>
      </c>
      <c r="C286" s="124" t="s">
        <v>24</v>
      </c>
      <c r="D286" s="105">
        <v>20</v>
      </c>
      <c r="E286" s="25"/>
      <c r="F286" s="21">
        <v>8</v>
      </c>
      <c r="G286" s="22">
        <f>E286*1.08</f>
        <v>0</v>
      </c>
      <c r="H286" s="20">
        <f>D286*E286</f>
        <v>0</v>
      </c>
      <c r="I286" s="20">
        <f>D286*G286</f>
        <v>0</v>
      </c>
      <c r="J286" s="24"/>
      <c r="K286" s="25"/>
    </row>
    <row r="287" spans="1:11" s="26" customFormat="1" ht="17.25" customHeight="1">
      <c r="A287" s="27">
        <v>2</v>
      </c>
      <c r="B287" s="138" t="s">
        <v>177</v>
      </c>
      <c r="C287" s="71" t="s">
        <v>24</v>
      </c>
      <c r="D287" s="19">
        <v>20</v>
      </c>
      <c r="E287" s="33"/>
      <c r="F287" s="30">
        <v>8</v>
      </c>
      <c r="G287" s="31">
        <f>E287*1.08</f>
        <v>0</v>
      </c>
      <c r="H287" s="29">
        <f>D287*E287</f>
        <v>0</v>
      </c>
      <c r="I287" s="29">
        <f>D287*G287</f>
        <v>0</v>
      </c>
      <c r="J287" s="32"/>
      <c r="K287" s="25"/>
    </row>
    <row r="288" spans="1:11" s="8" customFormat="1" ht="15.75" customHeight="1">
      <c r="A288" s="107"/>
      <c r="B288" s="75" t="s">
        <v>19</v>
      </c>
      <c r="C288" s="76"/>
      <c r="D288" s="37"/>
      <c r="E288" s="77"/>
      <c r="F288" s="123"/>
      <c r="G288" s="162"/>
      <c r="H288" s="217">
        <f>H286+H287</f>
        <v>0</v>
      </c>
      <c r="I288" s="80">
        <f>I286+I287</f>
        <v>0</v>
      </c>
      <c r="J288" s="81"/>
      <c r="K288" s="110"/>
    </row>
    <row r="289" ht="21" customHeight="1"/>
    <row r="290" spans="1:8" s="8" customFormat="1" ht="22.5" customHeight="1">
      <c r="A290" s="113"/>
      <c r="B290" s="134" t="s">
        <v>171</v>
      </c>
      <c r="C290" s="115"/>
      <c r="D290" s="116"/>
      <c r="E290" s="135"/>
      <c r="F290" s="118"/>
      <c r="G290" s="119"/>
      <c r="H290" s="135"/>
    </row>
    <row r="291" spans="1:11" s="15" customFormat="1" ht="51">
      <c r="A291" s="9" t="s">
        <v>1</v>
      </c>
      <c r="B291" s="10" t="s">
        <v>2</v>
      </c>
      <c r="C291" s="10" t="s">
        <v>3</v>
      </c>
      <c r="D291" s="11" t="s">
        <v>4</v>
      </c>
      <c r="E291" s="12" t="s">
        <v>5</v>
      </c>
      <c r="F291" s="12" t="s">
        <v>6</v>
      </c>
      <c r="G291" s="12" t="s">
        <v>7</v>
      </c>
      <c r="H291" s="12" t="s">
        <v>8</v>
      </c>
      <c r="I291" s="12" t="s">
        <v>9</v>
      </c>
      <c r="J291" s="13" t="s">
        <v>10</v>
      </c>
      <c r="K291" s="14" t="s">
        <v>11</v>
      </c>
    </row>
    <row r="292" spans="1:11" s="26" customFormat="1" ht="17.25" customHeight="1">
      <c r="A292" s="16">
        <v>1</v>
      </c>
      <c r="B292" s="132" t="s">
        <v>179</v>
      </c>
      <c r="C292" s="124" t="s">
        <v>24</v>
      </c>
      <c r="D292" s="105">
        <v>4</v>
      </c>
      <c r="E292" s="20"/>
      <c r="F292" s="21">
        <v>8</v>
      </c>
      <c r="G292" s="22">
        <f>E292*1.08</f>
        <v>0</v>
      </c>
      <c r="H292" s="20">
        <f>D292*E292</f>
        <v>0</v>
      </c>
      <c r="I292" s="20">
        <f>D292*G292</f>
        <v>0</v>
      </c>
      <c r="J292" s="24"/>
      <c r="K292" s="25"/>
    </row>
    <row r="293" spans="1:11" s="8" customFormat="1" ht="15.75" customHeight="1">
      <c r="A293" s="107"/>
      <c r="B293" s="75" t="s">
        <v>19</v>
      </c>
      <c r="C293" s="76"/>
      <c r="D293" s="37"/>
      <c r="E293" s="77"/>
      <c r="F293" s="123"/>
      <c r="G293" s="108"/>
      <c r="H293" s="41">
        <f>H292</f>
        <v>0</v>
      </c>
      <c r="I293" s="80">
        <f>I292</f>
        <v>0</v>
      </c>
      <c r="J293" s="81"/>
      <c r="K293" s="110"/>
    </row>
    <row r="294" spans="1:11" s="8" customFormat="1" ht="21" customHeight="1">
      <c r="A294" s="45"/>
      <c r="B294" s="53"/>
      <c r="C294" s="47"/>
      <c r="D294" s="48"/>
      <c r="E294" s="52"/>
      <c r="F294" s="82"/>
      <c r="G294" s="52"/>
      <c r="H294" s="82"/>
      <c r="I294" s="52"/>
      <c r="J294" s="52"/>
      <c r="K294" s="52"/>
    </row>
    <row r="295" spans="1:8" s="8" customFormat="1" ht="20.25" customHeight="1">
      <c r="A295" s="113"/>
      <c r="B295" s="134" t="s">
        <v>173</v>
      </c>
      <c r="C295" s="115"/>
      <c r="D295" s="116"/>
      <c r="E295" s="135"/>
      <c r="F295" s="118"/>
      <c r="G295" s="119"/>
      <c r="H295" s="135"/>
    </row>
    <row r="296" spans="1:11" s="15" customFormat="1" ht="51">
      <c r="A296" s="9" t="s">
        <v>1</v>
      </c>
      <c r="B296" s="10" t="s">
        <v>2</v>
      </c>
      <c r="C296" s="10" t="s">
        <v>3</v>
      </c>
      <c r="D296" s="11" t="s">
        <v>4</v>
      </c>
      <c r="E296" s="12" t="s">
        <v>5</v>
      </c>
      <c r="F296" s="12" t="s">
        <v>6</v>
      </c>
      <c r="G296" s="12" t="s">
        <v>7</v>
      </c>
      <c r="H296" s="12" t="s">
        <v>8</v>
      </c>
      <c r="I296" s="12" t="s">
        <v>9</v>
      </c>
      <c r="J296" s="13" t="s">
        <v>10</v>
      </c>
      <c r="K296" s="14" t="s">
        <v>11</v>
      </c>
    </row>
    <row r="297" spans="1:11" s="26" customFormat="1" ht="17.25" customHeight="1">
      <c r="A297" s="16">
        <v>1</v>
      </c>
      <c r="B297" s="132" t="s">
        <v>181</v>
      </c>
      <c r="C297" s="124" t="s">
        <v>24</v>
      </c>
      <c r="D297" s="105">
        <v>7</v>
      </c>
      <c r="E297" s="20"/>
      <c r="F297" s="21">
        <v>8</v>
      </c>
      <c r="G297" s="22">
        <f>E297*1.08</f>
        <v>0</v>
      </c>
      <c r="H297" s="20">
        <f>D297*E297</f>
        <v>0</v>
      </c>
      <c r="I297" s="20">
        <f>D297*G297</f>
        <v>0</v>
      </c>
      <c r="J297" s="24"/>
      <c r="K297" s="25"/>
    </row>
    <row r="298" spans="1:11" s="26" customFormat="1" ht="17.25" customHeight="1">
      <c r="A298" s="27">
        <v>2</v>
      </c>
      <c r="B298" s="138" t="s">
        <v>182</v>
      </c>
      <c r="C298" s="71" t="s">
        <v>24</v>
      </c>
      <c r="D298" s="19">
        <v>7</v>
      </c>
      <c r="E298" s="29"/>
      <c r="F298" s="30">
        <v>8</v>
      </c>
      <c r="G298" s="31">
        <f>E298*1.08</f>
        <v>0</v>
      </c>
      <c r="H298" s="29">
        <f>D298*E298</f>
        <v>0</v>
      </c>
      <c r="I298" s="29">
        <f>D298*G298</f>
        <v>0</v>
      </c>
      <c r="J298" s="32"/>
      <c r="K298" s="25"/>
    </row>
    <row r="299" spans="1:11" s="8" customFormat="1" ht="15.75" customHeight="1" thickBot="1">
      <c r="A299" s="107"/>
      <c r="B299" s="75" t="s">
        <v>19</v>
      </c>
      <c r="C299" s="76"/>
      <c r="D299" s="37"/>
      <c r="E299" s="77"/>
      <c r="F299" s="123"/>
      <c r="G299" s="108"/>
      <c r="H299" s="41">
        <f>H297+H298</f>
        <v>0</v>
      </c>
      <c r="I299" s="80">
        <f>I297+I298</f>
        <v>0</v>
      </c>
      <c r="J299" s="81"/>
      <c r="K299" s="110"/>
    </row>
    <row r="300" spans="1:11" s="8" customFormat="1" ht="15.75" customHeight="1">
      <c r="A300" s="45"/>
      <c r="B300" s="53"/>
      <c r="C300" s="47"/>
      <c r="D300" s="48"/>
      <c r="E300" s="52"/>
      <c r="F300" s="82"/>
      <c r="G300" s="56"/>
      <c r="H300" s="172"/>
      <c r="I300" s="172"/>
      <c r="J300" s="52"/>
      <c r="K300" s="52"/>
    </row>
    <row r="301" spans="1:8" s="8" customFormat="1" ht="21" customHeight="1">
      <c r="A301" s="113"/>
      <c r="B301" s="134" t="s">
        <v>174</v>
      </c>
      <c r="C301" s="115"/>
      <c r="D301" s="116"/>
      <c r="E301" s="135"/>
      <c r="F301" s="118"/>
      <c r="G301" s="119"/>
      <c r="H301" s="135"/>
    </row>
    <row r="302" spans="1:11" s="15" customFormat="1" ht="51">
      <c r="A302" s="9" t="s">
        <v>1</v>
      </c>
      <c r="B302" s="10" t="s">
        <v>2</v>
      </c>
      <c r="C302" s="10" t="s">
        <v>3</v>
      </c>
      <c r="D302" s="11" t="s">
        <v>4</v>
      </c>
      <c r="E302" s="12" t="s">
        <v>5</v>
      </c>
      <c r="F302" s="12" t="s">
        <v>6</v>
      </c>
      <c r="G302" s="12" t="s">
        <v>7</v>
      </c>
      <c r="H302" s="12" t="s">
        <v>8</v>
      </c>
      <c r="I302" s="12" t="s">
        <v>9</v>
      </c>
      <c r="J302" s="13" t="s">
        <v>10</v>
      </c>
      <c r="K302" s="14" t="s">
        <v>11</v>
      </c>
    </row>
    <row r="303" spans="1:11" s="26" customFormat="1" ht="17.25" customHeight="1">
      <c r="A303" s="16">
        <v>1</v>
      </c>
      <c r="B303" s="132" t="s">
        <v>184</v>
      </c>
      <c r="C303" s="124" t="s">
        <v>24</v>
      </c>
      <c r="D303" s="105">
        <v>150</v>
      </c>
      <c r="E303" s="20"/>
      <c r="F303" s="21">
        <v>8</v>
      </c>
      <c r="G303" s="145">
        <f>E303*1.08</f>
        <v>0</v>
      </c>
      <c r="H303" s="145">
        <f>D303*E303</f>
        <v>0</v>
      </c>
      <c r="I303" s="145">
        <f>D303*G303</f>
        <v>0</v>
      </c>
      <c r="J303" s="24"/>
      <c r="K303" s="25"/>
    </row>
    <row r="304" spans="1:11" s="8" customFormat="1" ht="15.75" customHeight="1" thickBot="1">
      <c r="A304" s="107"/>
      <c r="B304" s="75" t="s">
        <v>19</v>
      </c>
      <c r="C304" s="76"/>
      <c r="D304" s="37"/>
      <c r="E304" s="77"/>
      <c r="F304" s="123"/>
      <c r="G304" s="108"/>
      <c r="H304" s="41">
        <f>H303</f>
        <v>0</v>
      </c>
      <c r="I304" s="80">
        <f>I303</f>
        <v>0</v>
      </c>
      <c r="J304" s="81"/>
      <c r="K304" s="110"/>
    </row>
    <row r="305" spans="1:8" s="8" customFormat="1" ht="18" customHeight="1">
      <c r="A305" s="113"/>
      <c r="B305" s="134" t="s">
        <v>175</v>
      </c>
      <c r="C305" s="115"/>
      <c r="D305" s="116"/>
      <c r="E305" s="135"/>
      <c r="F305" s="118"/>
      <c r="G305" s="119"/>
      <c r="H305" s="135"/>
    </row>
    <row r="306" spans="1:11" s="15" customFormat="1" ht="51">
      <c r="A306" s="9" t="s">
        <v>1</v>
      </c>
      <c r="B306" s="10" t="s">
        <v>2</v>
      </c>
      <c r="C306" s="10" t="s">
        <v>3</v>
      </c>
      <c r="D306" s="11" t="s">
        <v>4</v>
      </c>
      <c r="E306" s="12" t="s">
        <v>5</v>
      </c>
      <c r="F306" s="12" t="s">
        <v>6</v>
      </c>
      <c r="G306" s="12" t="s">
        <v>7</v>
      </c>
      <c r="H306" s="12" t="s">
        <v>8</v>
      </c>
      <c r="I306" s="12" t="s">
        <v>9</v>
      </c>
      <c r="J306" s="13" t="s">
        <v>10</v>
      </c>
      <c r="K306" s="14" t="s">
        <v>11</v>
      </c>
    </row>
    <row r="307" spans="1:11" s="15" customFormat="1" ht="15">
      <c r="A307" s="307">
        <v>1</v>
      </c>
      <c r="B307" s="137" t="s">
        <v>219</v>
      </c>
      <c r="C307" s="304" t="s">
        <v>24</v>
      </c>
      <c r="D307" s="333">
        <v>100</v>
      </c>
      <c r="E307" s="306"/>
      <c r="F307" s="306">
        <v>8</v>
      </c>
      <c r="G307" s="156">
        <f>E307*1.08</f>
        <v>0</v>
      </c>
      <c r="H307" s="156">
        <f>D307*E307</f>
        <v>0</v>
      </c>
      <c r="I307" s="156">
        <f>D307*G307</f>
        <v>0</v>
      </c>
      <c r="J307" s="13"/>
      <c r="K307" s="14"/>
    </row>
    <row r="308" spans="1:11" s="15" customFormat="1" ht="15.75" thickBot="1">
      <c r="A308" s="16">
        <v>2</v>
      </c>
      <c r="B308" s="137" t="s">
        <v>220</v>
      </c>
      <c r="C308" s="124" t="s">
        <v>24</v>
      </c>
      <c r="D308" s="101">
        <v>100</v>
      </c>
      <c r="E308" s="20"/>
      <c r="F308" s="21">
        <v>8</v>
      </c>
      <c r="G308" s="156">
        <f>E308*1.08</f>
        <v>0</v>
      </c>
      <c r="H308" s="156">
        <f>D308*E308</f>
        <v>0</v>
      </c>
      <c r="I308" s="156">
        <f>D308*G308</f>
        <v>0</v>
      </c>
      <c r="J308" s="129"/>
      <c r="K308" s="277"/>
    </row>
    <row r="309" spans="1:11" s="8" customFormat="1" ht="15.75" customHeight="1" thickBot="1">
      <c r="A309" s="107"/>
      <c r="B309" s="75" t="s">
        <v>19</v>
      </c>
      <c r="C309" s="76"/>
      <c r="D309" s="37"/>
      <c r="E309" s="77"/>
      <c r="F309" s="123"/>
      <c r="G309" s="108"/>
      <c r="H309" s="41">
        <f>H307+H308</f>
        <v>0</v>
      </c>
      <c r="I309" s="41">
        <f>I307+I308</f>
        <v>0</v>
      </c>
      <c r="J309" s="81"/>
      <c r="K309" s="110"/>
    </row>
    <row r="310" ht="18" customHeight="1"/>
    <row r="311" spans="1:8" s="8" customFormat="1" ht="16.5" customHeight="1">
      <c r="A311" s="113"/>
      <c r="B311" s="134" t="s">
        <v>178</v>
      </c>
      <c r="C311" s="115"/>
      <c r="D311" s="116"/>
      <c r="E311" s="135"/>
      <c r="F311" s="118"/>
      <c r="G311" s="119"/>
      <c r="H311" s="135"/>
    </row>
    <row r="312" spans="1:11" s="15" customFormat="1" ht="51">
      <c r="A312" s="9" t="s">
        <v>1</v>
      </c>
      <c r="B312" s="10" t="s">
        <v>2</v>
      </c>
      <c r="C312" s="10" t="s">
        <v>3</v>
      </c>
      <c r="D312" s="11" t="s">
        <v>4</v>
      </c>
      <c r="E312" s="12" t="s">
        <v>5</v>
      </c>
      <c r="F312" s="12" t="s">
        <v>6</v>
      </c>
      <c r="G312" s="12" t="s">
        <v>7</v>
      </c>
      <c r="H312" s="12" t="s">
        <v>8</v>
      </c>
      <c r="I312" s="12" t="s">
        <v>9</v>
      </c>
      <c r="J312" s="13" t="s">
        <v>10</v>
      </c>
      <c r="K312" s="14" t="s">
        <v>11</v>
      </c>
    </row>
    <row r="313" spans="1:11" s="26" customFormat="1" ht="27" customHeight="1">
      <c r="A313" s="16">
        <v>1</v>
      </c>
      <c r="B313" s="132" t="s">
        <v>187</v>
      </c>
      <c r="C313" s="124" t="s">
        <v>188</v>
      </c>
      <c r="D313" s="105">
        <v>8</v>
      </c>
      <c r="E313" s="25"/>
      <c r="F313" s="21">
        <v>8</v>
      </c>
      <c r="G313" s="22">
        <f>E313*1.08</f>
        <v>0</v>
      </c>
      <c r="H313" s="20">
        <f>D313*E313</f>
        <v>0</v>
      </c>
      <c r="I313" s="20">
        <f>D313*G313</f>
        <v>0</v>
      </c>
      <c r="J313" s="24"/>
      <c r="K313" s="25"/>
    </row>
    <row r="314" spans="1:11" s="8" customFormat="1" ht="15.75" customHeight="1" thickBot="1">
      <c r="A314" s="107"/>
      <c r="B314" s="75" t="s">
        <v>19</v>
      </c>
      <c r="C314" s="76"/>
      <c r="D314" s="37"/>
      <c r="E314" s="77"/>
      <c r="F314" s="123"/>
      <c r="G314" s="108"/>
      <c r="H314" s="41">
        <f>H313</f>
        <v>0</v>
      </c>
      <c r="I314" s="80">
        <f>I313</f>
        <v>0</v>
      </c>
      <c r="J314" s="81"/>
      <c r="K314" s="110"/>
    </row>
    <row r="315" spans="1:11" s="8" customFormat="1" ht="18" customHeight="1">
      <c r="A315" s="45"/>
      <c r="B315" s="53"/>
      <c r="C315" s="47"/>
      <c r="D315" s="48"/>
      <c r="E315" s="52"/>
      <c r="F315" s="82"/>
      <c r="G315" s="56"/>
      <c r="H315" s="172"/>
      <c r="I315" s="172"/>
      <c r="J315" s="52"/>
      <c r="K315" s="52"/>
    </row>
    <row r="316" spans="1:8" s="8" customFormat="1" ht="18" customHeight="1">
      <c r="A316" s="113"/>
      <c r="B316" s="134" t="s">
        <v>180</v>
      </c>
      <c r="C316" s="115"/>
      <c r="D316" s="116"/>
      <c r="E316" s="135"/>
      <c r="F316" s="118"/>
      <c r="G316" s="119"/>
      <c r="H316" s="135"/>
    </row>
    <row r="317" spans="1:11" s="15" customFormat="1" ht="51">
      <c r="A317" s="9" t="s">
        <v>1</v>
      </c>
      <c r="B317" s="10" t="s">
        <v>2</v>
      </c>
      <c r="C317" s="10" t="s">
        <v>3</v>
      </c>
      <c r="D317" s="11" t="s">
        <v>4</v>
      </c>
      <c r="E317" s="12" t="s">
        <v>5</v>
      </c>
      <c r="F317" s="12" t="s">
        <v>6</v>
      </c>
      <c r="G317" s="12" t="s">
        <v>7</v>
      </c>
      <c r="H317" s="12" t="s">
        <v>8</v>
      </c>
      <c r="I317" s="12" t="s">
        <v>9</v>
      </c>
      <c r="J317" s="13" t="s">
        <v>10</v>
      </c>
      <c r="K317" s="14" t="s">
        <v>11</v>
      </c>
    </row>
    <row r="318" spans="1:11" s="26" customFormat="1" ht="33" customHeight="1">
      <c r="A318" s="16">
        <v>1</v>
      </c>
      <c r="B318" s="132" t="s">
        <v>190</v>
      </c>
      <c r="C318" s="124" t="s">
        <v>59</v>
      </c>
      <c r="D318" s="105">
        <v>20</v>
      </c>
      <c r="E318" s="25"/>
      <c r="F318" s="21">
        <v>8</v>
      </c>
      <c r="G318" s="22">
        <f>E318*1.08</f>
        <v>0</v>
      </c>
      <c r="H318" s="20">
        <f>D318*E318</f>
        <v>0</v>
      </c>
      <c r="I318" s="20">
        <f>D318*G318</f>
        <v>0</v>
      </c>
      <c r="J318" s="24"/>
      <c r="K318" s="25"/>
    </row>
    <row r="319" spans="1:11" s="8" customFormat="1" ht="15.75" customHeight="1">
      <c r="A319" s="107"/>
      <c r="B319" s="75" t="s">
        <v>19</v>
      </c>
      <c r="C319" s="76"/>
      <c r="D319" s="37"/>
      <c r="E319" s="77"/>
      <c r="F319" s="123"/>
      <c r="G319" s="108"/>
      <c r="H319" s="41">
        <f>H318</f>
        <v>0</v>
      </c>
      <c r="I319" s="42">
        <f>I318</f>
        <v>0</v>
      </c>
      <c r="J319" s="81"/>
      <c r="K319" s="110"/>
    </row>
    <row r="320" spans="1:11" s="8" customFormat="1" ht="16.5" customHeight="1">
      <c r="A320" s="45"/>
      <c r="B320" s="53"/>
      <c r="C320" s="47"/>
      <c r="D320" s="48"/>
      <c r="E320" s="52"/>
      <c r="F320" s="82"/>
      <c r="G320" s="52"/>
      <c r="H320" s="82"/>
      <c r="I320" s="52"/>
      <c r="J320" s="52"/>
      <c r="K320" s="52"/>
    </row>
    <row r="321" spans="1:8" s="8" customFormat="1" ht="17.25" customHeight="1">
      <c r="A321" s="113"/>
      <c r="B321" s="134" t="s">
        <v>183</v>
      </c>
      <c r="C321" s="115"/>
      <c r="D321" s="116"/>
      <c r="E321" s="135"/>
      <c r="F321" s="118"/>
      <c r="G321" s="119"/>
      <c r="H321" s="135"/>
    </row>
    <row r="322" spans="1:11" s="15" customFormat="1" ht="51">
      <c r="A322" s="9" t="s">
        <v>1</v>
      </c>
      <c r="B322" s="10" t="s">
        <v>2</v>
      </c>
      <c r="C322" s="10" t="s">
        <v>3</v>
      </c>
      <c r="D322" s="11" t="s">
        <v>4</v>
      </c>
      <c r="E322" s="12" t="s">
        <v>5</v>
      </c>
      <c r="F322" s="12" t="s">
        <v>6</v>
      </c>
      <c r="G322" s="12" t="s">
        <v>7</v>
      </c>
      <c r="H322" s="12" t="s">
        <v>8</v>
      </c>
      <c r="I322" s="12" t="s">
        <v>9</v>
      </c>
      <c r="J322" s="13" t="s">
        <v>10</v>
      </c>
      <c r="K322" s="14" t="s">
        <v>11</v>
      </c>
    </row>
    <row r="323" spans="1:11" s="26" customFormat="1" ht="27" customHeight="1">
      <c r="A323" s="16">
        <v>1</v>
      </c>
      <c r="B323" s="132" t="s">
        <v>192</v>
      </c>
      <c r="C323" s="124" t="s">
        <v>59</v>
      </c>
      <c r="D323" s="105">
        <v>600</v>
      </c>
      <c r="E323" s="25"/>
      <c r="F323" s="21">
        <v>8</v>
      </c>
      <c r="G323" s="22">
        <f>E323*1.08</f>
        <v>0</v>
      </c>
      <c r="H323" s="20">
        <f>D323*E323</f>
        <v>0</v>
      </c>
      <c r="I323" s="20">
        <f>D323*G323</f>
        <v>0</v>
      </c>
      <c r="J323" s="24"/>
      <c r="K323" s="25"/>
    </row>
    <row r="324" spans="1:11" s="8" customFormat="1" ht="15.75" customHeight="1" thickBot="1">
      <c r="A324" s="107"/>
      <c r="B324" s="75" t="s">
        <v>19</v>
      </c>
      <c r="C324" s="76"/>
      <c r="D324" s="37"/>
      <c r="E324" s="77"/>
      <c r="F324" s="123"/>
      <c r="G324" s="108"/>
      <c r="H324" s="41">
        <f>H323</f>
        <v>0</v>
      </c>
      <c r="I324" s="80">
        <f>I323</f>
        <v>0</v>
      </c>
      <c r="J324" s="81"/>
      <c r="K324" s="110"/>
    </row>
    <row r="325" spans="1:8" s="8" customFormat="1" ht="21" customHeight="1">
      <c r="A325" s="113"/>
      <c r="B325" s="134" t="s">
        <v>185</v>
      </c>
      <c r="C325" s="115"/>
      <c r="D325" s="116"/>
      <c r="E325" s="135"/>
      <c r="F325" s="118"/>
      <c r="G325" s="119"/>
      <c r="H325" s="135"/>
    </row>
    <row r="326" spans="1:11" s="15" customFormat="1" ht="51">
      <c r="A326" s="9" t="s">
        <v>1</v>
      </c>
      <c r="B326" s="10" t="s">
        <v>2</v>
      </c>
      <c r="C326" s="10" t="s">
        <v>3</v>
      </c>
      <c r="D326" s="11" t="s">
        <v>4</v>
      </c>
      <c r="E326" s="12" t="s">
        <v>5</v>
      </c>
      <c r="F326" s="12" t="s">
        <v>6</v>
      </c>
      <c r="G326" s="12" t="s">
        <v>7</v>
      </c>
      <c r="H326" s="12" t="s">
        <v>8</v>
      </c>
      <c r="I326" s="12" t="s">
        <v>9</v>
      </c>
      <c r="J326" s="13" t="s">
        <v>10</v>
      </c>
      <c r="K326" s="14" t="s">
        <v>11</v>
      </c>
    </row>
    <row r="327" spans="1:11" s="15" customFormat="1" ht="15">
      <c r="A327" s="16">
        <v>1</v>
      </c>
      <c r="B327" s="137" t="s">
        <v>194</v>
      </c>
      <c r="C327" s="124" t="s">
        <v>59</v>
      </c>
      <c r="D327" s="105">
        <v>10</v>
      </c>
      <c r="E327" s="20"/>
      <c r="F327" s="21">
        <v>8</v>
      </c>
      <c r="G327" s="156">
        <v>0</v>
      </c>
      <c r="H327" s="156">
        <v>0</v>
      </c>
      <c r="I327" s="156">
        <v>0</v>
      </c>
      <c r="J327" s="218"/>
      <c r="K327" s="219"/>
    </row>
    <row r="328" spans="1:11" s="15" customFormat="1" ht="30">
      <c r="A328" s="16">
        <v>2</v>
      </c>
      <c r="B328" s="137" t="s">
        <v>195</v>
      </c>
      <c r="C328" s="124" t="s">
        <v>216</v>
      </c>
      <c r="D328" s="105">
        <v>30</v>
      </c>
      <c r="E328" s="25"/>
      <c r="F328" s="21">
        <v>8</v>
      </c>
      <c r="G328" s="156">
        <v>0</v>
      </c>
      <c r="H328" s="156">
        <v>0</v>
      </c>
      <c r="I328" s="156">
        <v>0</v>
      </c>
      <c r="J328" s="218"/>
      <c r="K328" s="219"/>
    </row>
    <row r="329" spans="1:11" s="15" customFormat="1" ht="15">
      <c r="A329" s="16">
        <v>3</v>
      </c>
      <c r="B329" s="137" t="s">
        <v>196</v>
      </c>
      <c r="C329" s="124" t="s">
        <v>59</v>
      </c>
      <c r="D329" s="105">
        <v>900</v>
      </c>
      <c r="E329" s="25"/>
      <c r="F329" s="21">
        <v>8</v>
      </c>
      <c r="G329" s="156"/>
      <c r="H329" s="156">
        <v>0</v>
      </c>
      <c r="I329" s="156">
        <v>0</v>
      </c>
      <c r="J329" s="218"/>
      <c r="K329" s="219"/>
    </row>
    <row r="330" spans="1:11" s="26" customFormat="1" ht="28.5" customHeight="1">
      <c r="A330" s="16">
        <v>4</v>
      </c>
      <c r="B330" s="138" t="s">
        <v>197</v>
      </c>
      <c r="C330" s="71" t="s">
        <v>59</v>
      </c>
      <c r="D330" s="19">
        <v>2000</v>
      </c>
      <c r="E330" s="33"/>
      <c r="F330" s="30">
        <v>8</v>
      </c>
      <c r="G330" s="225"/>
      <c r="H330" s="29">
        <v>0</v>
      </c>
      <c r="I330" s="29">
        <v>0</v>
      </c>
      <c r="J330" s="32"/>
      <c r="K330" s="33"/>
    </row>
    <row r="331" spans="1:11" s="8" customFormat="1" ht="15.75" customHeight="1">
      <c r="A331" s="16">
        <v>5</v>
      </c>
      <c r="B331" s="229" t="s">
        <v>198</v>
      </c>
      <c r="C331" s="229" t="s">
        <v>110</v>
      </c>
      <c r="D331" s="334">
        <v>4000</v>
      </c>
      <c r="E331" s="229"/>
      <c r="F331" s="230">
        <v>8</v>
      </c>
      <c r="G331" s="232"/>
      <c r="H331" s="232">
        <v>0</v>
      </c>
      <c r="I331" s="232">
        <v>0</v>
      </c>
      <c r="J331" s="229"/>
      <c r="K331" s="229"/>
    </row>
    <row r="332" spans="1:11" ht="15">
      <c r="A332" s="16">
        <v>6</v>
      </c>
      <c r="B332" s="229" t="s">
        <v>199</v>
      </c>
      <c r="C332" s="230" t="s">
        <v>59</v>
      </c>
      <c r="D332" s="229">
        <v>500</v>
      </c>
      <c r="E332" s="229"/>
      <c r="F332" s="230">
        <v>8</v>
      </c>
      <c r="G332" s="232"/>
      <c r="H332" s="232">
        <v>0</v>
      </c>
      <c r="I332" s="232">
        <v>0</v>
      </c>
      <c r="J332" s="229"/>
      <c r="K332" s="229"/>
    </row>
    <row r="333" spans="1:11" ht="16.5" thickBot="1">
      <c r="A333" s="278"/>
      <c r="B333" s="242" t="s">
        <v>19</v>
      </c>
      <c r="C333" s="243"/>
      <c r="D333" s="244"/>
      <c r="E333" s="245"/>
      <c r="F333" s="246"/>
      <c r="G333" s="279"/>
      <c r="H333" s="248">
        <f>H327+H328+H329+H330+H331+H332</f>
        <v>0</v>
      </c>
      <c r="I333" s="291">
        <f>I327+I328+I329+I330+I331+I332</f>
        <v>0</v>
      </c>
      <c r="J333" s="249"/>
      <c r="K333" s="404"/>
    </row>
    <row r="334" spans="1:11" ht="15.75">
      <c r="A334" s="45"/>
      <c r="B334" s="53"/>
      <c r="C334" s="47"/>
      <c r="D334" s="48"/>
      <c r="E334" s="52"/>
      <c r="F334" s="82"/>
      <c r="G334" s="56"/>
      <c r="H334" s="172"/>
      <c r="I334" s="282"/>
      <c r="J334" s="52"/>
      <c r="K334" s="45"/>
    </row>
    <row r="335" spans="1:8" s="8" customFormat="1" ht="21" customHeight="1">
      <c r="A335" s="113"/>
      <c r="B335" s="134" t="s">
        <v>186</v>
      </c>
      <c r="C335" s="115"/>
      <c r="D335" s="116"/>
      <c r="E335" s="135"/>
      <c r="F335" s="118"/>
      <c r="G335" s="119"/>
      <c r="H335" s="135"/>
    </row>
    <row r="336" spans="1:11" s="15" customFormat="1" ht="51">
      <c r="A336" s="9" t="s">
        <v>1</v>
      </c>
      <c r="B336" s="10" t="s">
        <v>2</v>
      </c>
      <c r="C336" s="10" t="s">
        <v>3</v>
      </c>
      <c r="D336" s="11" t="s">
        <v>4</v>
      </c>
      <c r="E336" s="12" t="s">
        <v>5</v>
      </c>
      <c r="F336" s="12" t="s">
        <v>6</v>
      </c>
      <c r="G336" s="12" t="s">
        <v>7</v>
      </c>
      <c r="H336" s="12" t="s">
        <v>8</v>
      </c>
      <c r="I336" s="12" t="s">
        <v>9</v>
      </c>
      <c r="J336" s="13" t="s">
        <v>10</v>
      </c>
      <c r="K336" s="14" t="s">
        <v>11</v>
      </c>
    </row>
    <row r="337" spans="1:11" s="15" customFormat="1" ht="21" customHeight="1" thickBot="1">
      <c r="A337" s="16">
        <v>1</v>
      </c>
      <c r="B337" s="137" t="s">
        <v>200</v>
      </c>
      <c r="C337" s="124" t="s">
        <v>59</v>
      </c>
      <c r="D337" s="105">
        <v>3000</v>
      </c>
      <c r="E337" s="25"/>
      <c r="F337" s="21">
        <v>8</v>
      </c>
      <c r="G337" s="156">
        <f>E337*1.08</f>
        <v>0</v>
      </c>
      <c r="H337" s="156">
        <f>D337*E337</f>
        <v>0</v>
      </c>
      <c r="I337" s="156">
        <f>D337*G337</f>
        <v>0</v>
      </c>
      <c r="J337" s="218"/>
      <c r="K337" s="219"/>
    </row>
    <row r="338" spans="1:11" s="8" customFormat="1" ht="15.75" customHeight="1" thickBot="1">
      <c r="A338" s="107"/>
      <c r="B338" s="75" t="s">
        <v>19</v>
      </c>
      <c r="C338" s="76"/>
      <c r="D338" s="37"/>
      <c r="E338" s="77"/>
      <c r="F338" s="123"/>
      <c r="G338" s="108"/>
      <c r="H338" s="41" t="s">
        <v>214</v>
      </c>
      <c r="I338" s="80">
        <f>I337</f>
        <v>0</v>
      </c>
      <c r="J338" s="81"/>
      <c r="K338" s="110"/>
    </row>
    <row r="339" spans="7:9" ht="15">
      <c r="G339" s="220"/>
      <c r="H339" s="220"/>
      <c r="I339" s="220"/>
    </row>
    <row r="340" spans="1:8" s="8" customFormat="1" ht="16.5" customHeight="1">
      <c r="A340" s="113"/>
      <c r="B340" s="134" t="s">
        <v>189</v>
      </c>
      <c r="C340" s="115"/>
      <c r="D340" s="116"/>
      <c r="E340" s="135"/>
      <c r="F340" s="118"/>
      <c r="G340" s="119"/>
      <c r="H340" s="135"/>
    </row>
    <row r="341" spans="1:11" s="15" customFormat="1" ht="51">
      <c r="A341" s="9" t="s">
        <v>1</v>
      </c>
      <c r="B341" s="10" t="s">
        <v>2</v>
      </c>
      <c r="C341" s="10" t="s">
        <v>3</v>
      </c>
      <c r="D341" s="11" t="s">
        <v>4</v>
      </c>
      <c r="E341" s="12" t="s">
        <v>5</v>
      </c>
      <c r="F341" s="12" t="s">
        <v>6</v>
      </c>
      <c r="G341" s="12" t="s">
        <v>7</v>
      </c>
      <c r="H341" s="12" t="s">
        <v>8</v>
      </c>
      <c r="I341" s="12" t="s">
        <v>9</v>
      </c>
      <c r="J341" s="13" t="s">
        <v>10</v>
      </c>
      <c r="K341" s="14" t="s">
        <v>11</v>
      </c>
    </row>
    <row r="342" spans="1:11" s="310" customFormat="1" ht="30">
      <c r="A342" s="307">
        <v>1</v>
      </c>
      <c r="B342" s="300" t="s">
        <v>235</v>
      </c>
      <c r="C342" s="304" t="s">
        <v>237</v>
      </c>
      <c r="D342" s="305">
        <v>7000</v>
      </c>
      <c r="E342" s="306"/>
      <c r="F342" s="306">
        <v>8</v>
      </c>
      <c r="G342" s="156">
        <f>E342*1.08</f>
        <v>0</v>
      </c>
      <c r="H342" s="156">
        <f>D342*E342</f>
        <v>0</v>
      </c>
      <c r="I342" s="156">
        <f>D342*G342</f>
        <v>0</v>
      </c>
      <c r="J342" s="308"/>
      <c r="K342" s="309"/>
    </row>
    <row r="343" spans="1:11" s="310" customFormat="1" ht="30">
      <c r="A343" s="16">
        <v>2</v>
      </c>
      <c r="B343" s="137" t="s">
        <v>236</v>
      </c>
      <c r="C343" s="304" t="s">
        <v>237</v>
      </c>
      <c r="D343" s="305">
        <v>150</v>
      </c>
      <c r="E343" s="306"/>
      <c r="F343" s="306">
        <v>8</v>
      </c>
      <c r="G343" s="156">
        <f>E343*1.08</f>
        <v>0</v>
      </c>
      <c r="H343" s="156">
        <f>D343*E343</f>
        <v>0</v>
      </c>
      <c r="I343" s="156">
        <f>D343*G343</f>
        <v>0</v>
      </c>
      <c r="J343" s="308"/>
      <c r="K343" s="309"/>
    </row>
    <row r="344" spans="1:11" s="15" customFormat="1" ht="35.25" customHeight="1" thickBot="1">
      <c r="A344" s="16">
        <v>3</v>
      </c>
      <c r="B344" s="137" t="s">
        <v>248</v>
      </c>
      <c r="C344" s="304" t="s">
        <v>237</v>
      </c>
      <c r="D344" s="315">
        <v>100</v>
      </c>
      <c r="E344" s="20"/>
      <c r="F344" s="306">
        <v>8</v>
      </c>
      <c r="G344" s="156">
        <f>E344*1.08</f>
        <v>0</v>
      </c>
      <c r="H344" s="156">
        <f>D344*E344</f>
        <v>0</v>
      </c>
      <c r="I344" s="311">
        <f>D344*G344</f>
        <v>0</v>
      </c>
      <c r="J344" s="218"/>
      <c r="K344" s="219"/>
    </row>
    <row r="345" spans="1:11" s="8" customFormat="1" ht="15.75" customHeight="1" thickBot="1">
      <c r="A345" s="107"/>
      <c r="B345" s="75" t="s">
        <v>19</v>
      </c>
      <c r="C345" s="76"/>
      <c r="D345" s="37"/>
      <c r="E345" s="77"/>
      <c r="F345" s="123"/>
      <c r="G345" s="108"/>
      <c r="H345" s="41">
        <f>H342+H344</f>
        <v>0</v>
      </c>
      <c r="I345" s="338">
        <f>I342+I344</f>
        <v>0</v>
      </c>
      <c r="J345" s="43"/>
      <c r="K345" s="110"/>
    </row>
    <row r="346" spans="1:11" s="8" customFormat="1" ht="18" customHeight="1">
      <c r="A346" s="45"/>
      <c r="B346" s="53"/>
      <c r="C346" s="47"/>
      <c r="D346" s="48"/>
      <c r="E346" s="52"/>
      <c r="F346" s="82"/>
      <c r="G346" s="56"/>
      <c r="H346" s="172"/>
      <c r="I346" s="172"/>
      <c r="J346" s="52"/>
      <c r="K346" s="52"/>
    </row>
    <row r="347" spans="1:8" s="8" customFormat="1" ht="16.5" customHeight="1">
      <c r="A347" s="113"/>
      <c r="B347" s="134" t="s">
        <v>191</v>
      </c>
      <c r="C347" s="115"/>
      <c r="D347" s="116"/>
      <c r="E347" s="135"/>
      <c r="F347" s="118"/>
      <c r="G347" s="119"/>
      <c r="H347" s="135"/>
    </row>
    <row r="348" spans="1:11" s="15" customFormat="1" ht="51">
      <c r="A348" s="9" t="s">
        <v>1</v>
      </c>
      <c r="B348" s="10" t="s">
        <v>2</v>
      </c>
      <c r="C348" s="10" t="s">
        <v>3</v>
      </c>
      <c r="D348" s="11" t="s">
        <v>4</v>
      </c>
      <c r="E348" s="12" t="s">
        <v>5</v>
      </c>
      <c r="F348" s="12" t="s">
        <v>6</v>
      </c>
      <c r="G348" s="12" t="s">
        <v>7</v>
      </c>
      <c r="H348" s="12" t="s">
        <v>8</v>
      </c>
      <c r="I348" s="12" t="s">
        <v>9</v>
      </c>
      <c r="J348" s="13" t="s">
        <v>10</v>
      </c>
      <c r="K348" s="14" t="s">
        <v>11</v>
      </c>
    </row>
    <row r="349" spans="1:11" s="15" customFormat="1" ht="30">
      <c r="A349" s="16">
        <v>1</v>
      </c>
      <c r="B349" s="137" t="s">
        <v>201</v>
      </c>
      <c r="C349" s="124" t="s">
        <v>59</v>
      </c>
      <c r="D349" s="105">
        <v>14500</v>
      </c>
      <c r="E349" s="25"/>
      <c r="F349" s="21">
        <v>8</v>
      </c>
      <c r="G349" s="156">
        <f>E349*1.08</f>
        <v>0</v>
      </c>
      <c r="H349" s="156">
        <f>D349*E349</f>
        <v>0</v>
      </c>
      <c r="I349" s="156">
        <f>D349*G349</f>
        <v>0</v>
      </c>
      <c r="J349" s="221"/>
      <c r="K349" s="219"/>
    </row>
    <row r="350" spans="1:11" s="15" customFormat="1" ht="15">
      <c r="A350" s="16">
        <v>2</v>
      </c>
      <c r="B350" s="137" t="s">
        <v>202</v>
      </c>
      <c r="C350" s="124" t="s">
        <v>59</v>
      </c>
      <c r="D350" s="105">
        <v>570</v>
      </c>
      <c r="E350" s="25"/>
      <c r="F350" s="21">
        <v>8</v>
      </c>
      <c r="G350" s="156">
        <f>E350*1.08</f>
        <v>0</v>
      </c>
      <c r="H350" s="156">
        <f>D350*E350</f>
        <v>0</v>
      </c>
      <c r="I350" s="156">
        <f>D350*G350</f>
        <v>0</v>
      </c>
      <c r="J350" s="221"/>
      <c r="K350" s="219"/>
    </row>
    <row r="351" spans="1:11" s="15" customFormat="1" ht="15">
      <c r="A351" s="16">
        <v>3</v>
      </c>
      <c r="B351" s="137" t="s">
        <v>203</v>
      </c>
      <c r="C351" s="124" t="s">
        <v>59</v>
      </c>
      <c r="D351" s="105">
        <v>96</v>
      </c>
      <c r="E351" s="25"/>
      <c r="F351" s="21">
        <v>8</v>
      </c>
      <c r="G351" s="156">
        <f>E351*1.08</f>
        <v>0</v>
      </c>
      <c r="H351" s="156">
        <f>D351*E351</f>
        <v>0</v>
      </c>
      <c r="I351" s="156">
        <f>D351*G351</f>
        <v>0</v>
      </c>
      <c r="J351" s="221"/>
      <c r="K351" s="219"/>
    </row>
    <row r="352" spans="1:11" s="15" customFormat="1" ht="15">
      <c r="A352" s="16">
        <v>4</v>
      </c>
      <c r="B352" s="137" t="s">
        <v>204</v>
      </c>
      <c r="C352" s="124" t="s">
        <v>59</v>
      </c>
      <c r="D352" s="105">
        <v>108</v>
      </c>
      <c r="E352" s="25"/>
      <c r="F352" s="21">
        <v>8</v>
      </c>
      <c r="G352" s="156">
        <f>E352*1.08</f>
        <v>0</v>
      </c>
      <c r="H352" s="156">
        <f>D352*E352</f>
        <v>0</v>
      </c>
      <c r="I352" s="156">
        <f>D352*G352</f>
        <v>0</v>
      </c>
      <c r="J352" s="221"/>
      <c r="K352" s="219"/>
    </row>
    <row r="353" spans="1:11" s="8" customFormat="1" ht="15.75" customHeight="1">
      <c r="A353" s="107"/>
      <c r="B353" s="75" t="s">
        <v>19</v>
      </c>
      <c r="C353" s="76"/>
      <c r="D353" s="37"/>
      <c r="E353" s="77"/>
      <c r="F353" s="123"/>
      <c r="G353" s="108"/>
      <c r="H353" s="41">
        <f>H349+H350+H351+H352</f>
        <v>0</v>
      </c>
      <c r="I353" s="80">
        <f>I349+I350+I351+I352</f>
        <v>0</v>
      </c>
      <c r="J353" s="222"/>
      <c r="K353" s="110"/>
    </row>
    <row r="354" ht="17.25" customHeight="1"/>
    <row r="355" spans="1:8" s="8" customFormat="1" ht="18.75" customHeight="1">
      <c r="A355" s="113"/>
      <c r="B355" s="134" t="s">
        <v>193</v>
      </c>
      <c r="C355" s="115"/>
      <c r="D355" s="116"/>
      <c r="E355" s="135"/>
      <c r="F355" s="118"/>
      <c r="G355" s="119"/>
      <c r="H355" s="135"/>
    </row>
    <row r="356" spans="1:11" s="15" customFormat="1" ht="51">
      <c r="A356" s="9" t="s">
        <v>1</v>
      </c>
      <c r="B356" s="10" t="s">
        <v>2</v>
      </c>
      <c r="C356" s="10" t="s">
        <v>3</v>
      </c>
      <c r="D356" s="11" t="s">
        <v>4</v>
      </c>
      <c r="E356" s="12" t="s">
        <v>5</v>
      </c>
      <c r="F356" s="12" t="s">
        <v>6</v>
      </c>
      <c r="G356" s="12" t="s">
        <v>7</v>
      </c>
      <c r="H356" s="12" t="s">
        <v>8</v>
      </c>
      <c r="I356" s="12" t="s">
        <v>9</v>
      </c>
      <c r="J356" s="13" t="s">
        <v>10</v>
      </c>
      <c r="K356" s="14" t="s">
        <v>11</v>
      </c>
    </row>
    <row r="357" spans="1:11" s="15" customFormat="1" ht="24" customHeight="1">
      <c r="A357" s="16">
        <v>1</v>
      </c>
      <c r="B357" s="137" t="s">
        <v>205</v>
      </c>
      <c r="C357" s="124" t="s">
        <v>206</v>
      </c>
      <c r="D357" s="105">
        <v>1</v>
      </c>
      <c r="E357" s="20"/>
      <c r="F357" s="21">
        <v>8</v>
      </c>
      <c r="G357" s="156">
        <f>E357*1.08</f>
        <v>0</v>
      </c>
      <c r="H357" s="156">
        <f>D357*E357</f>
        <v>0</v>
      </c>
      <c r="I357" s="156">
        <f>D357*G357</f>
        <v>0</v>
      </c>
      <c r="J357" s="218"/>
      <c r="K357" s="219"/>
    </row>
    <row r="358" spans="1:11" s="8" customFormat="1" ht="15.75" customHeight="1" thickBot="1">
      <c r="A358" s="107"/>
      <c r="B358" s="75" t="s">
        <v>19</v>
      </c>
      <c r="C358" s="76"/>
      <c r="D358" s="37"/>
      <c r="E358" s="77"/>
      <c r="F358" s="123"/>
      <c r="G358" s="108"/>
      <c r="H358" s="41">
        <f>H357</f>
        <v>0</v>
      </c>
      <c r="I358" s="80">
        <f>I357</f>
        <v>0</v>
      </c>
      <c r="J358" s="81"/>
      <c r="K358" s="110"/>
    </row>
    <row r="359" ht="18" customHeight="1"/>
    <row r="360" spans="1:9" s="8" customFormat="1" ht="17.25" customHeight="1">
      <c r="A360" s="113"/>
      <c r="B360" s="427" t="s">
        <v>257</v>
      </c>
      <c r="C360" s="427"/>
      <c r="D360" s="427"/>
      <c r="E360" s="427"/>
      <c r="F360" s="427"/>
      <c r="G360" s="427"/>
      <c r="H360" s="427"/>
      <c r="I360" s="427"/>
    </row>
    <row r="361" spans="1:11" s="15" customFormat="1" ht="51">
      <c r="A361" s="9" t="s">
        <v>1</v>
      </c>
      <c r="B361" s="10" t="s">
        <v>2</v>
      </c>
      <c r="C361" s="10" t="s">
        <v>3</v>
      </c>
      <c r="D361" s="11" t="s">
        <v>4</v>
      </c>
      <c r="E361" s="12" t="s">
        <v>5</v>
      </c>
      <c r="F361" s="12" t="s">
        <v>6</v>
      </c>
      <c r="G361" s="12" t="s">
        <v>7</v>
      </c>
      <c r="H361" s="12" t="s">
        <v>8</v>
      </c>
      <c r="I361" s="12" t="s">
        <v>9</v>
      </c>
      <c r="J361" s="13" t="s">
        <v>10</v>
      </c>
      <c r="K361" s="14" t="s">
        <v>11</v>
      </c>
    </row>
    <row r="362" spans="1:11" s="15" customFormat="1" ht="27.75" customHeight="1" thickBot="1">
      <c r="A362" s="16">
        <v>1</v>
      </c>
      <c r="B362" s="137" t="s">
        <v>221</v>
      </c>
      <c r="C362" s="124" t="s">
        <v>59</v>
      </c>
      <c r="D362" s="105">
        <v>1500</v>
      </c>
      <c r="E362" s="20"/>
      <c r="F362" s="21">
        <v>8</v>
      </c>
      <c r="G362" s="156">
        <f>E362*1.08</f>
        <v>0</v>
      </c>
      <c r="H362" s="156">
        <f>D362*E362</f>
        <v>0</v>
      </c>
      <c r="I362" s="156">
        <f>D362*G362</f>
        <v>0</v>
      </c>
      <c r="J362" s="218"/>
      <c r="K362" s="219"/>
    </row>
    <row r="363" spans="1:11" s="8" customFormat="1" ht="15.75" customHeight="1" thickBot="1">
      <c r="A363" s="107"/>
      <c r="B363" s="75" t="s">
        <v>19</v>
      </c>
      <c r="C363" s="76"/>
      <c r="D363" s="37"/>
      <c r="E363" s="77"/>
      <c r="F363" s="123"/>
      <c r="G363" s="108"/>
      <c r="H363" s="41">
        <f>H362</f>
        <v>0</v>
      </c>
      <c r="I363" s="80">
        <f>I362</f>
        <v>0</v>
      </c>
      <c r="J363" s="81"/>
      <c r="K363" s="110"/>
    </row>
    <row r="364" spans="1:11" s="8" customFormat="1" ht="21" customHeight="1">
      <c r="A364" s="45"/>
      <c r="B364" s="53"/>
      <c r="C364" s="47"/>
      <c r="D364" s="48"/>
      <c r="E364" s="52"/>
      <c r="F364" s="82"/>
      <c r="G364" s="56"/>
      <c r="H364" s="172"/>
      <c r="I364" s="172"/>
      <c r="J364" s="52"/>
      <c r="K364" s="52"/>
    </row>
    <row r="365" spans="1:11" s="8" customFormat="1" ht="21" customHeight="1">
      <c r="A365" s="45"/>
      <c r="B365" s="53"/>
      <c r="C365" s="47"/>
      <c r="D365" s="48"/>
      <c r="E365" s="52"/>
      <c r="F365" s="82"/>
      <c r="G365" s="56"/>
      <c r="H365" s="172"/>
      <c r="I365" s="172"/>
      <c r="J365" s="52"/>
      <c r="K365" s="52"/>
    </row>
    <row r="366" spans="1:11" s="8" customFormat="1" ht="21" customHeight="1">
      <c r="A366" s="45"/>
      <c r="B366" s="53"/>
      <c r="C366" s="47"/>
      <c r="D366" s="48"/>
      <c r="E366" s="52"/>
      <c r="F366" s="82"/>
      <c r="G366" s="56"/>
      <c r="H366" s="172"/>
      <c r="I366" s="172"/>
      <c r="J366" s="52"/>
      <c r="K366" s="52"/>
    </row>
    <row r="367" spans="1:11" s="8" customFormat="1" ht="20.25" customHeight="1">
      <c r="A367" s="113"/>
      <c r="B367" s="427" t="s">
        <v>258</v>
      </c>
      <c r="C367" s="427"/>
      <c r="D367" s="427"/>
      <c r="E367" s="427"/>
      <c r="F367" s="427"/>
      <c r="G367" s="427"/>
      <c r="H367" s="427"/>
      <c r="I367" s="427"/>
      <c r="J367" s="427"/>
      <c r="K367" s="427"/>
    </row>
    <row r="368" spans="1:11" s="15" customFormat="1" ht="57.75" customHeight="1">
      <c r="A368" s="9" t="s">
        <v>1</v>
      </c>
      <c r="B368" s="10" t="s">
        <v>2</v>
      </c>
      <c r="C368" s="10" t="s">
        <v>3</v>
      </c>
      <c r="D368" s="11" t="s">
        <v>4</v>
      </c>
      <c r="E368" s="12" t="s">
        <v>5</v>
      </c>
      <c r="F368" s="12" t="s">
        <v>6</v>
      </c>
      <c r="G368" s="12" t="s">
        <v>7</v>
      </c>
      <c r="H368" s="12" t="s">
        <v>8</v>
      </c>
      <c r="I368" s="12" t="s">
        <v>9</v>
      </c>
      <c r="J368" s="13" t="s">
        <v>10</v>
      </c>
      <c r="K368" s="14" t="s">
        <v>11</v>
      </c>
    </row>
    <row r="369" spans="1:11" s="303" customFormat="1" ht="45" customHeight="1">
      <c r="A369" s="287" t="s">
        <v>12</v>
      </c>
      <c r="B369" s="300" t="s">
        <v>209</v>
      </c>
      <c r="C369" s="124" t="s">
        <v>24</v>
      </c>
      <c r="D369" s="105">
        <v>18</v>
      </c>
      <c r="E369" s="25"/>
      <c r="F369" s="21">
        <v>8</v>
      </c>
      <c r="G369" s="385">
        <f>E369*8%+E369</f>
        <v>0</v>
      </c>
      <c r="H369" s="386">
        <f>D369*E369</f>
        <v>0</v>
      </c>
      <c r="I369" s="386">
        <f>D369*G369</f>
        <v>0</v>
      </c>
      <c r="J369" s="301"/>
      <c r="K369" s="302"/>
    </row>
    <row r="370" spans="1:11" s="26" customFormat="1" ht="19.5" customHeight="1">
      <c r="A370" s="16" t="s">
        <v>15</v>
      </c>
      <c r="B370" s="132" t="s">
        <v>211</v>
      </c>
      <c r="C370" s="124" t="s">
        <v>24</v>
      </c>
      <c r="D370" s="105">
        <v>50</v>
      </c>
      <c r="E370" s="25"/>
      <c r="F370" s="21">
        <v>8</v>
      </c>
      <c r="G370" s="385">
        <f>E370*8%+E370</f>
        <v>0</v>
      </c>
      <c r="H370" s="386">
        <f>D370*E370</f>
        <v>0</v>
      </c>
      <c r="I370" s="386">
        <f>D370*G370</f>
        <v>0</v>
      </c>
      <c r="J370" s="24"/>
      <c r="K370" s="25"/>
    </row>
    <row r="371" spans="1:11" s="26" customFormat="1" ht="24" customHeight="1">
      <c r="A371" s="111" t="s">
        <v>208</v>
      </c>
      <c r="B371" s="132" t="s">
        <v>212</v>
      </c>
      <c r="C371" s="124" t="s">
        <v>24</v>
      </c>
      <c r="D371" s="105">
        <v>50</v>
      </c>
      <c r="E371" s="20"/>
      <c r="F371" s="21">
        <v>8</v>
      </c>
      <c r="G371" s="385">
        <f>E371*8%+E371</f>
        <v>0</v>
      </c>
      <c r="H371" s="386">
        <f>D371*E371</f>
        <v>0</v>
      </c>
      <c r="I371" s="386">
        <f>D371*G371</f>
        <v>0</v>
      </c>
      <c r="J371" s="24"/>
      <c r="K371" s="25"/>
    </row>
    <row r="372" spans="1:11" s="26" customFormat="1" ht="30" customHeight="1" thickBot="1">
      <c r="A372" s="16" t="s">
        <v>210</v>
      </c>
      <c r="B372" s="132" t="s">
        <v>213</v>
      </c>
      <c r="C372" s="124" t="s">
        <v>24</v>
      </c>
      <c r="D372" s="105">
        <v>18</v>
      </c>
      <c r="E372" s="20"/>
      <c r="F372" s="21">
        <v>8</v>
      </c>
      <c r="G372" s="385">
        <f>E372*8%+E372</f>
        <v>0</v>
      </c>
      <c r="H372" s="386">
        <f>D372*E372</f>
        <v>0</v>
      </c>
      <c r="I372" s="386">
        <f>D372*G372</f>
        <v>0</v>
      </c>
      <c r="J372" s="24"/>
      <c r="K372" s="25"/>
    </row>
    <row r="373" spans="1:11" s="8" customFormat="1" ht="22.5" customHeight="1" thickBot="1">
      <c r="A373" s="74"/>
      <c r="B373" s="133" t="s">
        <v>19</v>
      </c>
      <c r="C373" s="36"/>
      <c r="D373" s="125"/>
      <c r="E373" s="44"/>
      <c r="F373" s="78"/>
      <c r="G373" s="201"/>
      <c r="H373" s="78">
        <f>H372+H371+H370+H369</f>
        <v>0</v>
      </c>
      <c r="I373" s="78">
        <f>I372+I371+I370+I369</f>
        <v>0</v>
      </c>
      <c r="J373" s="81"/>
      <c r="K373" s="110"/>
    </row>
    <row r="374" spans="1:11" s="8" customFormat="1" ht="17.25" customHeight="1">
      <c r="A374" s="45"/>
      <c r="B374" s="53"/>
      <c r="C374" s="47"/>
      <c r="D374" s="48"/>
      <c r="E374" s="52"/>
      <c r="F374" s="82"/>
      <c r="G374" s="56"/>
      <c r="H374" s="172"/>
      <c r="I374" s="284"/>
      <c r="J374" s="285"/>
      <c r="K374" s="52"/>
    </row>
    <row r="375" ht="17.25" customHeight="1"/>
    <row r="376" spans="1:11" s="8" customFormat="1" ht="15.75" customHeight="1">
      <c r="A376"/>
      <c r="B376" s="428" t="s">
        <v>259</v>
      </c>
      <c r="C376" s="428"/>
      <c r="D376" s="428"/>
      <c r="E376" s="428"/>
      <c r="F376" s="428"/>
      <c r="G376" s="428"/>
      <c r="H376" s="428"/>
      <c r="I376" s="428"/>
      <c r="J376" s="428"/>
      <c r="K376" s="428"/>
    </row>
    <row r="377" spans="1:11" s="15" customFormat="1" ht="51">
      <c r="A377" s="341" t="s">
        <v>1</v>
      </c>
      <c r="B377" s="239" t="s">
        <v>2</v>
      </c>
      <c r="C377" s="239" t="s">
        <v>3</v>
      </c>
      <c r="D377" s="342" t="s">
        <v>4</v>
      </c>
      <c r="E377" s="239" t="s">
        <v>5</v>
      </c>
      <c r="F377" s="239" t="s">
        <v>6</v>
      </c>
      <c r="G377" s="239" t="s">
        <v>7</v>
      </c>
      <c r="H377" s="239" t="s">
        <v>8</v>
      </c>
      <c r="I377" s="239" t="s">
        <v>9</v>
      </c>
      <c r="J377" s="239" t="s">
        <v>10</v>
      </c>
      <c r="K377" s="240" t="s">
        <v>11</v>
      </c>
    </row>
    <row r="378" spans="1:11" s="280" customFormat="1" ht="30.75" customHeight="1">
      <c r="A378" s="340">
        <v>1</v>
      </c>
      <c r="B378" s="276" t="s">
        <v>238</v>
      </c>
      <c r="C378" s="336" t="s">
        <v>242</v>
      </c>
      <c r="D378" s="229">
        <v>15</v>
      </c>
      <c r="E378" s="335"/>
      <c r="F378" s="230">
        <v>8</v>
      </c>
      <c r="G378" s="385">
        <f>E378*8%+E378</f>
        <v>0</v>
      </c>
      <c r="H378" s="386">
        <f>D378*E378</f>
        <v>0</v>
      </c>
      <c r="I378" s="386">
        <f>D378*G378</f>
        <v>0</v>
      </c>
      <c r="J378" s="337"/>
      <c r="K378" s="335"/>
    </row>
    <row r="379" spans="1:11" ht="15.75">
      <c r="A379" s="340">
        <v>2</v>
      </c>
      <c r="B379" s="276" t="s">
        <v>239</v>
      </c>
      <c r="C379" s="336" t="s">
        <v>24</v>
      </c>
      <c r="D379" s="229">
        <v>4</v>
      </c>
      <c r="E379" s="335"/>
      <c r="F379" s="230">
        <v>8</v>
      </c>
      <c r="G379" s="385">
        <f>E379*8%+E379</f>
        <v>0</v>
      </c>
      <c r="H379" s="386">
        <f>D379*E379</f>
        <v>0</v>
      </c>
      <c r="I379" s="386">
        <f>D379*G379</f>
        <v>0</v>
      </c>
      <c r="J379" s="337"/>
      <c r="K379" s="335"/>
    </row>
    <row r="380" spans="1:11" ht="16.5" thickBot="1">
      <c r="A380" s="340">
        <v>3</v>
      </c>
      <c r="B380" s="276" t="s">
        <v>240</v>
      </c>
      <c r="C380" s="336" t="s">
        <v>241</v>
      </c>
      <c r="D380" s="229">
        <v>4</v>
      </c>
      <c r="E380" s="335"/>
      <c r="F380" s="230">
        <v>23</v>
      </c>
      <c r="G380" s="385">
        <f>E380*8%+E380</f>
        <v>0</v>
      </c>
      <c r="H380" s="386">
        <f>D380*E380</f>
        <v>0</v>
      </c>
      <c r="I380" s="386">
        <f>D380*G380</f>
        <v>0</v>
      </c>
      <c r="J380" s="337"/>
      <c r="K380" s="335"/>
    </row>
    <row r="381" spans="1:11" s="8" customFormat="1" ht="15.75" customHeight="1" thickBot="1">
      <c r="A381" s="107"/>
      <c r="B381" s="75" t="s">
        <v>19</v>
      </c>
      <c r="C381" s="76"/>
      <c r="D381" s="37"/>
      <c r="E381" s="77"/>
      <c r="F381" s="123"/>
      <c r="G381" s="222"/>
      <c r="H381" s="338">
        <f>H378+H379+H380</f>
        <v>0</v>
      </c>
      <c r="I381" s="338">
        <f>I378+I379+I380</f>
        <v>0</v>
      </c>
      <c r="J381" s="43"/>
      <c r="K381" s="110"/>
    </row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spans="1:11" s="8" customFormat="1" ht="18.75" customHeight="1">
      <c r="A388"/>
      <c r="B388" s="281" t="s">
        <v>289</v>
      </c>
      <c r="C388"/>
      <c r="D388"/>
      <c r="E388"/>
      <c r="F388"/>
      <c r="G388"/>
      <c r="H388"/>
      <c r="I388"/>
      <c r="J388" t="s">
        <v>214</v>
      </c>
      <c r="K388"/>
    </row>
    <row r="389" spans="1:11" s="15" customFormat="1" ht="51">
      <c r="A389" s="341" t="s">
        <v>1</v>
      </c>
      <c r="B389" s="239" t="s">
        <v>2</v>
      </c>
      <c r="C389" s="239" t="s">
        <v>3</v>
      </c>
      <c r="D389" s="342" t="s">
        <v>4</v>
      </c>
      <c r="E389" s="239" t="s">
        <v>5</v>
      </c>
      <c r="F389" s="239" t="s">
        <v>6</v>
      </c>
      <c r="G389" s="239" t="s">
        <v>7</v>
      </c>
      <c r="H389" s="239" t="s">
        <v>8</v>
      </c>
      <c r="I389" s="239" t="s">
        <v>9</v>
      </c>
      <c r="J389" s="239" t="s">
        <v>10</v>
      </c>
      <c r="K389" s="240" t="s">
        <v>11</v>
      </c>
    </row>
    <row r="390" spans="1:11" s="280" customFormat="1" ht="42" customHeight="1">
      <c r="A390" s="340">
        <v>1</v>
      </c>
      <c r="B390" s="276" t="s">
        <v>260</v>
      </c>
      <c r="C390" s="336" t="s">
        <v>24</v>
      </c>
      <c r="D390" s="229">
        <v>140</v>
      </c>
      <c r="E390" s="335"/>
      <c r="F390" s="230">
        <v>8</v>
      </c>
      <c r="G390" s="385">
        <f>E390*8%+E390</f>
        <v>0</v>
      </c>
      <c r="H390" s="386">
        <f>D390*E390</f>
        <v>0</v>
      </c>
      <c r="I390" s="386">
        <f>D390*G390</f>
        <v>0</v>
      </c>
      <c r="J390" s="337"/>
      <c r="K390" s="335"/>
    </row>
    <row r="391" spans="1:11" ht="27.75" customHeight="1">
      <c r="A391" s="340">
        <v>2</v>
      </c>
      <c r="B391" s="276" t="s">
        <v>261</v>
      </c>
      <c r="C391" s="336" t="s">
        <v>24</v>
      </c>
      <c r="D391" s="229">
        <v>100</v>
      </c>
      <c r="E391" s="335"/>
      <c r="F391" s="230">
        <v>8</v>
      </c>
      <c r="G391" s="385">
        <f>E391*8%+E391</f>
        <v>0</v>
      </c>
      <c r="H391" s="386">
        <f>D391*E391</f>
        <v>0</v>
      </c>
      <c r="I391" s="386">
        <f>D391*G391</f>
        <v>0</v>
      </c>
      <c r="J391" s="337"/>
      <c r="K391" s="335"/>
    </row>
    <row r="392" spans="1:11" ht="51.75" customHeight="1" thickBot="1">
      <c r="A392" s="340">
        <v>3</v>
      </c>
      <c r="B392" s="276" t="s">
        <v>262</v>
      </c>
      <c r="C392" s="336" t="s">
        <v>24</v>
      </c>
      <c r="D392" s="344">
        <v>1300</v>
      </c>
      <c r="E392" s="339"/>
      <c r="F392" s="345">
        <v>8</v>
      </c>
      <c r="G392" s="385">
        <f>E392*8%+E392</f>
        <v>0</v>
      </c>
      <c r="H392" s="386">
        <f>D392*E392</f>
        <v>0</v>
      </c>
      <c r="I392" s="386">
        <f>D392*G392</f>
        <v>0</v>
      </c>
      <c r="J392" s="346"/>
      <c r="K392" s="339"/>
    </row>
    <row r="393" spans="1:11" s="8" customFormat="1" ht="15.75" customHeight="1" thickBot="1">
      <c r="A393" s="107"/>
      <c r="B393" s="75" t="s">
        <v>19</v>
      </c>
      <c r="C393" s="76"/>
      <c r="D393" s="37"/>
      <c r="E393" s="77"/>
      <c r="F393" s="123"/>
      <c r="G393" s="222"/>
      <c r="H393" s="338">
        <f>H390+H391+H392</f>
        <v>0</v>
      </c>
      <c r="I393" s="338">
        <f>I390+I391+I392</f>
        <v>0</v>
      </c>
      <c r="J393" s="43"/>
      <c r="K393" s="110"/>
    </row>
    <row r="395" spans="1:11" s="8" customFormat="1" ht="15.75" customHeight="1">
      <c r="A395"/>
      <c r="B395" s="281" t="s">
        <v>263</v>
      </c>
      <c r="C395"/>
      <c r="D395"/>
      <c r="E395"/>
      <c r="F395"/>
      <c r="G395"/>
      <c r="H395"/>
      <c r="I395"/>
      <c r="J395" t="s">
        <v>214</v>
      </c>
      <c r="K395"/>
    </row>
    <row r="396" spans="1:11" s="15" customFormat="1" ht="51">
      <c r="A396" s="341" t="s">
        <v>1</v>
      </c>
      <c r="B396" s="239" t="s">
        <v>2</v>
      </c>
      <c r="C396" s="239" t="s">
        <v>3</v>
      </c>
      <c r="D396" s="342" t="s">
        <v>4</v>
      </c>
      <c r="E396" s="239" t="s">
        <v>5</v>
      </c>
      <c r="F396" s="239" t="s">
        <v>6</v>
      </c>
      <c r="G396" s="239" t="s">
        <v>7</v>
      </c>
      <c r="H396" s="239" t="s">
        <v>8</v>
      </c>
      <c r="I396" s="239" t="s">
        <v>9</v>
      </c>
      <c r="J396" s="239" t="s">
        <v>10</v>
      </c>
      <c r="K396" s="240" t="s">
        <v>11</v>
      </c>
    </row>
    <row r="397" spans="1:11" s="280" customFormat="1" ht="29.25" customHeight="1" thickBot="1">
      <c r="A397" s="340">
        <v>1</v>
      </c>
      <c r="B397" s="276" t="s">
        <v>243</v>
      </c>
      <c r="C397" s="336" t="s">
        <v>24</v>
      </c>
      <c r="D397" s="343">
        <v>200</v>
      </c>
      <c r="E397" s="339"/>
      <c r="F397" s="345">
        <v>8</v>
      </c>
      <c r="G397" s="385">
        <f>E397*8%+E397</f>
        <v>0</v>
      </c>
      <c r="H397" s="386">
        <f>D397*E397</f>
        <v>0</v>
      </c>
      <c r="I397" s="386">
        <f>D397*G397</f>
        <v>0</v>
      </c>
      <c r="J397" s="346"/>
      <c r="K397" s="339"/>
    </row>
    <row r="398" spans="1:11" s="8" customFormat="1" ht="15.75" customHeight="1" thickBot="1">
      <c r="A398" s="107"/>
      <c r="B398" s="75" t="s">
        <v>19</v>
      </c>
      <c r="C398" s="76"/>
      <c r="D398" s="37"/>
      <c r="E398" s="77"/>
      <c r="F398" s="123"/>
      <c r="G398" s="222"/>
      <c r="H398" s="338">
        <f>H397</f>
        <v>0</v>
      </c>
      <c r="I398" s="338">
        <f>I397</f>
        <v>0</v>
      </c>
      <c r="J398" s="43"/>
      <c r="K398" s="110"/>
    </row>
    <row r="401" spans="1:11" s="8" customFormat="1" ht="15.75" customHeight="1">
      <c r="A401"/>
      <c r="B401" s="281" t="s">
        <v>264</v>
      </c>
      <c r="C401"/>
      <c r="D401"/>
      <c r="E401"/>
      <c r="F401"/>
      <c r="G401"/>
      <c r="H401"/>
      <c r="I401"/>
      <c r="J401" t="s">
        <v>214</v>
      </c>
      <c r="K401"/>
    </row>
    <row r="402" spans="1:11" s="15" customFormat="1" ht="51">
      <c r="A402" s="341" t="s">
        <v>1</v>
      </c>
      <c r="B402" s="239" t="s">
        <v>2</v>
      </c>
      <c r="C402" s="239" t="s">
        <v>3</v>
      </c>
      <c r="D402" s="342" t="s">
        <v>4</v>
      </c>
      <c r="E402" s="239" t="s">
        <v>5</v>
      </c>
      <c r="F402" s="239" t="s">
        <v>6</v>
      </c>
      <c r="G402" s="239" t="s">
        <v>7</v>
      </c>
      <c r="H402" s="239" t="s">
        <v>8</v>
      </c>
      <c r="I402" s="239" t="s">
        <v>9</v>
      </c>
      <c r="J402" s="239" t="s">
        <v>10</v>
      </c>
      <c r="K402" s="240" t="s">
        <v>11</v>
      </c>
    </row>
    <row r="403" spans="1:11" s="280" customFormat="1" ht="29.25" customHeight="1">
      <c r="A403" s="340">
        <v>1</v>
      </c>
      <c r="B403" s="276" t="s">
        <v>244</v>
      </c>
      <c r="C403" s="336" t="s">
        <v>24</v>
      </c>
      <c r="D403" s="344">
        <v>2500</v>
      </c>
      <c r="E403" s="339"/>
      <c r="F403" s="345">
        <v>8</v>
      </c>
      <c r="G403" s="385">
        <f aca="true" t="shared" si="6" ref="G403:G410">E403*8%+E403</f>
        <v>0</v>
      </c>
      <c r="H403" s="386">
        <f aca="true" t="shared" si="7" ref="H403:H410">D403*E403</f>
        <v>0</v>
      </c>
      <c r="I403" s="386">
        <f aca="true" t="shared" si="8" ref="I403:I410">D403*G403</f>
        <v>0</v>
      </c>
      <c r="J403" s="346"/>
      <c r="K403" s="339"/>
    </row>
    <row r="404" spans="1:11" ht="30">
      <c r="A404" s="340">
        <v>2</v>
      </c>
      <c r="B404" s="276" t="s">
        <v>245</v>
      </c>
      <c r="C404" s="336" t="s">
        <v>24</v>
      </c>
      <c r="D404" s="344">
        <v>700</v>
      </c>
      <c r="E404" s="339"/>
      <c r="F404" s="345">
        <v>8</v>
      </c>
      <c r="G404" s="385">
        <f t="shared" si="6"/>
        <v>0</v>
      </c>
      <c r="H404" s="386">
        <f t="shared" si="7"/>
        <v>0</v>
      </c>
      <c r="I404" s="386">
        <f t="shared" si="8"/>
        <v>0</v>
      </c>
      <c r="J404" s="346"/>
      <c r="K404" s="339"/>
    </row>
    <row r="405" spans="1:11" ht="30">
      <c r="A405" s="340">
        <v>3</v>
      </c>
      <c r="B405" s="276" t="s">
        <v>246</v>
      </c>
      <c r="C405" s="336" t="s">
        <v>24</v>
      </c>
      <c r="D405" s="344">
        <v>450</v>
      </c>
      <c r="E405" s="339"/>
      <c r="F405" s="345">
        <v>8</v>
      </c>
      <c r="G405" s="385">
        <f t="shared" si="6"/>
        <v>0</v>
      </c>
      <c r="H405" s="386">
        <f t="shared" si="7"/>
        <v>0</v>
      </c>
      <c r="I405" s="386">
        <f t="shared" si="8"/>
        <v>0</v>
      </c>
      <c r="J405" s="346"/>
      <c r="K405" s="339"/>
    </row>
    <row r="406" spans="1:11" ht="30">
      <c r="A406" s="340">
        <v>4</v>
      </c>
      <c r="B406" s="276" t="s">
        <v>253</v>
      </c>
      <c r="C406" s="336" t="s">
        <v>24</v>
      </c>
      <c r="D406" s="344">
        <v>120</v>
      </c>
      <c r="E406" s="339"/>
      <c r="F406" s="345">
        <v>8</v>
      </c>
      <c r="G406" s="385">
        <f t="shared" si="6"/>
        <v>0</v>
      </c>
      <c r="H406" s="386">
        <f t="shared" si="7"/>
        <v>0</v>
      </c>
      <c r="I406" s="386">
        <f t="shared" si="8"/>
        <v>0</v>
      </c>
      <c r="J406" s="346"/>
      <c r="K406" s="339"/>
    </row>
    <row r="407" spans="1:11" ht="30">
      <c r="A407" s="340">
        <v>5</v>
      </c>
      <c r="B407" s="276" t="s">
        <v>252</v>
      </c>
      <c r="C407" s="336" t="s">
        <v>24</v>
      </c>
      <c r="D407" s="344">
        <v>140</v>
      </c>
      <c r="E407" s="339"/>
      <c r="F407" s="345">
        <v>8</v>
      </c>
      <c r="G407" s="385">
        <f t="shared" si="6"/>
        <v>0</v>
      </c>
      <c r="H407" s="386">
        <f t="shared" si="7"/>
        <v>0</v>
      </c>
      <c r="I407" s="386">
        <f t="shared" si="8"/>
        <v>0</v>
      </c>
      <c r="J407" s="346"/>
      <c r="K407" s="339"/>
    </row>
    <row r="408" spans="1:11" ht="30">
      <c r="A408" s="340">
        <v>6</v>
      </c>
      <c r="B408" s="276" t="s">
        <v>251</v>
      </c>
      <c r="C408" s="336" t="s">
        <v>24</v>
      </c>
      <c r="D408" s="344">
        <v>50</v>
      </c>
      <c r="E408" s="339"/>
      <c r="F408" s="345">
        <v>8</v>
      </c>
      <c r="G408" s="385">
        <f t="shared" si="6"/>
        <v>0</v>
      </c>
      <c r="H408" s="386">
        <f t="shared" si="7"/>
        <v>0</v>
      </c>
      <c r="I408" s="386">
        <f t="shared" si="8"/>
        <v>0</v>
      </c>
      <c r="J408" s="346"/>
      <c r="K408" s="339"/>
    </row>
    <row r="409" spans="1:11" ht="30">
      <c r="A409" s="340">
        <v>7</v>
      </c>
      <c r="B409" s="276" t="s">
        <v>249</v>
      </c>
      <c r="C409" s="336" t="s">
        <v>24</v>
      </c>
      <c r="D409" s="344">
        <v>70</v>
      </c>
      <c r="E409" s="339"/>
      <c r="F409" s="345">
        <v>8</v>
      </c>
      <c r="G409" s="385">
        <f t="shared" si="6"/>
        <v>0</v>
      </c>
      <c r="H409" s="386">
        <f t="shared" si="7"/>
        <v>0</v>
      </c>
      <c r="I409" s="386">
        <f t="shared" si="8"/>
        <v>0</v>
      </c>
      <c r="J409" s="346"/>
      <c r="K409" s="339"/>
    </row>
    <row r="410" spans="1:11" ht="30.75" thickBot="1">
      <c r="A410" s="340">
        <v>8</v>
      </c>
      <c r="B410" s="276" t="s">
        <v>250</v>
      </c>
      <c r="C410" s="336" t="s">
        <v>24</v>
      </c>
      <c r="D410" s="344">
        <v>15</v>
      </c>
      <c r="E410" s="339"/>
      <c r="F410" s="345">
        <v>8</v>
      </c>
      <c r="G410" s="385">
        <f t="shared" si="6"/>
        <v>0</v>
      </c>
      <c r="H410" s="386">
        <f t="shared" si="7"/>
        <v>0</v>
      </c>
      <c r="I410" s="386">
        <f t="shared" si="8"/>
        <v>0</v>
      </c>
      <c r="J410" s="346"/>
      <c r="K410" s="339"/>
    </row>
    <row r="411" spans="1:11" s="8" customFormat="1" ht="15.75" customHeight="1" thickBot="1">
      <c r="A411" s="107"/>
      <c r="B411" s="75" t="s">
        <v>19</v>
      </c>
      <c r="C411" s="76"/>
      <c r="D411" s="37"/>
      <c r="E411" s="77"/>
      <c r="F411" s="123"/>
      <c r="G411" s="222"/>
      <c r="H411" s="338">
        <f>H403+H404+H405+H406+H407+H408+H409+H410</f>
        <v>0</v>
      </c>
      <c r="I411" s="338">
        <f>I403+I404+I405+I406+I407+I408+I409+I410</f>
        <v>0</v>
      </c>
      <c r="J411" s="43"/>
      <c r="K411" s="110"/>
    </row>
    <row r="414" spans="1:11" s="8" customFormat="1" ht="15.75" customHeight="1">
      <c r="A414"/>
      <c r="B414" s="281" t="s">
        <v>265</v>
      </c>
      <c r="C414"/>
      <c r="D414"/>
      <c r="E414"/>
      <c r="F414"/>
      <c r="G414"/>
      <c r="H414"/>
      <c r="I414"/>
      <c r="J414" t="s">
        <v>214</v>
      </c>
      <c r="K414"/>
    </row>
    <row r="415" spans="1:11" s="15" customFormat="1" ht="51">
      <c r="A415" s="341" t="s">
        <v>1</v>
      </c>
      <c r="B415" s="239" t="s">
        <v>2</v>
      </c>
      <c r="C415" s="239" t="s">
        <v>3</v>
      </c>
      <c r="D415" s="342" t="s">
        <v>4</v>
      </c>
      <c r="E415" s="239" t="s">
        <v>5</v>
      </c>
      <c r="F415" s="239" t="s">
        <v>6</v>
      </c>
      <c r="G415" s="239" t="s">
        <v>7</v>
      </c>
      <c r="H415" s="239" t="s">
        <v>8</v>
      </c>
      <c r="I415" s="239" t="s">
        <v>9</v>
      </c>
      <c r="J415" s="239" t="s">
        <v>10</v>
      </c>
      <c r="K415" s="240" t="s">
        <v>11</v>
      </c>
    </row>
    <row r="416" spans="1:11" s="280" customFormat="1" ht="29.25" customHeight="1">
      <c r="A416" s="340">
        <v>1</v>
      </c>
      <c r="B416" s="276" t="s">
        <v>266</v>
      </c>
      <c r="C416" s="336" t="s">
        <v>24</v>
      </c>
      <c r="D416" s="344">
        <v>4600</v>
      </c>
      <c r="E416" s="339"/>
      <c r="F416" s="345">
        <v>8</v>
      </c>
      <c r="G416" s="385">
        <f>E416*8%+E416</f>
        <v>0</v>
      </c>
      <c r="H416" s="386">
        <f>D416*E416</f>
        <v>0</v>
      </c>
      <c r="I416" s="386">
        <f>D416*G416</f>
        <v>0</v>
      </c>
      <c r="J416" s="346"/>
      <c r="K416" s="339"/>
    </row>
    <row r="417" spans="1:11" ht="16.5" thickBot="1">
      <c r="A417" s="340">
        <v>2</v>
      </c>
      <c r="B417" s="276" t="s">
        <v>267</v>
      </c>
      <c r="C417" s="336" t="s">
        <v>24</v>
      </c>
      <c r="D417" s="344">
        <v>2000</v>
      </c>
      <c r="E417" s="339"/>
      <c r="F417" s="345">
        <v>8</v>
      </c>
      <c r="G417" s="385">
        <f>E417*8%+E417</f>
        <v>0</v>
      </c>
      <c r="H417" s="386">
        <f>D417*E417</f>
        <v>0</v>
      </c>
      <c r="I417" s="386">
        <f>D417*G417</f>
        <v>0</v>
      </c>
      <c r="J417" s="346"/>
      <c r="K417" s="339"/>
    </row>
    <row r="418" spans="1:11" s="8" customFormat="1" ht="15.75" customHeight="1" thickBot="1">
      <c r="A418" s="107"/>
      <c r="B418" s="75" t="s">
        <v>19</v>
      </c>
      <c r="C418" s="76"/>
      <c r="D418" s="37"/>
      <c r="E418" s="77"/>
      <c r="F418" s="123"/>
      <c r="G418" s="222"/>
      <c r="H418" s="338">
        <f>H416+H417</f>
        <v>0</v>
      </c>
      <c r="I418" s="338">
        <f>I416+I417</f>
        <v>0</v>
      </c>
      <c r="J418" s="43"/>
      <c r="K418" s="110"/>
    </row>
    <row r="421" spans="1:11" s="8" customFormat="1" ht="15.75" customHeight="1">
      <c r="A421" s="113"/>
      <c r="B421" s="427" t="s">
        <v>282</v>
      </c>
      <c r="C421" s="427"/>
      <c r="D421" s="427"/>
      <c r="E421" s="427"/>
      <c r="F421" s="427"/>
      <c r="G421" s="427"/>
      <c r="H421" s="427"/>
      <c r="I421" s="427"/>
      <c r="J421" s="427"/>
      <c r="K421" s="427"/>
    </row>
    <row r="422" spans="1:11" s="15" customFormat="1" ht="51">
      <c r="A422" s="9" t="s">
        <v>1</v>
      </c>
      <c r="B422" s="10" t="s">
        <v>2</v>
      </c>
      <c r="C422" s="10" t="s">
        <v>3</v>
      </c>
      <c r="D422" s="11" t="s">
        <v>4</v>
      </c>
      <c r="E422" s="12" t="s">
        <v>5</v>
      </c>
      <c r="F422" s="12" t="s">
        <v>6</v>
      </c>
      <c r="G422" s="12" t="s">
        <v>7</v>
      </c>
      <c r="H422" s="12" t="s">
        <v>8</v>
      </c>
      <c r="I422" s="12" t="s">
        <v>9</v>
      </c>
      <c r="J422" s="13" t="s">
        <v>10</v>
      </c>
      <c r="K422" s="14" t="s">
        <v>11</v>
      </c>
    </row>
    <row r="423" spans="1:11" s="303" customFormat="1" ht="25.5" customHeight="1">
      <c r="A423" s="287">
        <v>1</v>
      </c>
      <c r="B423" s="300" t="s">
        <v>268</v>
      </c>
      <c r="C423" s="124" t="s">
        <v>24</v>
      </c>
      <c r="D423" s="105">
        <v>50</v>
      </c>
      <c r="E423" s="20"/>
      <c r="F423" s="21">
        <v>8</v>
      </c>
      <c r="G423" s="128">
        <f>E423*1.08</f>
        <v>0</v>
      </c>
      <c r="H423" s="430">
        <f>D423*E423</f>
        <v>0</v>
      </c>
      <c r="I423" s="430">
        <f>D423*G423</f>
        <v>0</v>
      </c>
      <c r="J423" s="301"/>
      <c r="K423" s="302"/>
    </row>
    <row r="424" spans="1:11" s="303" customFormat="1" ht="25.5" customHeight="1">
      <c r="A424" s="287" t="s">
        <v>15</v>
      </c>
      <c r="B424" s="300" t="s">
        <v>269</v>
      </c>
      <c r="C424" s="124" t="s">
        <v>24</v>
      </c>
      <c r="D424" s="105">
        <v>10</v>
      </c>
      <c r="E424" s="20"/>
      <c r="F424" s="21">
        <v>8</v>
      </c>
      <c r="G424" s="128">
        <f>E424*1.08</f>
        <v>0</v>
      </c>
      <c r="H424" s="430">
        <f>D424*E424</f>
        <v>0</v>
      </c>
      <c r="I424" s="430">
        <f>D424*G424</f>
        <v>0</v>
      </c>
      <c r="J424" s="301"/>
      <c r="K424" s="302"/>
    </row>
    <row r="425" spans="1:11" s="303" customFormat="1" ht="25.5" customHeight="1">
      <c r="A425" s="287">
        <v>3</v>
      </c>
      <c r="B425" s="300" t="s">
        <v>270</v>
      </c>
      <c r="C425" s="124" t="s">
        <v>24</v>
      </c>
      <c r="D425" s="105">
        <v>5</v>
      </c>
      <c r="E425" s="20"/>
      <c r="F425" s="21">
        <v>8</v>
      </c>
      <c r="G425" s="128">
        <f>E425*1.08</f>
        <v>0</v>
      </c>
      <c r="H425" s="430">
        <f>D425*E425</f>
        <v>0</v>
      </c>
      <c r="I425" s="430">
        <f>D425*G425</f>
        <v>0</v>
      </c>
      <c r="J425" s="301"/>
      <c r="K425" s="302"/>
    </row>
    <row r="426" spans="1:11" s="303" customFormat="1" ht="25.5" customHeight="1">
      <c r="A426" s="287">
        <v>4</v>
      </c>
      <c r="B426" s="300" t="s">
        <v>271</v>
      </c>
      <c r="C426" s="124" t="s">
        <v>24</v>
      </c>
      <c r="D426" s="105">
        <v>10</v>
      </c>
      <c r="E426" s="20"/>
      <c r="F426" s="21">
        <v>8</v>
      </c>
      <c r="G426" s="128">
        <f>E426*1.08</f>
        <v>0</v>
      </c>
      <c r="H426" s="430">
        <f>D426*E426</f>
        <v>0</v>
      </c>
      <c r="I426" s="430">
        <f>D426*G426</f>
        <v>0</v>
      </c>
      <c r="J426" s="301"/>
      <c r="K426" s="302"/>
    </row>
    <row r="427" spans="1:11" s="303" customFormat="1" ht="25.5" customHeight="1" thickBot="1">
      <c r="A427" s="287">
        <v>5</v>
      </c>
      <c r="B427" s="300" t="s">
        <v>272</v>
      </c>
      <c r="C427" s="124" t="s">
        <v>24</v>
      </c>
      <c r="D427" s="105">
        <v>60</v>
      </c>
      <c r="E427" s="20"/>
      <c r="F427" s="21">
        <v>8</v>
      </c>
      <c r="G427" s="128">
        <f>E427*1.08</f>
        <v>0</v>
      </c>
      <c r="H427" s="430">
        <f>D427*E427</f>
        <v>0</v>
      </c>
      <c r="I427" s="430">
        <f>D427*G427</f>
        <v>0</v>
      </c>
      <c r="J427" s="301"/>
      <c r="K427" s="302"/>
    </row>
    <row r="428" spans="1:11" s="8" customFormat="1" ht="22.5" customHeight="1" thickBot="1">
      <c r="A428" s="45"/>
      <c r="B428" s="53"/>
      <c r="C428" s="47"/>
      <c r="D428" s="48"/>
      <c r="E428" s="52"/>
      <c r="F428" s="431" t="s">
        <v>273</v>
      </c>
      <c r="G428" s="432"/>
      <c r="H428" s="217">
        <f>SUM(H423:H427)</f>
        <v>0</v>
      </c>
      <c r="I428" s="368">
        <f>SUM(I423:I427)</f>
        <v>0</v>
      </c>
      <c r="J428" s="52"/>
      <c r="K428" s="52"/>
    </row>
    <row r="431" spans="1:8" s="8" customFormat="1" ht="15.75" customHeight="1">
      <c r="A431" s="113"/>
      <c r="B431" s="134" t="s">
        <v>283</v>
      </c>
      <c r="C431" s="115"/>
      <c r="D431" s="116"/>
      <c r="E431" s="135"/>
      <c r="F431" s="118"/>
      <c r="G431" s="119"/>
      <c r="H431" s="135"/>
    </row>
    <row r="432" spans="1:11" s="15" customFormat="1" ht="51">
      <c r="A432" s="254" t="s">
        <v>1</v>
      </c>
      <c r="B432" s="255" t="s">
        <v>2</v>
      </c>
      <c r="C432" s="255" t="s">
        <v>3</v>
      </c>
      <c r="D432" s="256" t="s">
        <v>4</v>
      </c>
      <c r="E432" s="257" t="s">
        <v>5</v>
      </c>
      <c r="F432" s="12" t="s">
        <v>6</v>
      </c>
      <c r="G432" s="12" t="s">
        <v>7</v>
      </c>
      <c r="H432" s="12" t="s">
        <v>8</v>
      </c>
      <c r="I432" s="12" t="s">
        <v>9</v>
      </c>
      <c r="J432" s="258" t="s">
        <v>10</v>
      </c>
      <c r="K432" s="275" t="s">
        <v>11</v>
      </c>
    </row>
    <row r="433" spans="1:11" s="303" customFormat="1" ht="34.5" customHeight="1" thickBot="1">
      <c r="A433" s="433">
        <v>1</v>
      </c>
      <c r="B433" s="434" t="s">
        <v>274</v>
      </c>
      <c r="C433" s="352" t="s">
        <v>24</v>
      </c>
      <c r="D433" s="353">
        <v>128</v>
      </c>
      <c r="E433" s="435"/>
      <c r="F433" s="436">
        <v>8</v>
      </c>
      <c r="G433" s="437">
        <f>E433*1.08</f>
        <v>0</v>
      </c>
      <c r="H433" s="430">
        <f>D433*E433</f>
        <v>0</v>
      </c>
      <c r="I433" s="438">
        <f>D433*G433</f>
        <v>0</v>
      </c>
      <c r="J433" s="439"/>
      <c r="K433" s="440"/>
    </row>
    <row r="434" spans="1:11" s="8" customFormat="1" ht="22.5" customHeight="1" thickBot="1">
      <c r="A434" s="45"/>
      <c r="B434" s="53"/>
      <c r="C434" s="47"/>
      <c r="D434" s="48"/>
      <c r="E434" s="52"/>
      <c r="F434" s="431" t="s">
        <v>81</v>
      </c>
      <c r="G434" s="432"/>
      <c r="H434" s="217">
        <f>SUM(H433:H433)</f>
        <v>0</v>
      </c>
      <c r="I434" s="368">
        <f>SUM(I433:I433)</f>
        <v>0</v>
      </c>
      <c r="J434" s="52"/>
      <c r="K434" s="52"/>
    </row>
    <row r="438" spans="1:11" s="8" customFormat="1" ht="15.75" customHeight="1">
      <c r="A438" s="113"/>
      <c r="B438" s="427" t="s">
        <v>284</v>
      </c>
      <c r="C438" s="427"/>
      <c r="D438" s="427"/>
      <c r="E438" s="427"/>
      <c r="F438" s="427"/>
      <c r="G438" s="427"/>
      <c r="H438" s="427"/>
      <c r="I438" s="427"/>
      <c r="J438" s="427"/>
      <c r="K438" s="427"/>
    </row>
    <row r="439" spans="1:11" s="15" customFormat="1" ht="51">
      <c r="A439" s="9" t="s">
        <v>1</v>
      </c>
      <c r="B439" s="10" t="s">
        <v>2</v>
      </c>
      <c r="C439" s="10" t="s">
        <v>3</v>
      </c>
      <c r="D439" s="11" t="s">
        <v>4</v>
      </c>
      <c r="E439" s="12" t="s">
        <v>5</v>
      </c>
      <c r="F439" s="12" t="s">
        <v>6</v>
      </c>
      <c r="G439" s="12" t="s">
        <v>7</v>
      </c>
      <c r="H439" s="12" t="s">
        <v>8</v>
      </c>
      <c r="I439" s="12" t="s">
        <v>9</v>
      </c>
      <c r="J439" s="13" t="s">
        <v>10</v>
      </c>
      <c r="K439" s="14" t="s">
        <v>11</v>
      </c>
    </row>
    <row r="440" spans="1:11" s="303" customFormat="1" ht="25.5" customHeight="1">
      <c r="A440" s="287">
        <v>1</v>
      </c>
      <c r="B440" s="300" t="s">
        <v>275</v>
      </c>
      <c r="C440" s="124" t="s">
        <v>24</v>
      </c>
      <c r="D440" s="105">
        <v>120</v>
      </c>
      <c r="E440" s="20"/>
      <c r="F440" s="21">
        <v>8</v>
      </c>
      <c r="G440" s="128">
        <f aca="true" t="shared" si="9" ref="G440:G448">E440*1.08</f>
        <v>0</v>
      </c>
      <c r="H440" s="430">
        <f aca="true" t="shared" si="10" ref="H440:H448">D440*E440</f>
        <v>0</v>
      </c>
      <c r="I440" s="430">
        <f aca="true" t="shared" si="11" ref="I440:I448">D440*G440</f>
        <v>0</v>
      </c>
      <c r="J440" s="301"/>
      <c r="K440" s="302"/>
    </row>
    <row r="441" spans="1:11" s="303" customFormat="1" ht="25.5" customHeight="1">
      <c r="A441" s="287" t="s">
        <v>15</v>
      </c>
      <c r="B441" s="300" t="s">
        <v>276</v>
      </c>
      <c r="C441" s="124" t="s">
        <v>24</v>
      </c>
      <c r="D441" s="105">
        <v>371</v>
      </c>
      <c r="E441" s="20"/>
      <c r="F441" s="21">
        <v>8</v>
      </c>
      <c r="G441" s="128">
        <f t="shared" si="9"/>
        <v>0</v>
      </c>
      <c r="H441" s="430">
        <f t="shared" si="10"/>
        <v>0</v>
      </c>
      <c r="I441" s="430">
        <f t="shared" si="11"/>
        <v>0</v>
      </c>
      <c r="J441" s="301"/>
      <c r="K441" s="302"/>
    </row>
    <row r="442" spans="1:11" s="303" customFormat="1" ht="25.5" customHeight="1">
      <c r="A442" s="287">
        <v>3</v>
      </c>
      <c r="B442" s="300" t="s">
        <v>277</v>
      </c>
      <c r="C442" s="124" t="s">
        <v>24</v>
      </c>
      <c r="D442" s="105">
        <v>30</v>
      </c>
      <c r="E442" s="20"/>
      <c r="F442" s="21">
        <v>8</v>
      </c>
      <c r="G442" s="128">
        <f t="shared" si="9"/>
        <v>0</v>
      </c>
      <c r="H442" s="430">
        <f t="shared" si="10"/>
        <v>0</v>
      </c>
      <c r="I442" s="430">
        <f t="shared" si="11"/>
        <v>0</v>
      </c>
      <c r="J442" s="301"/>
      <c r="K442" s="302"/>
    </row>
    <row r="443" spans="1:11" s="303" customFormat="1" ht="25.5" customHeight="1">
      <c r="A443" s="287">
        <v>4</v>
      </c>
      <c r="B443" s="300" t="s">
        <v>278</v>
      </c>
      <c r="C443" s="124" t="s">
        <v>24</v>
      </c>
      <c r="D443" s="105">
        <v>125</v>
      </c>
      <c r="E443" s="20"/>
      <c r="F443" s="21">
        <v>8</v>
      </c>
      <c r="G443" s="128">
        <f t="shared" si="9"/>
        <v>0</v>
      </c>
      <c r="H443" s="430">
        <f t="shared" si="10"/>
        <v>0</v>
      </c>
      <c r="I443" s="430">
        <f t="shared" si="11"/>
        <v>0</v>
      </c>
      <c r="J443" s="301"/>
      <c r="K443" s="302"/>
    </row>
    <row r="444" spans="1:11" s="303" customFormat="1" ht="25.5" customHeight="1">
      <c r="A444" s="287">
        <v>5</v>
      </c>
      <c r="B444" s="300" t="s">
        <v>278</v>
      </c>
      <c r="C444" s="124" t="s">
        <v>24</v>
      </c>
      <c r="D444" s="105">
        <v>125</v>
      </c>
      <c r="E444" s="20"/>
      <c r="F444" s="21">
        <v>8</v>
      </c>
      <c r="G444" s="128">
        <f t="shared" si="9"/>
        <v>0</v>
      </c>
      <c r="H444" s="430">
        <f t="shared" si="10"/>
        <v>0</v>
      </c>
      <c r="I444" s="430">
        <f t="shared" si="11"/>
        <v>0</v>
      </c>
      <c r="J444" s="301"/>
      <c r="K444" s="302"/>
    </row>
    <row r="445" spans="1:11" s="303" customFormat="1" ht="29.25" customHeight="1">
      <c r="A445" s="287">
        <v>6</v>
      </c>
      <c r="B445" s="300" t="s">
        <v>279</v>
      </c>
      <c r="C445" s="124" t="s">
        <v>24</v>
      </c>
      <c r="D445" s="105">
        <v>25</v>
      </c>
      <c r="E445" s="20"/>
      <c r="F445" s="21">
        <v>8</v>
      </c>
      <c r="G445" s="128">
        <f t="shared" si="9"/>
        <v>0</v>
      </c>
      <c r="H445" s="430">
        <f t="shared" si="10"/>
        <v>0</v>
      </c>
      <c r="I445" s="430">
        <f t="shared" si="11"/>
        <v>0</v>
      </c>
      <c r="J445" s="301"/>
      <c r="K445" s="302"/>
    </row>
    <row r="446" spans="1:11" s="303" customFormat="1" ht="25.5" customHeight="1">
      <c r="A446" s="287">
        <v>7</v>
      </c>
      <c r="B446" s="300" t="s">
        <v>280</v>
      </c>
      <c r="C446" s="124" t="s">
        <v>24</v>
      </c>
      <c r="D446" s="105">
        <v>25</v>
      </c>
      <c r="E446" s="20"/>
      <c r="F446" s="21">
        <v>8</v>
      </c>
      <c r="G446" s="128">
        <f t="shared" si="9"/>
        <v>0</v>
      </c>
      <c r="H446" s="430">
        <f t="shared" si="10"/>
        <v>0</v>
      </c>
      <c r="I446" s="430">
        <f t="shared" si="11"/>
        <v>0</v>
      </c>
      <c r="J446" s="301"/>
      <c r="K446" s="302"/>
    </row>
    <row r="447" spans="1:11" s="303" customFormat="1" ht="25.5" customHeight="1">
      <c r="A447" s="287">
        <v>8</v>
      </c>
      <c r="B447" s="300" t="s">
        <v>278</v>
      </c>
      <c r="C447" s="124" t="s">
        <v>24</v>
      </c>
      <c r="D447" s="105">
        <v>1</v>
      </c>
      <c r="E447" s="20"/>
      <c r="F447" s="21">
        <v>8</v>
      </c>
      <c r="G447" s="128">
        <f t="shared" si="9"/>
        <v>0</v>
      </c>
      <c r="H447" s="430">
        <f t="shared" si="10"/>
        <v>0</v>
      </c>
      <c r="I447" s="430">
        <f t="shared" si="11"/>
        <v>0</v>
      </c>
      <c r="J447" s="301"/>
      <c r="K447" s="302"/>
    </row>
    <row r="448" spans="1:11" s="26" customFormat="1" ht="22.5" customHeight="1" thickBot="1">
      <c r="A448" s="287">
        <v>9</v>
      </c>
      <c r="B448" s="300" t="s">
        <v>278</v>
      </c>
      <c r="C448" s="124" t="s">
        <v>24</v>
      </c>
      <c r="D448" s="105">
        <v>1</v>
      </c>
      <c r="E448" s="29"/>
      <c r="F448" s="30">
        <v>8</v>
      </c>
      <c r="G448" s="437">
        <f t="shared" si="9"/>
        <v>0</v>
      </c>
      <c r="H448" s="430">
        <f t="shared" si="10"/>
        <v>0</v>
      </c>
      <c r="I448" s="430">
        <f t="shared" si="11"/>
        <v>0</v>
      </c>
      <c r="J448" s="24"/>
      <c r="K448" s="25"/>
    </row>
    <row r="449" spans="1:10" s="8" customFormat="1" ht="22.5" customHeight="1" thickBot="1">
      <c r="A449" s="1"/>
      <c r="B449" s="1"/>
      <c r="C449" s="2"/>
      <c r="D449" s="1"/>
      <c r="E449" s="441" t="s">
        <v>273</v>
      </c>
      <c r="F449" s="442"/>
      <c r="G449" s="443"/>
      <c r="H449" s="444">
        <f>SUM(H440:H448)</f>
        <v>0</v>
      </c>
      <c r="I449" s="78">
        <f>SUM(I440:I448)</f>
        <v>0</v>
      </c>
      <c r="J449" s="3"/>
    </row>
    <row r="452" spans="2:6" ht="15">
      <c r="B452" s="445" t="s">
        <v>281</v>
      </c>
      <c r="C452" s="446"/>
      <c r="D452" s="445"/>
      <c r="E452" s="445"/>
      <c r="F452" s="445"/>
    </row>
    <row r="453" spans="2:6" ht="15">
      <c r="B453" s="445"/>
      <c r="C453" s="446"/>
      <c r="D453" s="445"/>
      <c r="E453" s="445"/>
      <c r="F453" s="445"/>
    </row>
    <row r="455" spans="2:11" ht="15">
      <c r="B455" s="447" t="s">
        <v>288</v>
      </c>
      <c r="C455" s="447"/>
      <c r="D455" s="447"/>
      <c r="E455" s="447"/>
      <c r="F455" s="447"/>
      <c r="G455" s="447"/>
      <c r="H455" s="447"/>
      <c r="I455" s="447"/>
      <c r="J455" s="447"/>
      <c r="K455" s="447"/>
    </row>
    <row r="456" spans="1:11" s="8" customFormat="1" ht="10.5" customHeight="1">
      <c r="A456" s="113"/>
      <c r="B456" s="427"/>
      <c r="C456" s="427"/>
      <c r="D456" s="427"/>
      <c r="E456" s="427"/>
      <c r="F456" s="427"/>
      <c r="G456" s="427"/>
      <c r="H456" s="427"/>
      <c r="I456" s="427"/>
      <c r="J456" s="427"/>
      <c r="K456" s="427"/>
    </row>
    <row r="457" spans="1:11" s="15" customFormat="1" ht="51">
      <c r="A457" s="9" t="s">
        <v>1</v>
      </c>
      <c r="B457" s="10" t="s">
        <v>2</v>
      </c>
      <c r="C457" s="10" t="s">
        <v>3</v>
      </c>
      <c r="D457" s="11" t="s">
        <v>4</v>
      </c>
      <c r="E457" s="12" t="s">
        <v>5</v>
      </c>
      <c r="F457" s="12" t="s">
        <v>6</v>
      </c>
      <c r="G457" s="12" t="s">
        <v>7</v>
      </c>
      <c r="H457" s="12" t="s">
        <v>8</v>
      </c>
      <c r="I457" s="12" t="s">
        <v>9</v>
      </c>
      <c r="J457" s="13" t="s">
        <v>10</v>
      </c>
      <c r="K457" s="14" t="s">
        <v>11</v>
      </c>
    </row>
    <row r="458" spans="1:11" s="15" customFormat="1" ht="30">
      <c r="A458" s="287">
        <v>1</v>
      </c>
      <c r="B458" s="132" t="s">
        <v>285</v>
      </c>
      <c r="C458" s="124" t="s">
        <v>286</v>
      </c>
      <c r="D458" s="105">
        <v>1750</v>
      </c>
      <c r="E458" s="142"/>
      <c r="F458" s="124">
        <v>8</v>
      </c>
      <c r="G458" s="128">
        <f>E458*1.08</f>
        <v>0</v>
      </c>
      <c r="H458" s="156">
        <f>D458*E458</f>
        <v>0</v>
      </c>
      <c r="I458" s="156">
        <f>D458*G458</f>
        <v>0</v>
      </c>
      <c r="J458" s="13"/>
      <c r="K458" s="14"/>
    </row>
    <row r="459" spans="1:11" s="26" customFormat="1" ht="33.75" customHeight="1" thickBot="1">
      <c r="A459" s="16">
        <v>2</v>
      </c>
      <c r="B459" s="132" t="s">
        <v>287</v>
      </c>
      <c r="C459" s="124" t="s">
        <v>59</v>
      </c>
      <c r="D459" s="105">
        <v>50</v>
      </c>
      <c r="E459" s="142"/>
      <c r="F459" s="124">
        <v>8</v>
      </c>
      <c r="G459" s="128">
        <f>E459*1.08</f>
        <v>0</v>
      </c>
      <c r="H459" s="156">
        <f>D459*E459</f>
        <v>0</v>
      </c>
      <c r="I459" s="156">
        <f>D459*G459</f>
        <v>0</v>
      </c>
      <c r="J459" s="24"/>
      <c r="K459" s="25"/>
    </row>
    <row r="460" spans="1:11" s="8" customFormat="1" ht="22.5" customHeight="1" thickBot="1">
      <c r="A460" s="74"/>
      <c r="B460" s="133" t="s">
        <v>19</v>
      </c>
      <c r="C460" s="36"/>
      <c r="D460" s="125"/>
      <c r="E460" s="44"/>
      <c r="F460" s="78"/>
      <c r="G460" s="201"/>
      <c r="H460" s="78">
        <f>SUM(H458:H459)</f>
        <v>0</v>
      </c>
      <c r="I460" s="78">
        <f>SUM(I458:I459)</f>
        <v>0</v>
      </c>
      <c r="J460" s="81"/>
      <c r="K460" s="110"/>
    </row>
  </sheetData>
  <sheetProtection selectLockedCells="1" selectUnlockedCells="1"/>
  <mergeCells count="9">
    <mergeCell ref="B438:K438"/>
    <mergeCell ref="E449:G449"/>
    <mergeCell ref="B455:K456"/>
    <mergeCell ref="B367:K367"/>
    <mergeCell ref="B360:I360"/>
    <mergeCell ref="B376:K376"/>
    <mergeCell ref="B421:K421"/>
    <mergeCell ref="F428:G428"/>
    <mergeCell ref="F434:G434"/>
  </mergeCells>
  <printOptions/>
  <pageMargins left="0.1968503937007874" right="0.1968503937007874" top="0.7874015748031497" bottom="0.7874015748031497" header="0.11811023622047245" footer="0.1968503937007874"/>
  <pageSetup firstPageNumber="1" useFirstPageNumber="1" horizontalDpi="300" verticalDpi="300" orientation="landscape" r:id="rId1"/>
  <headerFooter alignWithMargins="0">
    <oddHeader>&amp;CZałącznik nr 1 do oferty - dostawa sprzętu medycznego jednorazowego użytku EK-ZZ/ZP.261.24.D.2021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Nawłatyna Joanna</dc:creator>
  <cp:keywords/>
  <dc:description/>
  <cp:lastModifiedBy>Nawłatyna Joanna</cp:lastModifiedBy>
  <cp:lastPrinted>2022-07-20T08:40:28Z</cp:lastPrinted>
  <dcterms:created xsi:type="dcterms:W3CDTF">2016-07-06T08:40:00Z</dcterms:created>
  <dcterms:modified xsi:type="dcterms:W3CDTF">2022-07-20T11:24:14Z</dcterms:modified>
  <cp:category/>
  <cp:version/>
  <cp:contentType/>
  <cp:contentStatus/>
</cp:coreProperties>
</file>