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1535" windowHeight="9690" activeTab="0"/>
  </bookViews>
  <sheets>
    <sheet name="Arkusz1" sheetId="1" r:id="rId1"/>
    <sheet name="slownie" sheetId="2" state="hidden" r:id="rId2"/>
  </sheets>
  <definedNames>
    <definedName name="_Hlk195319353" localSheetId="0">'Arkusz1'!#REF!</definedName>
    <definedName name="excelblog_Dziesiatki">{"dziesięć";"dwadzieścia";"trzydzieści";"czterdzieści";"pięćdziesiąt";"sześćdziesiąt";"siedemdziesiąt";"osiemdziesiąt";"dziewięćdziesiąt"}</definedName>
    <definedName name="excelblog_Jednosci">{"jeden";"dwa";"trzy";"cztery";"pięć";"sześć";"siedem";"osiem";"dziewięć";"dziesięć";"jedenaście";"dwanaście";"trzynaście";"czternaście";"piętnaście";"szestnaście";"siedemnaście";"osiemnaście";"dziewiętnaście";"dwadzieścia"}</definedName>
    <definedName name="excelblog_Komunikat1">"W polu z kwotą nie znajduje się liczba"</definedName>
    <definedName name="excelblog_Komunikat2">"Kwota do zamiany jest nieprawidłowa (zbyt duża lub ujemna)"</definedName>
    <definedName name="excelblog_Setki">{"sto";"dwieście";"trzysta";"czterysta";"pięćset";"sześćset";"siedemset";"osiemset";"dziewięcset"}</definedName>
    <definedName name="_xlnm.Print_Area" localSheetId="0">'Arkusz1'!$A$1:$I$210</definedName>
    <definedName name="OLE_LINK1" localSheetId="0">'Arkusz1'!#REF!</definedName>
  </definedNames>
  <calcPr fullCalcOnLoad="1" fullPrecision="0"/>
</workbook>
</file>

<file path=xl/sharedStrings.xml><?xml version="1.0" encoding="utf-8"?>
<sst xmlns="http://schemas.openxmlformats.org/spreadsheetml/2006/main" count="666" uniqueCount="140">
  <si>
    <t>W odpowiedzi na ogłoszenie o wszczęciu postępowania o udzielenie zamówienia sektorowego, pod nazwą:</t>
  </si>
  <si>
    <t>będąc uprawnionym(-i) do składania oświadczeń woli, w tym do zaciągania zobowiązań w imieniu Wykonawcy, którym jest:</t>
  </si>
  <si>
    <t>l.p.</t>
  </si>
  <si>
    <t>Wartość netto</t>
  </si>
  <si>
    <t>Oferujemy wykonanie przedmiotu zamówienia na poniższych warunkach:</t>
  </si>
  <si>
    <t>Kwota:</t>
  </si>
  <si>
    <t>brutto</t>
  </si>
  <si>
    <t>Grosze 2</t>
  </si>
  <si>
    <t>Grosze</t>
  </si>
  <si>
    <t>Setki</t>
  </si>
  <si>
    <t>Tysiące</t>
  </si>
  <si>
    <t>Miliony</t>
  </si>
  <si>
    <t>Miliardy</t>
  </si>
  <si>
    <t>Wiersz pomocniczy 1</t>
  </si>
  <si>
    <t>Wiersz pomocniczy 2</t>
  </si>
  <si>
    <t>Słownie v.1</t>
  </si>
  <si>
    <t>Słownie v.2</t>
  </si>
  <si>
    <t>Słownie v.3</t>
  </si>
  <si>
    <t>netto</t>
  </si>
  <si>
    <t>Vat razem</t>
  </si>
  <si>
    <t>cena netto</t>
  </si>
  <si>
    <t>Zadanie nr 1</t>
  </si>
  <si>
    <t>Zadanie nr 2</t>
  </si>
  <si>
    <t>Zadanie nr 3</t>
  </si>
  <si>
    <t>Zadanie nr 4</t>
  </si>
  <si>
    <t>.............................................................................................................</t>
  </si>
  <si>
    <t>słownie: …………………………..………...…</t>
  </si>
  <si>
    <t>WARTOŚĆ NETTO</t>
  </si>
  <si>
    <t xml:space="preserve">Producent </t>
  </si>
  <si>
    <t xml:space="preserve">Ilość </t>
  </si>
  <si>
    <t>J.m.</t>
  </si>
  <si>
    <t>Cena jednostkowa netto</t>
  </si>
  <si>
    <t>Oferujemy wykonanie przedmiotu zamówienia dla części nr 2</t>
  </si>
  <si>
    <t>Przedmiot zamówienia dla części nr 2</t>
  </si>
  <si>
    <t>szt.</t>
  </si>
  <si>
    <t>Trójnik elektrooporowy PE 100, SDR 11, PN 16 DN 25</t>
  </si>
  <si>
    <t>Trójnik elektrooporowy PE 100, SDR 11, PN 16 DN 32</t>
  </si>
  <si>
    <t>Trójnik elektrooporowy PE 100, SDR 11, PN 16 DN 40</t>
  </si>
  <si>
    <t>Trójnik elektrooporowy PE 100, SDR 11, PN 16 DN 50</t>
  </si>
  <si>
    <t>Trójnik elektrooporowy PE 100, SDR 11, PN 16 DN 63</t>
  </si>
  <si>
    <t>Trójnik elektrooporowy PE 100, SDR 11, PN 16 DN 90</t>
  </si>
  <si>
    <t>Zamawiający wymaga, aby Wykonawcy składający ofertę w zakresie części nr 2 w miejscu wskazanym na określenie producenta wskazali producenta danego wyrobu wymienionego np. w aktualnym ateście higienicznym wydanym przez Państwowy Zakład Higieny a figurującego w pozycji „wytwórca/producent”.</t>
  </si>
  <si>
    <t>za maksymalną cenę netto: PLN …………..…</t>
  </si>
  <si>
    <t xml:space="preserve">„SUKCESYWNA DOSTAWA RUR DO WODY Z POLIETYLENU (PE), KSZTAŁTEK ELEKTROOPOROWYCH Z POLIETYLENU (PE), ORAZ PRZEJŚĆ MUROWYCH DO RUR 
Z POLIETYLENU (PE)”
</t>
  </si>
  <si>
    <t>Tuleja kołnierzowa w zabudowie długiej PE 100, 
SDR 11, PN 16 DN 63</t>
  </si>
  <si>
    <t>Tuleja kołnierzowa w zabudowie długiej PE 100, 
SDR 11, PN 16 DN 90</t>
  </si>
  <si>
    <t>Tuleja kołnierzowa w zabudowie długiej PE 100, 
SDR 11, PN 16 DN 110</t>
  </si>
  <si>
    <t>Tuleja kołnierzowa w zabudowie długiej PE 100, 
SDR 11, PN 16 DN 160</t>
  </si>
  <si>
    <t>Tuleja kołnierzowa w zabudowie długiej PE 100, 
SDR 11, PN 16 DN 180</t>
  </si>
  <si>
    <t>Tuleja kołnierzowa w zabudowie długiej PE 100, 
SDR 11, PN 16 DN 225</t>
  </si>
  <si>
    <t>Tuleja kołnierzowa w zabudowie długiej PE 100, 
SDR 11, PN 16 DN 250</t>
  </si>
  <si>
    <t>Tuleja kołnierzowa w zabudowie długiej PE 100, 
SDR 11, PN 16 DN 315</t>
  </si>
  <si>
    <t>Redukcja elektrooporowa PE 100, SDR 11, PN 16 
DN 32x25</t>
  </si>
  <si>
    <t>Redukcja elektrooporowa PE 100, SDR 11, PN 16 
DN 40x32</t>
  </si>
  <si>
    <t>Redukcja elektrooporowa PE 100, SDR 11, PN 16 
DN 50x32</t>
  </si>
  <si>
    <t>Redukcja elektrooporowa PE 100, SDR 11, PN 16 
DN 50x40</t>
  </si>
  <si>
    <t>Redukcja elektrooporowa PE 100, SDR 11, PN 16 
DN 63x32</t>
  </si>
  <si>
    <t>Redukcja elektrooporowa PE 100, SDR 11, PN 16 
DN 63x40</t>
  </si>
  <si>
    <t>Redukcja elektrooporowa PE 100, SDR 11, PN 16 
DN 63x50</t>
  </si>
  <si>
    <t>Redukcja elektrooporowa PE 100, SDR 11, PN 16 
DN 90x63</t>
  </si>
  <si>
    <t>Redukcja elektrooporowa PE 100, SDR 11, PN 16 
DN 110x63</t>
  </si>
  <si>
    <t>Redukcja elektrooporowa PE 100, SDR 11, PN 16 
DN 110x90</t>
  </si>
  <si>
    <t>Redukcja elektrooporowa PE 100, SDR 11, PN 16 
DN 125x110</t>
  </si>
  <si>
    <t>Redukcja elektrooporowa PE 100, SDR 11, PN 16 
DN 160x110</t>
  </si>
  <si>
    <t>Trójnik elektrooporowy PE 100, SDR 11, PN 16 DN 110</t>
  </si>
  <si>
    <t>Zaślepka elektrooporowa PE 100, SDR 11, PN 16 
DN 25</t>
  </si>
  <si>
    <t>Zaślepka elektrooporowa PE 100, SDR 11, PN 16 
DN 32</t>
  </si>
  <si>
    <t>Zaślepka elektrooporowa PE 100, SDR 11, PN 16 
DN 40</t>
  </si>
  <si>
    <t>Zaślepka elektrooporowa PE 100, SDR 11, PN 16 
DN 50</t>
  </si>
  <si>
    <t>Zaślepka elektrooporowa PE 100, SDR 11, PN 16 
DN 63</t>
  </si>
  <si>
    <t>Kolano elektrooporowe  90° PE 100, SDR 11, PN 16        DN 25</t>
  </si>
  <si>
    <t>Kolano elektrooporowe  90° PE 100, SDR 11, PN 16         DN 32</t>
  </si>
  <si>
    <t>Kolano elektrooporowe  90° PE 100, SDR 11, PN 16           DN 40</t>
  </si>
  <si>
    <t>Kolano elektrooporowe  90° PE 100, SDR 11, PN 16           DN 50</t>
  </si>
  <si>
    <t>Kolano elektrooporowe  90° PE 100, SDR 11, PN 16            DN 63</t>
  </si>
  <si>
    <t>Kolano elektrooporowe  45° PE 100, SDR 11, PN 16        DN 90</t>
  </si>
  <si>
    <t>Kolano elektrooporowe  90° PE 100, SDR 11, PN 16             DN 90</t>
  </si>
  <si>
    <t>Kolano elektrooporowe  45° PE 100, SDR 11, PN 16                      DN 110</t>
  </si>
  <si>
    <t>Kolano elektrooporowe  90° PE 100, SDR 11, PN 16           DN 110</t>
  </si>
  <si>
    <t>Kolano elektrooporowe  90° PE 100, SDR 11, PN 16         DN 125</t>
  </si>
  <si>
    <t>Kolano elektrooporowe  90° PE 100, SDR 11, PN 16            DN 160</t>
  </si>
  <si>
    <t>Kolano elektrooporowe  90° PE 100, SDR 11, PN 16              DN 180</t>
  </si>
  <si>
    <t>Kolano elektrooporowe  90° PE 100, SDR 11, PN 16         DN 225</t>
  </si>
  <si>
    <r>
      <t xml:space="preserve">* pozycja 40 niniejszego formularza (zawór kątowy) stanowi element nawiertki (obejma siodłowa na rurę PE z zaworem do nawiercania pod ciśnieniem). Nawiertka może być oferowana w formie dwuelementowej lub w formie monolitu. Według koncepcji dwuelementowej produktu zawór kątowy (pozycja 40) i obejmy siodłowe (pozycje 32-39) stanowią samodzielne pozycje asortymentowe, które można dowolnie łączyć. W  koncepcji monolitycznej zawór i obejmy stanowią monolit, czyli jeden niepodzielny produkt. Zamawiający dopuszcza możliwość zaoferowania produktów przedstawiających jedno lub drugie rozwiązanie. Załączony formularz cenowy bezpośrednio umożliwia ofertowanie wersji dwuelementowej  </t>
    </r>
    <r>
      <rPr>
        <b/>
        <sz val="6"/>
        <rFont val="Garamond"/>
        <family val="1"/>
      </rPr>
      <t>W przypadku chęci ofertowania nawiertek w formie monolitu w załączonym formularzu cenowym pozycja 40 ma zostać nie wypełniona</t>
    </r>
    <r>
      <rPr>
        <sz val="6"/>
        <rFont val="Garamond"/>
        <family val="1"/>
      </rPr>
      <t>. We wspomnianym przypadku cena poszczególnych obejm będzie reprezentować cenę kompletnych nawiertek</t>
    </r>
  </si>
  <si>
    <t>…………………………………………………………………………</t>
  </si>
  <si>
    <t>………………………………………………………………………</t>
  </si>
  <si>
    <t>……………………………………………………………………………</t>
  </si>
  <si>
    <t>………………………………………………………………………………</t>
  </si>
  <si>
    <t>……………………………………………………………………</t>
  </si>
  <si>
    <t>………………………………………………………………………….</t>
  </si>
  <si>
    <t>………………………………………………………………………..</t>
  </si>
  <si>
    <t>Adapter do kształtek elektrooporowych z PE - przejście 
PE/mosiądz lub stal nierdzewna z gwintem zewnętrznym PE 100, SDR 11, PN 16 
DN 25x20</t>
  </si>
  <si>
    <t>Adapter do kształtek elektrooporowych z PE - przejście 
PE/mosiądz lub stal nierdzewna z gwintem zewnętrznym  PE 100, SDR 11, PN 16 
DN 32x25</t>
  </si>
  <si>
    <t>Adapter do kształtek elektrooporowych z PE - przejście 
PE/mosiądz lub stal nierdzewna z gwintem zewnętrznym PE 100, SDR 11, PN 16 
DN 40x32</t>
  </si>
  <si>
    <t>Adapter do kształtek elektrooporowych z PE - przejście 
PE/mosiądz lub stal nierdzewna z gwintem zewnętrznym PE 100, SDR 11, PN 16 
DN 63x50</t>
  </si>
  <si>
    <t>Adapter do kształtek elektrooporowych z PE - przejście 
PE/mosiądz lub stal nierdzewna z gwintem zewnętrznym PE 100, SDR 11, PN 16 
DN 50x40</t>
  </si>
  <si>
    <t>Mufa elektrooporowa prosta PE 100, SDR 11, PN 16 
DN 25</t>
  </si>
  <si>
    <t>Mufa elektrooporowa prosta PE 100, SDR 11, PN 16 
DN 32</t>
  </si>
  <si>
    <t>Mufa elektrooporowa prosta PE 100, SDR 11, PN 16 
DN 40</t>
  </si>
  <si>
    <t>Mufa elektrooporowa prosta PE 100, SDR 11, PN 16 
DN 50</t>
  </si>
  <si>
    <t>Mufa elektrooporowa prosta PE 100, SDR 11, PN 16 
DN 63</t>
  </si>
  <si>
    <t>Mufa elektrooporowa prosta PE 100, SDR 11, PN 16 
DN 90</t>
  </si>
  <si>
    <t>Mufa elektrooporowa prosta PE 100, SDR 11, PN 16 
DN 110</t>
  </si>
  <si>
    <t>Mufa elektrooporowa prosta PE 100, SDR 11, PN 16 
DN 125</t>
  </si>
  <si>
    <t>Mufa elektrooporowa prosta PE 100, SDR 11, PN 16 
DN 160</t>
  </si>
  <si>
    <t>Mufa elektrooporowa prosta PE 100, SDR 11, PN 16 
DN 180</t>
  </si>
  <si>
    <t>Mufa elektrooporowa prosta PE 100, SDR 11, PN 16 
DN 225</t>
  </si>
  <si>
    <t>Mufa elektrooporowa prosta PE 100, SDR 11, PN 16 
DN 250</t>
  </si>
  <si>
    <t>Mufa elektrooporowa prosta PE 100, SDR 11, PN 16 
DN 315</t>
  </si>
  <si>
    <t>Zawór kątowy odcinający z frezem do nawiercania pod ciśnieniem do obejm siodłowych elektrooporowych PE 100, SDR 11, PN 16 zaoferowanych w pozycjach 32-39 (zawór może być dostarczony w postaci monolitu z obejmą) 
DN 63x63*</t>
  </si>
  <si>
    <t xml:space="preserve">Obejma siodłowa elektrooporowa w całości wykonana z 
PE 100, SDR 11, PN 16 (obejma stanowi komplet z zaworem z poz. 40, może być dostarczona w postaci monolitu z zaworem) DN 90x63 </t>
  </si>
  <si>
    <t>Obejma siodłowa elektrooporowa w całości wykonana z 
PE 100, SDR 11, PN 16 (obejma stanowi komplet z zaworem z poz. 40, może być dostarczona w postaci monolitu z zaworem) DN 110x63</t>
  </si>
  <si>
    <t>Obejma siodłowa elektrooporowa w całości wykonana z 
PE 100, SDR 11, PN 16 (obejma stanowi komplet z zaworem z poz. 40, może być dostarczona w postaci monolitu z zaworem) DN 125x63</t>
  </si>
  <si>
    <t>Obejma siodłowa elektrooporowa w całości wykonana z 
PE 100, SDR 11, PN 16 (obejma stanowi komplet z zaworem z poz. 40, może być dostarczona w postaci monolitu z zaworem) DN 160x63</t>
  </si>
  <si>
    <t>Obejma siodłowa elektrooporowa w całości wykonana z 
PE 100, SDR 11, PN 16 (obejma stanowi komplet z zaworem z poz. 40, może być dostarczona w postaci monolitu z zaworem) DN 180x63</t>
  </si>
  <si>
    <t>Obejma siodłowa elektrooporowa w całości wykonana z 
PE 100, SDR 11, PN 16 (obejma stanowi komplet z zaworem z poz. 40, może być dostarczona w postaci monolitu z zaworem) DN 225x63</t>
  </si>
  <si>
    <t>Obejma siodłowa elektrooporowa w całości wykonana z 
PE 100, SDR 11 lub 17, PN 16 (obejma stanowi komplet z zaworem z poz. 40, może być dostarczona w postaci monolitu z zaworem) 
DN 250x63</t>
  </si>
  <si>
    <t>Obejma siodłowa elektrooporowa w całości wykonana z 
PE 100, SDR 11 lub 17, PN 16 (obejma stanowi komplet z zaworem z poz. 40, może być dostarczona w postaci monolitu z zaworem) 
DN 315x63</t>
  </si>
  <si>
    <t>Trzpień teleskopowy do zaworu kątowego PE z frezem 
Rd = od 1,2m - 1,3m do 1,8m -2,0m</t>
  </si>
  <si>
    <t xml:space="preserve">Trzpień teleskopowy do zaworu kątowego PE z frezem 
Rd = od 0,8m do 1,2m </t>
  </si>
  <si>
    <t>Obejma siodłowa elektrooporowa w całości wykonana z 
PE 100, SDR 11, PN 16 z odejściem mufowym elektrooporowym lub bosym DN 110x90</t>
  </si>
  <si>
    <t>Obejma siodłowa elektrooporowa w całości wykonana z 
PE 100, SDR 11, PN 16 z odejściem mufowym elektrooporowym lub bosym DN 125x90</t>
  </si>
  <si>
    <t>Obejma siodłowa elektrooporowa w całości wykonana z 
PE 100, SDR 11, PN 16 z odejściem mufowym elektrooporowym lub bosym DN 160x90</t>
  </si>
  <si>
    <t>Obejma siodłowa elektrooporowa w całości wykonana z 
PE 100, SDR 11, PN 16 z odejściem mufowym elektrooporowym lub bosym DN 180x90</t>
  </si>
  <si>
    <t>Obejma siodłowa elektrooporowa w całości wykonana z 
PE 100, SDR 11, PN 16 z odejściem mufowym elektrooporowym lub bosym DN 225x90</t>
  </si>
  <si>
    <t>Obejma siodłowa elektrooporowa w całości wykonana z 
PE 100, SDR 11, PN 16 z odejściem mufowym elektrooporowym lub bosym DN 160x110</t>
  </si>
  <si>
    <t>Obejma siodłowa elektrooporowa w całości wykonana z 
PE 100, SDR 11, PN 16 z odejściem mufowym elektrooporowym lub bosym DN 180x110</t>
  </si>
  <si>
    <t>Obejma siodłowa elektrooporowa w całości wykonana z 
PE 100, SDR 11, PN 16 z odejściem mufowym elektrooporowym lub bosym DN 225x110</t>
  </si>
  <si>
    <t>Kołnierz stalowy powlekany PP lub ze stali nierdzewnej do łączenia z tuleją z owierceniem na PN 10 DN 63x50</t>
  </si>
  <si>
    <t>Kołnierz stalowy powlekany PP lub ze stali nierdzewnej do łączenia z tuleją z owierceniem na PN 10 DN 90x80</t>
  </si>
  <si>
    <t>Kołnierz stalowy powlekany PP lub ze stali nierdzewnej do łączenia z tuleją z owierceniem na PN 10 DN 110x100</t>
  </si>
  <si>
    <t>Kołnierz stalowy powlekany PP lub ze stali nierdzewnej do łączenia z tuleją z owierceniem na PN 10 DN 125x110</t>
  </si>
  <si>
    <t>Kołnierz stalowy powlekany PP lub ze stali nierdzewnej do łączenia z tuleją z owierceniem na PN 10 DN 160x150</t>
  </si>
  <si>
    <t>Kołnierz stalowy powlekany PP lub ze stali nierdzewnej do łączenia z tuleją z owierceniem na PN 10 DN 180x150</t>
  </si>
  <si>
    <t>Kołnierz stalowy powlekany PP lub ze stali nierdzewnej do łączenia z tuleją z owierceniem na PN 10 DN 225x200</t>
  </si>
  <si>
    <t>Kołnierz stalowy powlekany PP lub ze stali nierdzewnej do łączenia z tuleją z owierceniem na PN 10 DN 250x250</t>
  </si>
  <si>
    <t>Kołnierz stalowy powlekany PP lub ze stali nierdzewnej do łączenia z tuleją z owierceniem na PN 10 DN 315x300</t>
  </si>
  <si>
    <t>Oświadczamy, iż przedmiot zamówienia wyszczególniony w części nr 2 wykonany jest zgodnie z rozwiązaniami techniczno-materiałowymi wyszczególnionymi w załączniku nr 4 "Szczegółowy opis przedmiotu zamówienia".</t>
  </si>
  <si>
    <t>Podpis należy złożyć zgodnie z Rozdziałem II pkt 3 SWZ.</t>
  </si>
  <si>
    <t xml:space="preserve">                                                      KALKULACJA CENY DLA CZĘŚCI 2</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</si>
</sst>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0.00\ &quot;zł&quot;"/>
    <numFmt numFmtId="171" formatCode="#&quot; &quot;??/16"/>
  </numFmts>
  <fonts count="54">
    <font>
      <sz val="10"/>
      <name val="Arial"/>
      <family val="0"/>
    </font>
    <font>
      <b/>
      <sz val="10"/>
      <name val="Arial"/>
      <family val="2"/>
    </font>
    <font>
      <sz val="12"/>
      <name val="Garamond"/>
      <family val="1"/>
    </font>
    <font>
      <sz val="10"/>
      <name val="Garamond"/>
      <family val="1"/>
    </font>
    <font>
      <b/>
      <sz val="12"/>
      <name val="Garamond"/>
      <family val="1"/>
    </font>
    <font>
      <sz val="8"/>
      <name val="Arial"/>
      <family val="2"/>
    </font>
    <font>
      <b/>
      <sz val="10"/>
      <color indexed="9"/>
      <name val="Arial"/>
      <family val="2"/>
    </font>
    <font>
      <sz val="10"/>
      <color indexed="9"/>
      <name val="Arial"/>
      <family val="2"/>
    </font>
    <font>
      <sz val="8"/>
      <color indexed="9"/>
      <name val="Arial"/>
      <family val="2"/>
    </font>
    <font>
      <sz val="10"/>
      <color indexed="10"/>
      <name val="Arial"/>
      <family val="2"/>
    </font>
    <font>
      <b/>
      <sz val="10"/>
      <name val="Garamond"/>
      <family val="1"/>
    </font>
    <font>
      <sz val="10"/>
      <color indexed="8"/>
      <name val="Garamond"/>
      <family val="1"/>
    </font>
    <font>
      <sz val="9"/>
      <color indexed="8"/>
      <name val="Garamond"/>
      <family val="1"/>
    </font>
    <font>
      <sz val="6"/>
      <name val="Garamond"/>
      <family val="1"/>
    </font>
    <font>
      <b/>
      <sz val="6"/>
      <name val="Garamond"/>
      <family val="1"/>
    </font>
    <font>
      <sz val="8"/>
      <name val="Garamond"/>
      <family val="1"/>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u val="single"/>
      <sz val="12"/>
      <color indexed="30"/>
      <name val="Arial"/>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theme="1"/>
      <name val="Garamond"/>
      <family val="1"/>
    </font>
    <font>
      <sz val="9"/>
      <color theme="1"/>
      <name val="Garamond"/>
      <family val="1"/>
    </font>
    <font>
      <u val="single"/>
      <sz val="12"/>
      <color rgb="FF0070C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9"/>
        <bgColor indexed="64"/>
      </patternFill>
    </fill>
    <fill>
      <patternFill patternType="solid">
        <fgColor theme="0" tint="-0.24997000396251678"/>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39" fillId="0" borderId="3" applyNumberFormat="0" applyFill="0" applyAlignment="0" applyProtection="0"/>
    <xf numFmtId="0" fontId="40" fillId="29" borderId="4" applyNumberFormat="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27" borderId="1" applyNumberFormat="0" applyAlignment="0" applyProtection="0"/>
    <xf numFmtId="9" fontId="0" fillId="0" borderId="0" applyFont="0" applyFill="0" applyBorder="0" applyAlignment="0" applyProtection="0"/>
    <xf numFmtId="0" fontId="46" fillId="0" borderId="8"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2" borderId="0" applyNumberFormat="0" applyBorder="0" applyAlignment="0" applyProtection="0"/>
  </cellStyleXfs>
  <cellXfs count="96">
    <xf numFmtId="0" fontId="0" fillId="0" borderId="0" xfId="0" applyAlignment="1">
      <alignment/>
    </xf>
    <xf numFmtId="0" fontId="0" fillId="0" borderId="0" xfId="0" applyAlignment="1" applyProtection="1">
      <alignment/>
      <protection/>
    </xf>
    <xf numFmtId="0" fontId="0" fillId="0" borderId="0" xfId="0" applyFill="1" applyAlignment="1" applyProtection="1">
      <alignment/>
      <protection/>
    </xf>
    <xf numFmtId="0" fontId="1" fillId="0" borderId="0" xfId="0" applyFont="1" applyFill="1" applyAlignment="1" applyProtection="1">
      <alignment/>
      <protection/>
    </xf>
    <xf numFmtId="0" fontId="0" fillId="0" borderId="0" xfId="0" applyAlignment="1" applyProtection="1">
      <alignment/>
      <protection/>
    </xf>
    <xf numFmtId="0" fontId="0" fillId="0" borderId="0" xfId="0" applyFill="1" applyBorder="1" applyAlignment="1" applyProtection="1">
      <alignment/>
      <protection/>
    </xf>
    <xf numFmtId="4" fontId="0" fillId="0" borderId="10" xfId="0" applyNumberFormat="1" applyFill="1" applyBorder="1" applyAlignment="1" applyProtection="1">
      <alignment/>
      <protection/>
    </xf>
    <xf numFmtId="4" fontId="0" fillId="0" borderId="0" xfId="0" applyNumberFormat="1" applyFill="1" applyAlignment="1" applyProtection="1">
      <alignment/>
      <protection/>
    </xf>
    <xf numFmtId="4" fontId="6" fillId="0" borderId="0" xfId="0" applyNumberFormat="1" applyFont="1" applyFill="1" applyAlignment="1" applyProtection="1">
      <alignment horizontal="center"/>
      <protection/>
    </xf>
    <xf numFmtId="0" fontId="6" fillId="0" borderId="0" xfId="0" applyFont="1" applyFill="1" applyBorder="1" applyAlignment="1" applyProtection="1">
      <alignment horizontal="center"/>
      <protection/>
    </xf>
    <xf numFmtId="0" fontId="6" fillId="0" borderId="0" xfId="0" applyFont="1" applyFill="1" applyAlignment="1" applyProtection="1">
      <alignment/>
      <protection/>
    </xf>
    <xf numFmtId="171" fontId="7" fillId="0" borderId="0" xfId="0" applyNumberFormat="1" applyFont="1" applyFill="1" applyAlignment="1" applyProtection="1">
      <alignment horizontal="center"/>
      <protection hidden="1"/>
    </xf>
    <xf numFmtId="0" fontId="7" fillId="0" borderId="0" xfId="0" applyFont="1" applyFill="1" applyBorder="1" applyAlignment="1" applyProtection="1">
      <alignment horizontal="center"/>
      <protection hidden="1"/>
    </xf>
    <xf numFmtId="0" fontId="5" fillId="0" borderId="0" xfId="0" applyFont="1" applyFill="1" applyAlignment="1" applyProtection="1">
      <alignment/>
      <protection/>
    </xf>
    <xf numFmtId="0" fontId="8" fillId="0" borderId="0" xfId="0" applyFont="1" applyFill="1" applyAlignment="1" applyProtection="1">
      <alignment/>
      <protection hidden="1"/>
    </xf>
    <xf numFmtId="0" fontId="8" fillId="0" borderId="0" xfId="0" applyFont="1" applyFill="1" applyBorder="1" applyAlignment="1" applyProtection="1">
      <alignment/>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0" fillId="0" borderId="11" xfId="0" applyFill="1" applyBorder="1" applyAlignment="1" applyProtection="1">
      <alignment/>
      <protection hidden="1"/>
    </xf>
    <xf numFmtId="0" fontId="0" fillId="0" borderId="12" xfId="0" applyFill="1" applyBorder="1" applyAlignment="1" applyProtection="1">
      <alignment/>
      <protection/>
    </xf>
    <xf numFmtId="0" fontId="0" fillId="0" borderId="13" xfId="0" applyFill="1" applyBorder="1" applyAlignment="1" applyProtection="1">
      <alignment/>
      <protection/>
    </xf>
    <xf numFmtId="0" fontId="0" fillId="33" borderId="0" xfId="0" applyFill="1" applyAlignment="1" applyProtection="1">
      <alignment/>
      <protection/>
    </xf>
    <xf numFmtId="0" fontId="0" fillId="33" borderId="0" xfId="0" applyFill="1" applyBorder="1" applyAlignment="1" applyProtection="1">
      <alignment/>
      <protection/>
    </xf>
    <xf numFmtId="0" fontId="3" fillId="34" borderId="0" xfId="0" applyFont="1" applyFill="1" applyBorder="1" applyAlignment="1" applyProtection="1">
      <alignment/>
      <protection/>
    </xf>
    <xf numFmtId="0" fontId="2" fillId="34" borderId="0" xfId="0" applyFont="1" applyFill="1" applyBorder="1" applyAlignment="1" applyProtection="1">
      <alignment/>
      <protection/>
    </xf>
    <xf numFmtId="0" fontId="4" fillId="34" borderId="0" xfId="0" applyFont="1" applyFill="1" applyBorder="1" applyAlignment="1" applyProtection="1">
      <alignment/>
      <protection/>
    </xf>
    <xf numFmtId="0" fontId="0" fillId="34" borderId="0" xfId="0" applyFill="1" applyAlignment="1" applyProtection="1">
      <alignment/>
      <protection/>
    </xf>
    <xf numFmtId="0" fontId="4" fillId="34" borderId="0" xfId="0" applyFont="1" applyFill="1" applyBorder="1" applyAlignment="1" applyProtection="1">
      <alignment horizontal="center" vertical="center" wrapText="1" readingOrder="1"/>
      <protection/>
    </xf>
    <xf numFmtId="0" fontId="2" fillId="34" borderId="14" xfId="0" applyFont="1" applyFill="1" applyBorder="1" applyAlignment="1" applyProtection="1">
      <alignment/>
      <protection/>
    </xf>
    <xf numFmtId="0" fontId="0" fillId="34" borderId="0" xfId="0" applyFill="1" applyBorder="1" applyAlignment="1" applyProtection="1">
      <alignment/>
      <protection/>
    </xf>
    <xf numFmtId="0" fontId="4" fillId="34" borderId="0" xfId="0" applyFont="1" applyFill="1" applyBorder="1" applyAlignment="1" applyProtection="1">
      <alignment wrapText="1"/>
      <protection/>
    </xf>
    <xf numFmtId="0" fontId="9" fillId="35" borderId="0" xfId="0" applyFont="1" applyFill="1" applyAlignment="1" applyProtection="1">
      <alignment/>
      <protection/>
    </xf>
    <xf numFmtId="0" fontId="10" fillId="34" borderId="10" xfId="0" applyFont="1" applyFill="1" applyBorder="1" applyAlignment="1" applyProtection="1">
      <alignment horizontal="center" vertical="center" wrapText="1"/>
      <protection/>
    </xf>
    <xf numFmtId="0" fontId="10" fillId="34" borderId="11" xfId="0" applyFont="1" applyFill="1" applyBorder="1" applyAlignment="1" applyProtection="1">
      <alignment horizontal="center" vertical="center" wrapText="1"/>
      <protection/>
    </xf>
    <xf numFmtId="0" fontId="3" fillId="0" borderId="11" xfId="0" applyFont="1" applyBorder="1" applyAlignment="1" applyProtection="1">
      <alignment horizontal="left" vertical="center" wrapText="1"/>
      <protection/>
    </xf>
    <xf numFmtId="0" fontId="11" fillId="34" borderId="10" xfId="0" applyFont="1" applyFill="1" applyBorder="1" applyAlignment="1" applyProtection="1">
      <alignment horizontal="center" vertical="center" wrapText="1"/>
      <protection/>
    </xf>
    <xf numFmtId="3" fontId="11" fillId="34" borderId="13" xfId="0" applyNumberFormat="1" applyFont="1" applyFill="1" applyBorder="1" applyAlignment="1" applyProtection="1">
      <alignment horizontal="center" vertical="center" wrapText="1"/>
      <protection/>
    </xf>
    <xf numFmtId="0" fontId="12" fillId="34" borderId="11" xfId="0" applyFont="1" applyFill="1" applyBorder="1" applyAlignment="1" applyProtection="1">
      <alignment vertical="center" wrapText="1"/>
      <protection/>
    </xf>
    <xf numFmtId="3" fontId="11" fillId="34" borderId="15" xfId="0" applyNumberFormat="1" applyFont="1" applyFill="1" applyBorder="1" applyAlignment="1" applyProtection="1">
      <alignment horizontal="center" vertical="center" wrapText="1"/>
      <protection/>
    </xf>
    <xf numFmtId="3" fontId="11" fillId="34" borderId="10" xfId="0" applyNumberFormat="1" applyFont="1" applyFill="1" applyBorder="1" applyAlignment="1" applyProtection="1">
      <alignment horizontal="center" vertical="center" wrapText="1"/>
      <protection/>
    </xf>
    <xf numFmtId="0" fontId="3" fillId="0" borderId="10" xfId="0" applyFont="1" applyBorder="1" applyAlignment="1" applyProtection="1">
      <alignment horizontal="left" vertical="center" wrapText="1"/>
      <protection/>
    </xf>
    <xf numFmtId="0" fontId="51" fillId="34" borderId="10" xfId="0" applyFont="1" applyFill="1" applyBorder="1" applyAlignment="1" applyProtection="1">
      <alignment horizontal="center" vertical="center" wrapText="1"/>
      <protection/>
    </xf>
    <xf numFmtId="3" fontId="51" fillId="34" borderId="10" xfId="0" applyNumberFormat="1" applyFont="1" applyFill="1" applyBorder="1" applyAlignment="1" applyProtection="1">
      <alignment horizontal="center" vertical="center" wrapText="1"/>
      <protection/>
    </xf>
    <xf numFmtId="0" fontId="3" fillId="34" borderId="0" xfId="0" applyFont="1" applyFill="1" applyAlignment="1" applyProtection="1">
      <alignment/>
      <protection/>
    </xf>
    <xf numFmtId="0" fontId="12" fillId="36" borderId="11" xfId="0" applyFont="1" applyFill="1" applyBorder="1" applyAlignment="1" applyProtection="1">
      <alignment vertical="center" wrapText="1"/>
      <protection/>
    </xf>
    <xf numFmtId="0" fontId="12" fillId="34" borderId="10" xfId="0" applyFont="1" applyFill="1" applyBorder="1" applyAlignment="1" applyProtection="1">
      <alignment horizontal="center" vertical="center" wrapText="1"/>
      <protection locked="0"/>
    </xf>
    <xf numFmtId="0" fontId="11" fillId="34" borderId="11" xfId="0" applyFont="1" applyFill="1" applyBorder="1" applyAlignment="1" applyProtection="1">
      <alignment vertical="center" wrapText="1"/>
      <protection/>
    </xf>
    <xf numFmtId="0" fontId="3" fillId="34" borderId="16" xfId="0" applyFont="1" applyFill="1" applyBorder="1" applyAlignment="1" applyProtection="1">
      <alignment horizontal="center" vertical="center" wrapText="1"/>
      <protection/>
    </xf>
    <xf numFmtId="0" fontId="12" fillId="34" borderId="11" xfId="0" applyFont="1" applyFill="1" applyBorder="1" applyAlignment="1" applyProtection="1">
      <alignment horizontal="center" wrapText="1"/>
      <protection locked="0"/>
    </xf>
    <xf numFmtId="0" fontId="3" fillId="0" borderId="12" xfId="0" applyFont="1" applyBorder="1" applyAlignment="1" applyProtection="1">
      <alignment horizontal="center" wrapText="1"/>
      <protection locked="0"/>
    </xf>
    <xf numFmtId="0" fontId="3" fillId="0" borderId="13" xfId="0" applyFont="1" applyBorder="1" applyAlignment="1" applyProtection="1">
      <alignment horizontal="center" wrapText="1"/>
      <protection locked="0"/>
    </xf>
    <xf numFmtId="0" fontId="3" fillId="34" borderId="17" xfId="0" applyFont="1" applyFill="1" applyBorder="1" applyAlignment="1" applyProtection="1">
      <alignment horizontal="center" vertical="center" wrapText="1"/>
      <protection/>
    </xf>
    <xf numFmtId="0" fontId="3" fillId="34" borderId="18" xfId="0" applyFont="1" applyFill="1" applyBorder="1" applyAlignment="1" applyProtection="1">
      <alignment horizontal="center" vertical="center" wrapText="1"/>
      <protection/>
    </xf>
    <xf numFmtId="4" fontId="11" fillId="34" borderId="11" xfId="0" applyNumberFormat="1" applyFont="1" applyFill="1" applyBorder="1" applyAlignment="1" applyProtection="1">
      <alignment horizontal="center" vertical="center" wrapText="1"/>
      <protection locked="0"/>
    </xf>
    <xf numFmtId="4" fontId="3" fillId="34" borderId="13" xfId="0" applyNumberFormat="1" applyFont="1" applyFill="1" applyBorder="1" applyAlignment="1" applyProtection="1">
      <alignment/>
      <protection locked="0"/>
    </xf>
    <xf numFmtId="4" fontId="11" fillId="34" borderId="11" xfId="0" applyNumberFormat="1" applyFont="1" applyFill="1" applyBorder="1" applyAlignment="1" applyProtection="1">
      <alignment horizontal="center" vertical="center" wrapText="1"/>
      <protection/>
    </xf>
    <xf numFmtId="4" fontId="11" fillId="34" borderId="13" xfId="0" applyNumberFormat="1" applyFont="1" applyFill="1" applyBorder="1" applyAlignment="1" applyProtection="1">
      <alignment horizontal="center" vertical="center" wrapText="1"/>
      <protection/>
    </xf>
    <xf numFmtId="0" fontId="12" fillId="34" borderId="12" xfId="0" applyFont="1" applyFill="1" applyBorder="1" applyAlignment="1" applyProtection="1">
      <alignment horizontal="center" wrapText="1"/>
      <protection locked="0"/>
    </xf>
    <xf numFmtId="0" fontId="12" fillId="34" borderId="13" xfId="0" applyFont="1" applyFill="1" applyBorder="1" applyAlignment="1" applyProtection="1">
      <alignment horizontal="center" wrapText="1"/>
      <protection locked="0"/>
    </xf>
    <xf numFmtId="170" fontId="4" fillId="34" borderId="0" xfId="0" applyNumberFormat="1" applyFont="1" applyFill="1" applyBorder="1" applyAlignment="1" applyProtection="1">
      <alignment horizontal="left" vertical="top" wrapText="1"/>
      <protection/>
    </xf>
    <xf numFmtId="0" fontId="3" fillId="34" borderId="0" xfId="0" applyFont="1" applyFill="1" applyAlignment="1">
      <alignment horizontal="left" vertical="top" wrapText="1"/>
    </xf>
    <xf numFmtId="0" fontId="3" fillId="34" borderId="0" xfId="0" applyFont="1" applyFill="1" applyAlignment="1" applyProtection="1">
      <alignment horizontal="left" vertical="top" wrapText="1"/>
      <protection/>
    </xf>
    <xf numFmtId="0" fontId="2" fillId="34" borderId="0" xfId="0" applyFont="1" applyFill="1" applyBorder="1" applyAlignment="1" applyProtection="1">
      <alignment horizontal="left" vertical="top"/>
      <protection/>
    </xf>
    <xf numFmtId="0" fontId="13" fillId="34" borderId="19" xfId="0" applyFont="1" applyFill="1" applyBorder="1" applyAlignment="1" applyProtection="1">
      <alignment horizontal="center" wrapText="1"/>
      <protection/>
    </xf>
    <xf numFmtId="0" fontId="14" fillId="34" borderId="19" xfId="0" applyFont="1" applyFill="1" applyBorder="1" applyAlignment="1" applyProtection="1">
      <alignment horizontal="center" wrapText="1"/>
      <protection/>
    </xf>
    <xf numFmtId="0" fontId="15" fillId="34" borderId="0" xfId="0" applyFont="1" applyFill="1" applyBorder="1" applyAlignment="1" applyProtection="1">
      <alignment horizontal="center" wrapText="1"/>
      <protection/>
    </xf>
    <xf numFmtId="4" fontId="11" fillId="34" borderId="10" xfId="0" applyNumberFormat="1" applyFont="1" applyFill="1" applyBorder="1" applyAlignment="1" applyProtection="1">
      <alignment horizontal="center" vertical="center" wrapText="1"/>
      <protection locked="0"/>
    </xf>
    <xf numFmtId="4" fontId="3" fillId="34" borderId="10" xfId="0" applyNumberFormat="1" applyFont="1" applyFill="1" applyBorder="1" applyAlignment="1" applyProtection="1">
      <alignment/>
      <protection locked="0"/>
    </xf>
    <xf numFmtId="4" fontId="11" fillId="34" borderId="10" xfId="0" applyNumberFormat="1" applyFont="1" applyFill="1" applyBorder="1" applyAlignment="1" applyProtection="1">
      <alignment horizontal="center" vertical="center" wrapText="1"/>
      <protection/>
    </xf>
    <xf numFmtId="0" fontId="12" fillId="34" borderId="10" xfId="0" applyFont="1" applyFill="1" applyBorder="1" applyAlignment="1" applyProtection="1">
      <alignment horizontal="center" wrapText="1"/>
      <protection locked="0"/>
    </xf>
    <xf numFmtId="0" fontId="12" fillId="34" borderId="19" xfId="0" applyFont="1" applyFill="1" applyBorder="1" applyAlignment="1" applyProtection="1">
      <alignment horizontal="center" wrapText="1"/>
      <protection locked="0"/>
    </xf>
    <xf numFmtId="0" fontId="12" fillId="34" borderId="11" xfId="0" applyFont="1" applyFill="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4" fontId="51" fillId="34" borderId="10" xfId="0" applyNumberFormat="1" applyFont="1" applyFill="1" applyBorder="1" applyAlignment="1" applyProtection="1">
      <alignment horizontal="center" vertical="center" wrapText="1"/>
      <protection locked="0"/>
    </xf>
    <xf numFmtId="4" fontId="51" fillId="34" borderId="10" xfId="0" applyNumberFormat="1" applyFont="1" applyFill="1" applyBorder="1" applyAlignment="1" applyProtection="1">
      <alignment/>
      <protection locked="0"/>
    </xf>
    <xf numFmtId="4" fontId="51" fillId="34" borderId="10" xfId="0" applyNumberFormat="1" applyFont="1" applyFill="1" applyBorder="1" applyAlignment="1" applyProtection="1">
      <alignment horizontal="center" vertical="center" wrapText="1"/>
      <protection/>
    </xf>
    <xf numFmtId="0" fontId="52" fillId="34" borderId="10" xfId="0" applyFont="1" applyFill="1" applyBorder="1" applyAlignment="1" applyProtection="1">
      <alignment horizontal="center" wrapText="1"/>
      <protection locked="0"/>
    </xf>
    <xf numFmtId="4" fontId="11" fillId="34" borderId="11" xfId="0" applyNumberFormat="1" applyFont="1" applyFill="1" applyBorder="1" applyAlignment="1" applyProtection="1">
      <alignment horizontal="center" wrapText="1"/>
      <protection locked="0"/>
    </xf>
    <xf numFmtId="4" fontId="3" fillId="34" borderId="13" xfId="0" applyNumberFormat="1" applyFont="1" applyFill="1" applyBorder="1" applyAlignment="1" applyProtection="1">
      <alignment/>
      <protection locked="0"/>
    </xf>
    <xf numFmtId="0" fontId="2" fillId="34" borderId="0" xfId="0" applyFont="1" applyFill="1" applyBorder="1" applyAlignment="1" applyProtection="1">
      <alignment horizontal="left" vertical="center" wrapText="1"/>
      <protection/>
    </xf>
    <xf numFmtId="0" fontId="4" fillId="34" borderId="0" xfId="0" applyFont="1" applyFill="1" applyBorder="1" applyAlignment="1" applyProtection="1">
      <alignment horizontal="left" vertical="top" wrapText="1"/>
      <protection/>
    </xf>
    <xf numFmtId="0" fontId="2" fillId="34" borderId="0" xfId="0" applyFont="1" applyFill="1" applyBorder="1" applyAlignment="1" applyProtection="1">
      <alignment horizontal="left" vertical="center" wrapText="1" readingOrder="1"/>
      <protection/>
    </xf>
    <xf numFmtId="0" fontId="10" fillId="34" borderId="11" xfId="0" applyFont="1" applyFill="1" applyBorder="1" applyAlignment="1" applyProtection="1">
      <alignment horizontal="center" vertical="center" wrapText="1"/>
      <protection/>
    </xf>
    <xf numFmtId="0" fontId="3" fillId="34" borderId="13" xfId="0" applyFont="1" applyFill="1" applyBorder="1" applyAlignment="1" applyProtection="1">
      <alignment/>
      <protection/>
    </xf>
    <xf numFmtId="0" fontId="4" fillId="34" borderId="11"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0" fontId="4" fillId="34" borderId="13" xfId="0" applyFont="1" applyFill="1" applyBorder="1" applyAlignment="1" applyProtection="1">
      <alignment horizontal="center" vertical="center" wrapText="1"/>
      <protection/>
    </xf>
    <xf numFmtId="170" fontId="3" fillId="34" borderId="11" xfId="0" applyNumberFormat="1" applyFont="1" applyFill="1" applyBorder="1" applyAlignment="1" applyProtection="1">
      <alignment horizontal="center" vertical="center"/>
      <protection/>
    </xf>
    <xf numFmtId="170" fontId="3" fillId="34" borderId="13" xfId="0" applyNumberFormat="1" applyFont="1" applyFill="1" applyBorder="1" applyAlignment="1" applyProtection="1">
      <alignment horizontal="center" vertical="center"/>
      <protection/>
    </xf>
    <xf numFmtId="0" fontId="10" fillId="34" borderId="13" xfId="0" applyFont="1" applyFill="1" applyBorder="1" applyAlignment="1" applyProtection="1">
      <alignment horizontal="center" vertical="center" wrapText="1"/>
      <protection/>
    </xf>
    <xf numFmtId="0" fontId="2" fillId="34" borderId="0" xfId="0" applyFont="1" applyFill="1" applyBorder="1" applyAlignment="1" applyProtection="1">
      <alignment vertical="center" wrapText="1"/>
      <protection/>
    </xf>
    <xf numFmtId="0" fontId="4" fillId="0" borderId="0" xfId="0" applyFont="1" applyBorder="1" applyAlignment="1" applyProtection="1">
      <alignment horizontal="center" vertical="center" wrapText="1" readingOrder="1"/>
      <protection/>
    </xf>
    <xf numFmtId="0" fontId="2" fillId="34" borderId="0" xfId="0" applyFont="1" applyFill="1" applyBorder="1" applyAlignment="1" applyProtection="1">
      <alignment horizontal="justify" vertical="center" wrapText="1" readingOrder="1"/>
      <protection/>
    </xf>
    <xf numFmtId="0" fontId="2" fillId="34" borderId="0" xfId="0" applyFont="1" applyFill="1" applyAlignment="1" applyProtection="1">
      <alignment horizontal="center" wrapText="1"/>
      <protection locked="0"/>
    </xf>
    <xf numFmtId="0" fontId="2" fillId="34" borderId="0" xfId="0" applyFont="1" applyFill="1" applyAlignment="1" applyProtection="1">
      <alignment horizontal="center" wrapText="1"/>
      <protection/>
    </xf>
    <xf numFmtId="0" fontId="53" fillId="0" borderId="0" xfId="0" applyFont="1" applyAlignment="1">
      <alignment horizontal="center" vertical="center"/>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10"/>
  <sheetViews>
    <sheetView showZeros="0" tabSelected="1" zoomScaleSheetLayoutView="100" workbookViewId="0" topLeftCell="A1">
      <selection activeCell="B13" sqref="B13:I13"/>
    </sheetView>
  </sheetViews>
  <sheetFormatPr defaultColWidth="9.140625" defaultRowHeight="12.75"/>
  <cols>
    <col min="1" max="1" width="1.1484375" style="21" customWidth="1"/>
    <col min="2" max="2" width="3.8515625" style="21" bestFit="1" customWidth="1"/>
    <col min="3" max="3" width="42.421875" style="21" customWidth="1"/>
    <col min="4" max="4" width="11.421875" style="21" customWidth="1"/>
    <col min="5" max="5" width="9.57421875" style="21" customWidth="1"/>
    <col min="6" max="6" width="9.140625" style="21" customWidth="1"/>
    <col min="7" max="7" width="5.57421875" style="21" customWidth="1"/>
    <col min="8" max="8" width="8.140625" style="21" customWidth="1"/>
    <col min="9" max="9" width="7.7109375" style="21" customWidth="1"/>
    <col min="10" max="10" width="0.85546875" style="21" hidden="1" customWidth="1"/>
    <col min="11" max="11" width="0.13671875" style="21" customWidth="1"/>
    <col min="12" max="16384" width="9.140625" style="21" customWidth="1"/>
  </cols>
  <sheetData>
    <row r="1" spans="1:11" ht="36.75" customHeight="1">
      <c r="A1" s="23"/>
      <c r="B1" s="24"/>
      <c r="C1" s="25" t="s">
        <v>139</v>
      </c>
      <c r="D1" s="24"/>
      <c r="E1" s="24"/>
      <c r="F1" s="24"/>
      <c r="G1" s="24"/>
      <c r="H1" s="24"/>
      <c r="I1" s="24"/>
      <c r="J1" s="26"/>
      <c r="K1" s="26"/>
    </row>
    <row r="2" spans="1:11" ht="8.25" customHeight="1">
      <c r="A2" s="23"/>
      <c r="B2" s="24"/>
      <c r="C2" s="25"/>
      <c r="D2" s="24"/>
      <c r="E2" s="24"/>
      <c r="F2" s="24"/>
      <c r="G2" s="24"/>
      <c r="H2" s="24"/>
      <c r="I2" s="24"/>
      <c r="J2" s="26"/>
      <c r="K2" s="26"/>
    </row>
    <row r="3" spans="1:11" ht="6" customHeight="1">
      <c r="A3" s="23"/>
      <c r="B3" s="90" t="s">
        <v>0</v>
      </c>
      <c r="C3" s="90"/>
      <c r="D3" s="90"/>
      <c r="E3" s="90"/>
      <c r="F3" s="90"/>
      <c r="G3" s="90"/>
      <c r="H3" s="90"/>
      <c r="I3" s="90"/>
      <c r="J3" s="26"/>
      <c r="K3" s="26"/>
    </row>
    <row r="4" spans="1:11" ht="15" customHeight="1">
      <c r="A4" s="23"/>
      <c r="B4" s="90"/>
      <c r="C4" s="90"/>
      <c r="D4" s="90"/>
      <c r="E4" s="90"/>
      <c r="F4" s="90"/>
      <c r="G4" s="90"/>
      <c r="H4" s="90"/>
      <c r="I4" s="90"/>
      <c r="J4" s="26"/>
      <c r="K4" s="26"/>
    </row>
    <row r="5" spans="1:11" ht="3" customHeight="1">
      <c r="A5" s="23"/>
      <c r="B5" s="24"/>
      <c r="C5" s="24"/>
      <c r="D5" s="24"/>
      <c r="E5" s="24"/>
      <c r="F5" s="24"/>
      <c r="G5" s="24"/>
      <c r="H5" s="24"/>
      <c r="I5" s="24"/>
      <c r="J5" s="26"/>
      <c r="K5" s="26"/>
    </row>
    <row r="6" spans="1:11" ht="3" customHeight="1">
      <c r="A6" s="23"/>
      <c r="B6" s="91" t="s">
        <v>43</v>
      </c>
      <c r="C6" s="91"/>
      <c r="D6" s="91"/>
      <c r="E6" s="91"/>
      <c r="F6" s="91"/>
      <c r="G6" s="91"/>
      <c r="H6" s="91"/>
      <c r="I6" s="91"/>
      <c r="J6" s="26"/>
      <c r="K6" s="26"/>
    </row>
    <row r="7" spans="1:11" ht="19.5" customHeight="1">
      <c r="A7" s="23"/>
      <c r="B7" s="91"/>
      <c r="C7" s="91"/>
      <c r="D7" s="91"/>
      <c r="E7" s="91"/>
      <c r="F7" s="91"/>
      <c r="G7" s="91"/>
      <c r="H7" s="91"/>
      <c r="I7" s="91"/>
      <c r="J7" s="26"/>
      <c r="K7" s="26"/>
    </row>
    <row r="8" spans="1:11" ht="33" customHeight="1">
      <c r="A8" s="23"/>
      <c r="B8" s="91"/>
      <c r="C8" s="91"/>
      <c r="D8" s="91"/>
      <c r="E8" s="91"/>
      <c r="F8" s="91"/>
      <c r="G8" s="91"/>
      <c r="H8" s="91"/>
      <c r="I8" s="91"/>
      <c r="J8" s="26"/>
      <c r="K8" s="26"/>
    </row>
    <row r="9" spans="1:11" ht="3" customHeight="1">
      <c r="A9" s="23"/>
      <c r="B9" s="91"/>
      <c r="C9" s="91"/>
      <c r="D9" s="91"/>
      <c r="E9" s="91"/>
      <c r="F9" s="91"/>
      <c r="G9" s="91"/>
      <c r="H9" s="91"/>
      <c r="I9" s="91"/>
      <c r="J9" s="26"/>
      <c r="K9" s="26"/>
    </row>
    <row r="10" spans="1:11" ht="30.75" customHeight="1">
      <c r="A10" s="23"/>
      <c r="B10" s="92" t="s">
        <v>1</v>
      </c>
      <c r="C10" s="92"/>
      <c r="D10" s="92"/>
      <c r="E10" s="92"/>
      <c r="F10" s="92"/>
      <c r="G10" s="92"/>
      <c r="H10" s="92"/>
      <c r="I10" s="92"/>
      <c r="J10" s="26"/>
      <c r="K10" s="26"/>
    </row>
    <row r="11" spans="1:11" ht="9" customHeight="1">
      <c r="A11" s="23"/>
      <c r="B11" s="92"/>
      <c r="C11" s="92"/>
      <c r="D11" s="92"/>
      <c r="E11" s="92"/>
      <c r="F11" s="92"/>
      <c r="G11" s="92"/>
      <c r="H11" s="92"/>
      <c r="I11" s="92"/>
      <c r="J11" s="26"/>
      <c r="K11" s="26"/>
    </row>
    <row r="12" spans="1:11" ht="6.75" customHeight="1" hidden="1">
      <c r="A12" s="23"/>
      <c r="B12" s="27"/>
      <c r="C12" s="27"/>
      <c r="D12" s="27"/>
      <c r="E12" s="27"/>
      <c r="F12" s="27"/>
      <c r="G12" s="27"/>
      <c r="H12" s="27"/>
      <c r="I12" s="27"/>
      <c r="J12" s="26"/>
      <c r="K12" s="26"/>
    </row>
    <row r="13" spans="1:11" ht="27" customHeight="1">
      <c r="A13" s="23"/>
      <c r="B13" s="93" t="s">
        <v>25</v>
      </c>
      <c r="C13" s="93"/>
      <c r="D13" s="93"/>
      <c r="E13" s="93"/>
      <c r="F13" s="93"/>
      <c r="G13" s="93"/>
      <c r="H13" s="93"/>
      <c r="I13" s="93"/>
      <c r="J13" s="26"/>
      <c r="K13" s="26"/>
    </row>
    <row r="14" spans="1:11" ht="1.5" customHeight="1" hidden="1">
      <c r="A14" s="23"/>
      <c r="B14" s="94"/>
      <c r="C14" s="94"/>
      <c r="D14" s="94"/>
      <c r="E14" s="94"/>
      <c r="F14" s="94"/>
      <c r="G14" s="94"/>
      <c r="H14" s="94"/>
      <c r="I14" s="94"/>
      <c r="J14" s="26"/>
      <c r="K14" s="26"/>
    </row>
    <row r="15" spans="1:13" ht="7.5" customHeight="1">
      <c r="A15" s="23"/>
      <c r="B15" s="81"/>
      <c r="C15" s="81"/>
      <c r="D15" s="81"/>
      <c r="E15" s="81"/>
      <c r="F15" s="81"/>
      <c r="G15" s="81"/>
      <c r="H15" s="81"/>
      <c r="I15" s="81"/>
      <c r="J15" s="26"/>
      <c r="K15" s="26"/>
      <c r="M15" s="31"/>
    </row>
    <row r="16" spans="1:11" ht="19.5" customHeight="1">
      <c r="A16" s="23"/>
      <c r="B16" s="81" t="s">
        <v>4</v>
      </c>
      <c r="C16" s="81"/>
      <c r="D16" s="81"/>
      <c r="E16" s="81"/>
      <c r="F16" s="81"/>
      <c r="G16" s="81"/>
      <c r="H16" s="81"/>
      <c r="I16" s="81"/>
      <c r="J16" s="26"/>
      <c r="K16" s="26"/>
    </row>
    <row r="17" spans="1:11" s="22" customFormat="1" ht="3" customHeight="1">
      <c r="A17" s="23"/>
      <c r="B17" s="28"/>
      <c r="C17" s="28"/>
      <c r="D17" s="28"/>
      <c r="E17" s="28"/>
      <c r="F17" s="28"/>
      <c r="G17" s="28"/>
      <c r="H17" s="28"/>
      <c r="I17" s="28"/>
      <c r="J17" s="29"/>
      <c r="K17" s="29"/>
    </row>
    <row r="18" spans="1:11" ht="45.75" customHeight="1">
      <c r="A18" s="43"/>
      <c r="B18" s="32" t="s">
        <v>2</v>
      </c>
      <c r="C18" s="33" t="s">
        <v>33</v>
      </c>
      <c r="D18" s="32" t="s">
        <v>30</v>
      </c>
      <c r="E18" s="32" t="s">
        <v>29</v>
      </c>
      <c r="F18" s="82" t="s">
        <v>31</v>
      </c>
      <c r="G18" s="83"/>
      <c r="H18" s="82" t="s">
        <v>3</v>
      </c>
      <c r="I18" s="89"/>
      <c r="J18" s="26"/>
      <c r="K18" s="26"/>
    </row>
    <row r="19" spans="1:11" ht="54" customHeight="1">
      <c r="A19" s="43"/>
      <c r="B19" s="51">
        <v>1</v>
      </c>
      <c r="C19" s="34" t="s">
        <v>91</v>
      </c>
      <c r="D19" s="35" t="s">
        <v>34</v>
      </c>
      <c r="E19" s="36">
        <v>80</v>
      </c>
      <c r="F19" s="53"/>
      <c r="G19" s="54"/>
      <c r="H19" s="55">
        <f>PRODUCT(E19*F19)</f>
        <v>0</v>
      </c>
      <c r="I19" s="56"/>
      <c r="J19" s="26"/>
      <c r="K19" s="26"/>
    </row>
    <row r="20" spans="1:11" ht="19.5" customHeight="1">
      <c r="A20" s="43"/>
      <c r="B20" s="52"/>
      <c r="C20" s="37" t="s">
        <v>28</v>
      </c>
      <c r="D20" s="48" t="s">
        <v>84</v>
      </c>
      <c r="E20" s="57"/>
      <c r="F20" s="57"/>
      <c r="G20" s="57"/>
      <c r="H20" s="57"/>
      <c r="I20" s="58"/>
      <c r="J20" s="26"/>
      <c r="K20" s="26"/>
    </row>
    <row r="21" spans="1:11" ht="54" customHeight="1">
      <c r="A21" s="43"/>
      <c r="B21" s="51">
        <v>2</v>
      </c>
      <c r="C21" s="34" t="s">
        <v>92</v>
      </c>
      <c r="D21" s="35" t="s">
        <v>34</v>
      </c>
      <c r="E21" s="38">
        <v>600</v>
      </c>
      <c r="F21" s="53"/>
      <c r="G21" s="54"/>
      <c r="H21" s="55">
        <f>PRODUCT(E21*F21)</f>
        <v>0</v>
      </c>
      <c r="I21" s="56"/>
      <c r="J21" s="26"/>
      <c r="K21" s="26"/>
    </row>
    <row r="22" spans="1:11" ht="19.5" customHeight="1">
      <c r="A22" s="43"/>
      <c r="B22" s="52"/>
      <c r="C22" s="37" t="s">
        <v>28</v>
      </c>
      <c r="D22" s="48" t="s">
        <v>86</v>
      </c>
      <c r="E22" s="57"/>
      <c r="F22" s="57"/>
      <c r="G22" s="57"/>
      <c r="H22" s="57"/>
      <c r="I22" s="58"/>
      <c r="J22" s="26"/>
      <c r="K22" s="26"/>
    </row>
    <row r="23" spans="1:11" ht="54" customHeight="1">
      <c r="A23" s="43"/>
      <c r="B23" s="51">
        <v>3</v>
      </c>
      <c r="C23" s="34" t="s">
        <v>93</v>
      </c>
      <c r="D23" s="35" t="s">
        <v>34</v>
      </c>
      <c r="E23" s="38">
        <v>70</v>
      </c>
      <c r="F23" s="53"/>
      <c r="G23" s="54"/>
      <c r="H23" s="55">
        <f>PRODUCT(E23*F23)</f>
        <v>0</v>
      </c>
      <c r="I23" s="56"/>
      <c r="J23" s="26"/>
      <c r="K23" s="26"/>
    </row>
    <row r="24" spans="1:11" ht="19.5" customHeight="1">
      <c r="A24" s="43"/>
      <c r="B24" s="52"/>
      <c r="C24" s="37" t="s">
        <v>28</v>
      </c>
      <c r="D24" s="48" t="s">
        <v>84</v>
      </c>
      <c r="E24" s="57"/>
      <c r="F24" s="57"/>
      <c r="G24" s="57"/>
      <c r="H24" s="57"/>
      <c r="I24" s="58"/>
      <c r="J24" s="26"/>
      <c r="K24" s="26"/>
    </row>
    <row r="25" spans="1:11" ht="54" customHeight="1">
      <c r="A25" s="43"/>
      <c r="B25" s="51">
        <v>4</v>
      </c>
      <c r="C25" s="34" t="s">
        <v>95</v>
      </c>
      <c r="D25" s="35" t="s">
        <v>34</v>
      </c>
      <c r="E25" s="38">
        <v>80</v>
      </c>
      <c r="F25" s="53"/>
      <c r="G25" s="54"/>
      <c r="H25" s="55">
        <f>PRODUCT(E25*F25)</f>
        <v>0</v>
      </c>
      <c r="I25" s="56"/>
      <c r="J25" s="26"/>
      <c r="K25" s="26"/>
    </row>
    <row r="26" spans="1:11" ht="19.5" customHeight="1">
      <c r="A26" s="43"/>
      <c r="B26" s="52"/>
      <c r="C26" s="37" t="s">
        <v>28</v>
      </c>
      <c r="D26" s="48" t="s">
        <v>84</v>
      </c>
      <c r="E26" s="57"/>
      <c r="F26" s="57"/>
      <c r="G26" s="57"/>
      <c r="H26" s="57"/>
      <c r="I26" s="58"/>
      <c r="J26" s="26"/>
      <c r="K26" s="26"/>
    </row>
    <row r="27" spans="1:11" ht="54" customHeight="1">
      <c r="A27" s="43"/>
      <c r="B27" s="51">
        <v>5</v>
      </c>
      <c r="C27" s="34" t="s">
        <v>94</v>
      </c>
      <c r="D27" s="35" t="s">
        <v>34</v>
      </c>
      <c r="E27" s="38">
        <v>80</v>
      </c>
      <c r="F27" s="53"/>
      <c r="G27" s="54"/>
      <c r="H27" s="55">
        <f>PRODUCT(E27*F27)</f>
        <v>0</v>
      </c>
      <c r="I27" s="56"/>
      <c r="J27" s="26"/>
      <c r="K27" s="26"/>
    </row>
    <row r="28" spans="1:11" ht="19.5" customHeight="1">
      <c r="A28" s="43"/>
      <c r="B28" s="52"/>
      <c r="C28" s="37" t="s">
        <v>28</v>
      </c>
      <c r="D28" s="48" t="s">
        <v>84</v>
      </c>
      <c r="E28" s="57"/>
      <c r="F28" s="57"/>
      <c r="G28" s="57"/>
      <c r="H28" s="57"/>
      <c r="I28" s="58"/>
      <c r="J28" s="26"/>
      <c r="K28" s="26"/>
    </row>
    <row r="29" spans="1:11" ht="33.75" customHeight="1">
      <c r="A29" s="43"/>
      <c r="B29" s="51">
        <v>6</v>
      </c>
      <c r="C29" s="34" t="s">
        <v>70</v>
      </c>
      <c r="D29" s="35" t="s">
        <v>34</v>
      </c>
      <c r="E29" s="39">
        <v>140</v>
      </c>
      <c r="F29" s="53"/>
      <c r="G29" s="54"/>
      <c r="H29" s="55">
        <f>PRODUCT(E29*F29)</f>
        <v>0</v>
      </c>
      <c r="I29" s="56"/>
      <c r="J29" s="26"/>
      <c r="K29" s="26"/>
    </row>
    <row r="30" spans="1:11" ht="19.5" customHeight="1">
      <c r="A30" s="43"/>
      <c r="B30" s="52"/>
      <c r="C30" s="44" t="s">
        <v>28</v>
      </c>
      <c r="D30" s="48" t="s">
        <v>84</v>
      </c>
      <c r="E30" s="57"/>
      <c r="F30" s="57"/>
      <c r="G30" s="57"/>
      <c r="H30" s="57"/>
      <c r="I30" s="58"/>
      <c r="J30" s="26"/>
      <c r="K30" s="26"/>
    </row>
    <row r="31" spans="1:11" ht="33.75" customHeight="1">
      <c r="A31" s="43"/>
      <c r="B31" s="51">
        <v>7</v>
      </c>
      <c r="C31" s="34" t="s">
        <v>71</v>
      </c>
      <c r="D31" s="35" t="s">
        <v>34</v>
      </c>
      <c r="E31" s="39">
        <v>1200</v>
      </c>
      <c r="F31" s="53"/>
      <c r="G31" s="54"/>
      <c r="H31" s="55">
        <f>PRODUCT(E31*F31)</f>
        <v>0</v>
      </c>
      <c r="I31" s="56"/>
      <c r="J31" s="26"/>
      <c r="K31" s="26"/>
    </row>
    <row r="32" spans="1:11" ht="19.5" customHeight="1">
      <c r="A32" s="43"/>
      <c r="B32" s="52"/>
      <c r="C32" s="37" t="s">
        <v>28</v>
      </c>
      <c r="D32" s="48" t="s">
        <v>84</v>
      </c>
      <c r="E32" s="57"/>
      <c r="F32" s="57"/>
      <c r="G32" s="57"/>
      <c r="H32" s="57"/>
      <c r="I32" s="58"/>
      <c r="J32" s="26"/>
      <c r="K32" s="26"/>
    </row>
    <row r="33" spans="1:11" ht="33.75" customHeight="1">
      <c r="A33" s="43"/>
      <c r="B33" s="51">
        <v>8</v>
      </c>
      <c r="C33" s="34" t="s">
        <v>72</v>
      </c>
      <c r="D33" s="35" t="s">
        <v>34</v>
      </c>
      <c r="E33" s="39">
        <v>250</v>
      </c>
      <c r="F33" s="53"/>
      <c r="G33" s="54"/>
      <c r="H33" s="55">
        <f>PRODUCT(E33*F33)</f>
        <v>0</v>
      </c>
      <c r="I33" s="56"/>
      <c r="J33" s="26"/>
      <c r="K33" s="26"/>
    </row>
    <row r="34" spans="1:11" ht="19.5" customHeight="1">
      <c r="A34" s="43"/>
      <c r="B34" s="52"/>
      <c r="C34" s="37" t="s">
        <v>28</v>
      </c>
      <c r="D34" s="48" t="s">
        <v>84</v>
      </c>
      <c r="E34" s="57"/>
      <c r="F34" s="57"/>
      <c r="G34" s="57"/>
      <c r="H34" s="57"/>
      <c r="I34" s="58"/>
      <c r="J34" s="26"/>
      <c r="K34" s="26"/>
    </row>
    <row r="35" spans="1:11" ht="33.75" customHeight="1">
      <c r="A35" s="43"/>
      <c r="B35" s="51">
        <v>9</v>
      </c>
      <c r="C35" s="34" t="s">
        <v>73</v>
      </c>
      <c r="D35" s="35" t="s">
        <v>34</v>
      </c>
      <c r="E35" s="38">
        <v>50</v>
      </c>
      <c r="F35" s="53"/>
      <c r="G35" s="54"/>
      <c r="H35" s="55">
        <f>PRODUCT(E35*F35)</f>
        <v>0</v>
      </c>
      <c r="I35" s="56"/>
      <c r="J35" s="26"/>
      <c r="K35" s="26"/>
    </row>
    <row r="36" spans="1:11" ht="19.5" customHeight="1">
      <c r="A36" s="43"/>
      <c r="B36" s="52"/>
      <c r="C36" s="37" t="s">
        <v>28</v>
      </c>
      <c r="D36" s="48" t="s">
        <v>84</v>
      </c>
      <c r="E36" s="57"/>
      <c r="F36" s="57"/>
      <c r="G36" s="57"/>
      <c r="H36" s="57"/>
      <c r="I36" s="58"/>
      <c r="J36" s="26"/>
      <c r="K36" s="26"/>
    </row>
    <row r="37" spans="1:11" ht="33.75" customHeight="1">
      <c r="A37" s="43"/>
      <c r="B37" s="51">
        <v>10</v>
      </c>
      <c r="C37" s="34" t="s">
        <v>74</v>
      </c>
      <c r="D37" s="35" t="s">
        <v>34</v>
      </c>
      <c r="E37" s="38">
        <v>120</v>
      </c>
      <c r="F37" s="53"/>
      <c r="G37" s="54"/>
      <c r="H37" s="55">
        <f>PRODUCT(E37*F37)</f>
        <v>0</v>
      </c>
      <c r="I37" s="56"/>
      <c r="J37" s="26"/>
      <c r="K37" s="26"/>
    </row>
    <row r="38" spans="1:11" ht="19.5" customHeight="1">
      <c r="A38" s="43"/>
      <c r="B38" s="52"/>
      <c r="C38" s="37" t="s">
        <v>28</v>
      </c>
      <c r="D38" s="48" t="s">
        <v>84</v>
      </c>
      <c r="E38" s="57"/>
      <c r="F38" s="57"/>
      <c r="G38" s="57"/>
      <c r="H38" s="57"/>
      <c r="I38" s="58"/>
      <c r="J38" s="26"/>
      <c r="K38" s="26"/>
    </row>
    <row r="39" spans="1:11" ht="33.75" customHeight="1">
      <c r="A39" s="43"/>
      <c r="B39" s="51">
        <v>11</v>
      </c>
      <c r="C39" s="34" t="s">
        <v>75</v>
      </c>
      <c r="D39" s="35" t="s">
        <v>34</v>
      </c>
      <c r="E39" s="38">
        <v>10</v>
      </c>
      <c r="F39" s="53"/>
      <c r="G39" s="54"/>
      <c r="H39" s="55">
        <f>PRODUCT(E39*F39)</f>
        <v>0</v>
      </c>
      <c r="I39" s="56"/>
      <c r="J39" s="26"/>
      <c r="K39" s="26"/>
    </row>
    <row r="40" spans="1:11" ht="19.5" customHeight="1">
      <c r="A40" s="43"/>
      <c r="B40" s="52"/>
      <c r="C40" s="37" t="s">
        <v>28</v>
      </c>
      <c r="D40" s="48" t="s">
        <v>84</v>
      </c>
      <c r="E40" s="57"/>
      <c r="F40" s="57"/>
      <c r="G40" s="57"/>
      <c r="H40" s="57"/>
      <c r="I40" s="58"/>
      <c r="J40" s="26"/>
      <c r="K40" s="26"/>
    </row>
    <row r="41" spans="1:11" ht="33.75" customHeight="1">
      <c r="A41" s="43"/>
      <c r="B41" s="51">
        <v>12</v>
      </c>
      <c r="C41" s="34" t="s">
        <v>76</v>
      </c>
      <c r="D41" s="35" t="s">
        <v>34</v>
      </c>
      <c r="E41" s="38">
        <v>60</v>
      </c>
      <c r="F41" s="53"/>
      <c r="G41" s="54"/>
      <c r="H41" s="55">
        <f>PRODUCT(E41*F41)</f>
        <v>0</v>
      </c>
      <c r="I41" s="56"/>
      <c r="J41" s="26"/>
      <c r="K41" s="26"/>
    </row>
    <row r="42" spans="1:11" ht="19.5" customHeight="1">
      <c r="A42" s="43"/>
      <c r="B42" s="52"/>
      <c r="C42" s="37" t="s">
        <v>28</v>
      </c>
      <c r="D42" s="48" t="s">
        <v>84</v>
      </c>
      <c r="E42" s="57"/>
      <c r="F42" s="57"/>
      <c r="G42" s="57"/>
      <c r="H42" s="57"/>
      <c r="I42" s="58"/>
      <c r="J42" s="26"/>
      <c r="K42" s="26"/>
    </row>
    <row r="43" spans="1:11" ht="33.75" customHeight="1">
      <c r="A43" s="43"/>
      <c r="B43" s="51">
        <v>13</v>
      </c>
      <c r="C43" s="34" t="s">
        <v>77</v>
      </c>
      <c r="D43" s="35" t="s">
        <v>34</v>
      </c>
      <c r="E43" s="38">
        <v>10</v>
      </c>
      <c r="F43" s="53"/>
      <c r="G43" s="54"/>
      <c r="H43" s="55">
        <f>PRODUCT(E43*F43)</f>
        <v>0</v>
      </c>
      <c r="I43" s="56"/>
      <c r="J43" s="26"/>
      <c r="K43" s="26"/>
    </row>
    <row r="44" spans="1:11" ht="19.5" customHeight="1">
      <c r="A44" s="43"/>
      <c r="B44" s="52"/>
      <c r="C44" s="37" t="s">
        <v>28</v>
      </c>
      <c r="D44" s="48" t="s">
        <v>84</v>
      </c>
      <c r="E44" s="57"/>
      <c r="F44" s="57"/>
      <c r="G44" s="57"/>
      <c r="H44" s="57"/>
      <c r="I44" s="58"/>
      <c r="J44" s="26"/>
      <c r="K44" s="26"/>
    </row>
    <row r="45" spans="1:11" ht="33.75" customHeight="1">
      <c r="A45" s="43"/>
      <c r="B45" s="51">
        <v>14</v>
      </c>
      <c r="C45" s="34" t="s">
        <v>78</v>
      </c>
      <c r="D45" s="35" t="s">
        <v>34</v>
      </c>
      <c r="E45" s="38">
        <v>30</v>
      </c>
      <c r="F45" s="53"/>
      <c r="G45" s="54"/>
      <c r="H45" s="55">
        <f>PRODUCT(E45*F45)</f>
        <v>0</v>
      </c>
      <c r="I45" s="56"/>
      <c r="J45" s="26"/>
      <c r="K45" s="26"/>
    </row>
    <row r="46" spans="1:11" ht="19.5" customHeight="1">
      <c r="A46" s="43"/>
      <c r="B46" s="52"/>
      <c r="C46" s="37" t="s">
        <v>28</v>
      </c>
      <c r="D46" s="48" t="s">
        <v>84</v>
      </c>
      <c r="E46" s="57"/>
      <c r="F46" s="57"/>
      <c r="G46" s="57"/>
      <c r="H46" s="57"/>
      <c r="I46" s="58"/>
      <c r="J46" s="26"/>
      <c r="K46" s="26"/>
    </row>
    <row r="47" spans="1:11" ht="33.75" customHeight="1">
      <c r="A47" s="43"/>
      <c r="B47" s="51">
        <v>15</v>
      </c>
      <c r="C47" s="34" t="s">
        <v>79</v>
      </c>
      <c r="D47" s="35" t="s">
        <v>34</v>
      </c>
      <c r="E47" s="38">
        <v>20</v>
      </c>
      <c r="F47" s="53"/>
      <c r="G47" s="54"/>
      <c r="H47" s="55">
        <f>PRODUCT(E47*F47)</f>
        <v>0</v>
      </c>
      <c r="I47" s="56"/>
      <c r="J47" s="26"/>
      <c r="K47" s="26"/>
    </row>
    <row r="48" spans="1:11" ht="19.5" customHeight="1">
      <c r="A48" s="43"/>
      <c r="B48" s="52"/>
      <c r="C48" s="37" t="s">
        <v>28</v>
      </c>
      <c r="D48" s="48" t="s">
        <v>84</v>
      </c>
      <c r="E48" s="57"/>
      <c r="F48" s="57"/>
      <c r="G48" s="57"/>
      <c r="H48" s="57"/>
      <c r="I48" s="58"/>
      <c r="J48" s="26"/>
      <c r="K48" s="26"/>
    </row>
    <row r="49" spans="1:11" ht="28.5" customHeight="1">
      <c r="A49" s="43"/>
      <c r="B49" s="51">
        <v>16</v>
      </c>
      <c r="C49" s="34" t="s">
        <v>80</v>
      </c>
      <c r="D49" s="35" t="s">
        <v>34</v>
      </c>
      <c r="E49" s="38">
        <v>30</v>
      </c>
      <c r="F49" s="53"/>
      <c r="G49" s="54"/>
      <c r="H49" s="55">
        <f>PRODUCT(E49*F49)</f>
        <v>0</v>
      </c>
      <c r="I49" s="56"/>
      <c r="J49" s="26"/>
      <c r="K49" s="26"/>
    </row>
    <row r="50" spans="1:11" ht="19.5" customHeight="1">
      <c r="A50" s="43"/>
      <c r="B50" s="52"/>
      <c r="C50" s="37" t="s">
        <v>28</v>
      </c>
      <c r="D50" s="48" t="s">
        <v>85</v>
      </c>
      <c r="E50" s="57"/>
      <c r="F50" s="57"/>
      <c r="G50" s="57"/>
      <c r="H50" s="57"/>
      <c r="I50" s="58"/>
      <c r="J50" s="26"/>
      <c r="K50" s="26"/>
    </row>
    <row r="51" spans="1:11" ht="28.5" customHeight="1">
      <c r="A51" s="43"/>
      <c r="B51" s="51">
        <v>17</v>
      </c>
      <c r="C51" s="34" t="s">
        <v>81</v>
      </c>
      <c r="D51" s="35" t="s">
        <v>34</v>
      </c>
      <c r="E51" s="38">
        <v>5</v>
      </c>
      <c r="F51" s="53"/>
      <c r="G51" s="54"/>
      <c r="H51" s="55">
        <f>PRODUCT(E51*F51)</f>
        <v>0</v>
      </c>
      <c r="I51" s="56"/>
      <c r="J51" s="26"/>
      <c r="K51" s="26"/>
    </row>
    <row r="52" spans="1:11" ht="19.5" customHeight="1">
      <c r="A52" s="43"/>
      <c r="B52" s="52"/>
      <c r="C52" s="37" t="s">
        <v>28</v>
      </c>
      <c r="D52" s="48" t="s">
        <v>84</v>
      </c>
      <c r="E52" s="57"/>
      <c r="F52" s="57"/>
      <c r="G52" s="57"/>
      <c r="H52" s="57"/>
      <c r="I52" s="58"/>
      <c r="J52" s="26"/>
      <c r="K52" s="26"/>
    </row>
    <row r="53" spans="1:11" ht="28.5" customHeight="1">
      <c r="A53" s="43"/>
      <c r="B53" s="51">
        <v>18</v>
      </c>
      <c r="C53" s="34" t="s">
        <v>82</v>
      </c>
      <c r="D53" s="35" t="s">
        <v>34</v>
      </c>
      <c r="E53" s="38">
        <v>10</v>
      </c>
      <c r="F53" s="53"/>
      <c r="G53" s="54"/>
      <c r="H53" s="55">
        <f>PRODUCT(E53*F53)</f>
        <v>0</v>
      </c>
      <c r="I53" s="56"/>
      <c r="J53" s="26"/>
      <c r="K53" s="26"/>
    </row>
    <row r="54" spans="1:11" ht="19.5" customHeight="1">
      <c r="A54" s="43"/>
      <c r="B54" s="52"/>
      <c r="C54" s="37" t="s">
        <v>28</v>
      </c>
      <c r="D54" s="48" t="s">
        <v>84</v>
      </c>
      <c r="E54" s="57"/>
      <c r="F54" s="57"/>
      <c r="G54" s="57"/>
      <c r="H54" s="57"/>
      <c r="I54" s="58"/>
      <c r="J54" s="26"/>
      <c r="K54" s="26"/>
    </row>
    <row r="55" spans="1:11" ht="28.5" customHeight="1">
      <c r="A55" s="43"/>
      <c r="B55" s="51">
        <v>19</v>
      </c>
      <c r="C55" s="34" t="s">
        <v>96</v>
      </c>
      <c r="D55" s="35" t="s">
        <v>34</v>
      </c>
      <c r="E55" s="38">
        <v>100</v>
      </c>
      <c r="F55" s="53"/>
      <c r="G55" s="54"/>
      <c r="H55" s="55">
        <f>PRODUCT(E55*F55)</f>
        <v>0</v>
      </c>
      <c r="I55" s="56"/>
      <c r="J55" s="26"/>
      <c r="K55" s="26"/>
    </row>
    <row r="56" spans="1:11" ht="19.5" customHeight="1">
      <c r="A56" s="43"/>
      <c r="B56" s="52"/>
      <c r="C56" s="37" t="s">
        <v>28</v>
      </c>
      <c r="D56" s="48" t="s">
        <v>84</v>
      </c>
      <c r="E56" s="57"/>
      <c r="F56" s="57"/>
      <c r="G56" s="57"/>
      <c r="H56" s="57"/>
      <c r="I56" s="58"/>
      <c r="J56" s="26"/>
      <c r="K56" s="26"/>
    </row>
    <row r="57" spans="1:11" ht="28.5" customHeight="1">
      <c r="A57" s="43"/>
      <c r="B57" s="51">
        <v>20</v>
      </c>
      <c r="C57" s="34" t="s">
        <v>97</v>
      </c>
      <c r="D57" s="35" t="s">
        <v>34</v>
      </c>
      <c r="E57" s="39">
        <v>750</v>
      </c>
      <c r="F57" s="66"/>
      <c r="G57" s="67"/>
      <c r="H57" s="68">
        <f>PRODUCT(E57*F57)</f>
        <v>0</v>
      </c>
      <c r="I57" s="68"/>
      <c r="J57" s="26"/>
      <c r="K57" s="26"/>
    </row>
    <row r="58" spans="1:11" ht="19.5" customHeight="1">
      <c r="A58" s="43"/>
      <c r="B58" s="52"/>
      <c r="C58" s="37" t="s">
        <v>28</v>
      </c>
      <c r="D58" s="69" t="s">
        <v>84</v>
      </c>
      <c r="E58" s="69"/>
      <c r="F58" s="69"/>
      <c r="G58" s="69"/>
      <c r="H58" s="69"/>
      <c r="I58" s="69"/>
      <c r="J58" s="26"/>
      <c r="K58" s="26"/>
    </row>
    <row r="59" spans="1:11" ht="28.5" customHeight="1">
      <c r="A59" s="43"/>
      <c r="B59" s="51">
        <v>21</v>
      </c>
      <c r="C59" s="34" t="s">
        <v>98</v>
      </c>
      <c r="D59" s="35" t="s">
        <v>34</v>
      </c>
      <c r="E59" s="39">
        <v>120</v>
      </c>
      <c r="F59" s="66"/>
      <c r="G59" s="67"/>
      <c r="H59" s="68">
        <f>PRODUCT(E59*F59)</f>
        <v>0</v>
      </c>
      <c r="I59" s="68"/>
      <c r="J59" s="26"/>
      <c r="K59" s="26"/>
    </row>
    <row r="60" spans="1:11" ht="19.5" customHeight="1">
      <c r="A60" s="43"/>
      <c r="B60" s="52"/>
      <c r="C60" s="37" t="s">
        <v>28</v>
      </c>
      <c r="D60" s="69" t="s">
        <v>84</v>
      </c>
      <c r="E60" s="69"/>
      <c r="F60" s="69"/>
      <c r="G60" s="69"/>
      <c r="H60" s="69"/>
      <c r="I60" s="69"/>
      <c r="J60" s="26"/>
      <c r="K60" s="26"/>
    </row>
    <row r="61" spans="1:11" ht="28.5" customHeight="1">
      <c r="A61" s="43"/>
      <c r="B61" s="51">
        <v>22</v>
      </c>
      <c r="C61" s="34" t="s">
        <v>99</v>
      </c>
      <c r="D61" s="35" t="s">
        <v>34</v>
      </c>
      <c r="E61" s="39">
        <v>60</v>
      </c>
      <c r="F61" s="66"/>
      <c r="G61" s="67"/>
      <c r="H61" s="68">
        <f>PRODUCT(E61*F61)</f>
        <v>0</v>
      </c>
      <c r="I61" s="68"/>
      <c r="J61" s="26"/>
      <c r="K61" s="26"/>
    </row>
    <row r="62" spans="1:11" ht="19.5" customHeight="1">
      <c r="A62" s="43"/>
      <c r="B62" s="52"/>
      <c r="C62" s="37" t="s">
        <v>28</v>
      </c>
      <c r="D62" s="69" t="s">
        <v>86</v>
      </c>
      <c r="E62" s="69"/>
      <c r="F62" s="69"/>
      <c r="G62" s="69"/>
      <c r="H62" s="69"/>
      <c r="I62" s="69"/>
      <c r="J62" s="26"/>
      <c r="K62" s="26"/>
    </row>
    <row r="63" spans="1:11" ht="28.5" customHeight="1">
      <c r="A63" s="43"/>
      <c r="B63" s="51">
        <v>23</v>
      </c>
      <c r="C63" s="34" t="s">
        <v>100</v>
      </c>
      <c r="D63" s="35" t="s">
        <v>34</v>
      </c>
      <c r="E63" s="39">
        <v>150</v>
      </c>
      <c r="F63" s="66"/>
      <c r="G63" s="67"/>
      <c r="H63" s="68">
        <f>PRODUCT(E63*F63)</f>
        <v>0</v>
      </c>
      <c r="I63" s="68"/>
      <c r="J63" s="26"/>
      <c r="K63" s="26"/>
    </row>
    <row r="64" spans="1:11" ht="19.5" customHeight="1">
      <c r="A64" s="43"/>
      <c r="B64" s="52"/>
      <c r="C64" s="37" t="s">
        <v>28</v>
      </c>
      <c r="D64" s="48" t="s">
        <v>86</v>
      </c>
      <c r="E64" s="57"/>
      <c r="F64" s="57"/>
      <c r="G64" s="57"/>
      <c r="H64" s="57"/>
      <c r="I64" s="58"/>
      <c r="J64" s="26"/>
      <c r="K64" s="26"/>
    </row>
    <row r="65" spans="1:11" ht="28.5" customHeight="1">
      <c r="A65" s="43"/>
      <c r="B65" s="51">
        <v>24</v>
      </c>
      <c r="C65" s="34" t="s">
        <v>101</v>
      </c>
      <c r="D65" s="35" t="s">
        <v>34</v>
      </c>
      <c r="E65" s="38">
        <v>80</v>
      </c>
      <c r="F65" s="53"/>
      <c r="G65" s="54"/>
      <c r="H65" s="55">
        <f>PRODUCT(E65*F65)</f>
        <v>0</v>
      </c>
      <c r="I65" s="56"/>
      <c r="J65" s="26"/>
      <c r="K65" s="26"/>
    </row>
    <row r="66" spans="1:11" ht="19.5" customHeight="1">
      <c r="A66" s="43"/>
      <c r="B66" s="52"/>
      <c r="C66" s="37" t="s">
        <v>28</v>
      </c>
      <c r="D66" s="48" t="s">
        <v>84</v>
      </c>
      <c r="E66" s="57"/>
      <c r="F66" s="57"/>
      <c r="G66" s="57"/>
      <c r="H66" s="57"/>
      <c r="I66" s="58"/>
      <c r="J66" s="26"/>
      <c r="K66" s="26"/>
    </row>
    <row r="67" spans="1:11" ht="28.5" customHeight="1">
      <c r="A67" s="43"/>
      <c r="B67" s="51">
        <v>25</v>
      </c>
      <c r="C67" s="34" t="s">
        <v>102</v>
      </c>
      <c r="D67" s="35" t="s">
        <v>34</v>
      </c>
      <c r="E67" s="38">
        <v>100</v>
      </c>
      <c r="F67" s="53"/>
      <c r="G67" s="54"/>
      <c r="H67" s="55">
        <f>PRODUCT(E67*F67)</f>
        <v>0</v>
      </c>
      <c r="I67" s="56"/>
      <c r="J67" s="26"/>
      <c r="K67" s="26"/>
    </row>
    <row r="68" spans="1:11" ht="19.5" customHeight="1">
      <c r="A68" s="43"/>
      <c r="B68" s="52"/>
      <c r="C68" s="37" t="s">
        <v>28</v>
      </c>
      <c r="D68" s="48" t="s">
        <v>86</v>
      </c>
      <c r="E68" s="57"/>
      <c r="F68" s="57"/>
      <c r="G68" s="57"/>
      <c r="H68" s="57"/>
      <c r="I68" s="58"/>
      <c r="J68" s="26"/>
      <c r="K68" s="26"/>
    </row>
    <row r="69" spans="1:11" ht="28.5" customHeight="1">
      <c r="A69" s="43"/>
      <c r="B69" s="51">
        <v>26</v>
      </c>
      <c r="C69" s="34" t="s">
        <v>103</v>
      </c>
      <c r="D69" s="35" t="s">
        <v>34</v>
      </c>
      <c r="E69" s="38">
        <v>30</v>
      </c>
      <c r="F69" s="77"/>
      <c r="G69" s="78"/>
      <c r="H69" s="55">
        <f>PRODUCT(E69*F69)</f>
        <v>0</v>
      </c>
      <c r="I69" s="56"/>
      <c r="J69" s="26"/>
      <c r="K69" s="26"/>
    </row>
    <row r="70" spans="1:11" ht="19.5" customHeight="1">
      <c r="A70" s="43"/>
      <c r="B70" s="52"/>
      <c r="C70" s="37" t="s">
        <v>28</v>
      </c>
      <c r="D70" s="48" t="s">
        <v>86</v>
      </c>
      <c r="E70" s="57"/>
      <c r="F70" s="57"/>
      <c r="G70" s="57"/>
      <c r="H70" s="57"/>
      <c r="I70" s="58"/>
      <c r="J70" s="26"/>
      <c r="K70" s="26"/>
    </row>
    <row r="71" spans="1:11" ht="28.5" customHeight="1">
      <c r="A71" s="43"/>
      <c r="B71" s="51">
        <v>27</v>
      </c>
      <c r="C71" s="34" t="s">
        <v>104</v>
      </c>
      <c r="D71" s="35" t="s">
        <v>34</v>
      </c>
      <c r="E71" s="38">
        <v>50</v>
      </c>
      <c r="F71" s="53"/>
      <c r="G71" s="54"/>
      <c r="H71" s="55">
        <f>PRODUCT(E71*F71)</f>
        <v>0</v>
      </c>
      <c r="I71" s="56"/>
      <c r="J71" s="26"/>
      <c r="K71" s="26"/>
    </row>
    <row r="72" spans="1:11" ht="19.5" customHeight="1">
      <c r="A72" s="43"/>
      <c r="B72" s="52"/>
      <c r="C72" s="37" t="s">
        <v>28</v>
      </c>
      <c r="D72" s="48" t="s">
        <v>86</v>
      </c>
      <c r="E72" s="57"/>
      <c r="F72" s="57"/>
      <c r="G72" s="57"/>
      <c r="H72" s="57"/>
      <c r="I72" s="58"/>
      <c r="J72" s="26"/>
      <c r="K72" s="26"/>
    </row>
    <row r="73" spans="1:11" ht="28.5" customHeight="1">
      <c r="A73" s="43"/>
      <c r="B73" s="51">
        <v>28</v>
      </c>
      <c r="C73" s="34" t="s">
        <v>105</v>
      </c>
      <c r="D73" s="35" t="s">
        <v>34</v>
      </c>
      <c r="E73" s="38">
        <v>20</v>
      </c>
      <c r="F73" s="53"/>
      <c r="G73" s="54"/>
      <c r="H73" s="55">
        <f>PRODUCT(E73*F73)</f>
        <v>0</v>
      </c>
      <c r="I73" s="56"/>
      <c r="J73" s="26"/>
      <c r="K73" s="26"/>
    </row>
    <row r="74" spans="1:11" ht="19.5" customHeight="1">
      <c r="A74" s="43"/>
      <c r="B74" s="52"/>
      <c r="C74" s="37" t="s">
        <v>28</v>
      </c>
      <c r="D74" s="48" t="s">
        <v>84</v>
      </c>
      <c r="E74" s="57"/>
      <c r="F74" s="57"/>
      <c r="G74" s="57"/>
      <c r="H74" s="57"/>
      <c r="I74" s="58"/>
      <c r="J74" s="26"/>
      <c r="K74" s="26"/>
    </row>
    <row r="75" spans="1:11" ht="28.5" customHeight="1">
      <c r="A75" s="43"/>
      <c r="B75" s="51">
        <v>29</v>
      </c>
      <c r="C75" s="34" t="s">
        <v>106</v>
      </c>
      <c r="D75" s="35" t="s">
        <v>34</v>
      </c>
      <c r="E75" s="38">
        <v>10</v>
      </c>
      <c r="F75" s="53"/>
      <c r="G75" s="54"/>
      <c r="H75" s="55">
        <f>PRODUCT(E75*F75)</f>
        <v>0</v>
      </c>
      <c r="I75" s="56"/>
      <c r="J75" s="26"/>
      <c r="K75" s="26"/>
    </row>
    <row r="76" spans="1:11" ht="19.5" customHeight="1">
      <c r="A76" s="43"/>
      <c r="B76" s="52"/>
      <c r="C76" s="37" t="s">
        <v>28</v>
      </c>
      <c r="D76" s="48" t="s">
        <v>84</v>
      </c>
      <c r="E76" s="57"/>
      <c r="F76" s="57"/>
      <c r="G76" s="57"/>
      <c r="H76" s="57"/>
      <c r="I76" s="58"/>
      <c r="J76" s="26"/>
      <c r="K76" s="26"/>
    </row>
    <row r="77" spans="1:11" ht="28.5" customHeight="1">
      <c r="A77" s="43"/>
      <c r="B77" s="51">
        <v>30</v>
      </c>
      <c r="C77" s="34" t="s">
        <v>107</v>
      </c>
      <c r="D77" s="35" t="s">
        <v>34</v>
      </c>
      <c r="E77" s="38">
        <v>5</v>
      </c>
      <c r="F77" s="53"/>
      <c r="G77" s="54"/>
      <c r="H77" s="55">
        <f>PRODUCT(E77*F77)</f>
        <v>0</v>
      </c>
      <c r="I77" s="56"/>
      <c r="J77" s="26"/>
      <c r="K77" s="26"/>
    </row>
    <row r="78" spans="1:11" ht="19.5" customHeight="1">
      <c r="A78" s="43"/>
      <c r="B78" s="52"/>
      <c r="C78" s="37" t="s">
        <v>28</v>
      </c>
      <c r="D78" s="48" t="s">
        <v>84</v>
      </c>
      <c r="E78" s="57"/>
      <c r="F78" s="57"/>
      <c r="G78" s="57"/>
      <c r="H78" s="57"/>
      <c r="I78" s="58"/>
      <c r="J78" s="26"/>
      <c r="K78" s="26"/>
    </row>
    <row r="79" spans="1:11" ht="28.5" customHeight="1">
      <c r="A79" s="43"/>
      <c r="B79" s="51">
        <v>31</v>
      </c>
      <c r="C79" s="34" t="s">
        <v>108</v>
      </c>
      <c r="D79" s="35" t="s">
        <v>34</v>
      </c>
      <c r="E79" s="38">
        <v>5</v>
      </c>
      <c r="F79" s="53"/>
      <c r="G79" s="54"/>
      <c r="H79" s="55">
        <f>PRODUCT(E79*F79)</f>
        <v>0</v>
      </c>
      <c r="I79" s="56"/>
      <c r="J79" s="26"/>
      <c r="K79" s="26"/>
    </row>
    <row r="80" spans="1:11" ht="19.5" customHeight="1">
      <c r="A80" s="43"/>
      <c r="B80" s="52"/>
      <c r="C80" s="37" t="s">
        <v>28</v>
      </c>
      <c r="D80" s="48" t="s">
        <v>85</v>
      </c>
      <c r="E80" s="57"/>
      <c r="F80" s="57"/>
      <c r="G80" s="57"/>
      <c r="H80" s="57"/>
      <c r="I80" s="58"/>
      <c r="J80" s="26"/>
      <c r="K80" s="26"/>
    </row>
    <row r="81" spans="1:11" ht="65.25" customHeight="1">
      <c r="A81" s="43"/>
      <c r="B81" s="51">
        <v>32</v>
      </c>
      <c r="C81" s="34" t="s">
        <v>110</v>
      </c>
      <c r="D81" s="35" t="s">
        <v>34</v>
      </c>
      <c r="E81" s="39">
        <v>50</v>
      </c>
      <c r="F81" s="66"/>
      <c r="G81" s="67"/>
      <c r="H81" s="68">
        <f>PRODUCT(E81*F81)</f>
        <v>0</v>
      </c>
      <c r="I81" s="68"/>
      <c r="J81" s="26"/>
      <c r="K81" s="26"/>
    </row>
    <row r="82" spans="1:11" ht="19.5" customHeight="1">
      <c r="A82" s="43"/>
      <c r="B82" s="52"/>
      <c r="C82" s="37" t="s">
        <v>28</v>
      </c>
      <c r="D82" s="69" t="s">
        <v>87</v>
      </c>
      <c r="E82" s="69"/>
      <c r="F82" s="69"/>
      <c r="G82" s="69"/>
      <c r="H82" s="69"/>
      <c r="I82" s="69"/>
      <c r="J82" s="26"/>
      <c r="K82" s="26"/>
    </row>
    <row r="83" spans="1:11" ht="66" customHeight="1">
      <c r="A83" s="43"/>
      <c r="B83" s="51">
        <v>33</v>
      </c>
      <c r="C83" s="34" t="s">
        <v>111</v>
      </c>
      <c r="D83" s="35" t="s">
        <v>34</v>
      </c>
      <c r="E83" s="39">
        <v>200</v>
      </c>
      <c r="F83" s="66"/>
      <c r="G83" s="67"/>
      <c r="H83" s="68">
        <f>PRODUCT(E83*F83)</f>
        <v>0</v>
      </c>
      <c r="I83" s="68"/>
      <c r="J83" s="26"/>
      <c r="K83" s="26"/>
    </row>
    <row r="84" spans="1:11" ht="19.5" customHeight="1">
      <c r="A84" s="43"/>
      <c r="B84" s="52"/>
      <c r="C84" s="37" t="s">
        <v>28</v>
      </c>
      <c r="D84" s="69" t="s">
        <v>87</v>
      </c>
      <c r="E84" s="69"/>
      <c r="F84" s="69"/>
      <c r="G84" s="69"/>
      <c r="H84" s="69"/>
      <c r="I84" s="69"/>
      <c r="J84" s="26"/>
      <c r="K84" s="26"/>
    </row>
    <row r="85" spans="1:11" ht="64.5" customHeight="1">
      <c r="A85" s="43"/>
      <c r="B85" s="51">
        <v>34</v>
      </c>
      <c r="C85" s="34" t="s">
        <v>112</v>
      </c>
      <c r="D85" s="35" t="s">
        <v>34</v>
      </c>
      <c r="E85" s="39">
        <v>30</v>
      </c>
      <c r="F85" s="66"/>
      <c r="G85" s="67"/>
      <c r="H85" s="68">
        <f>PRODUCT(E85*F85)</f>
        <v>0</v>
      </c>
      <c r="I85" s="68"/>
      <c r="J85" s="26"/>
      <c r="K85" s="26"/>
    </row>
    <row r="86" spans="1:11" ht="19.5" customHeight="1">
      <c r="A86" s="43"/>
      <c r="B86" s="52"/>
      <c r="C86" s="37" t="s">
        <v>28</v>
      </c>
      <c r="D86" s="48" t="s">
        <v>87</v>
      </c>
      <c r="E86" s="57"/>
      <c r="F86" s="57"/>
      <c r="G86" s="57"/>
      <c r="H86" s="57"/>
      <c r="I86" s="58"/>
      <c r="J86" s="26"/>
      <c r="K86" s="26"/>
    </row>
    <row r="87" spans="1:11" ht="63.75" customHeight="1">
      <c r="A87" s="43"/>
      <c r="B87" s="51">
        <v>35</v>
      </c>
      <c r="C87" s="40" t="s">
        <v>113</v>
      </c>
      <c r="D87" s="35" t="s">
        <v>34</v>
      </c>
      <c r="E87" s="38">
        <v>15</v>
      </c>
      <c r="F87" s="53"/>
      <c r="G87" s="54"/>
      <c r="H87" s="55">
        <f>PRODUCT(E87*F87)</f>
        <v>0</v>
      </c>
      <c r="I87" s="56"/>
      <c r="J87" s="26"/>
      <c r="K87" s="26"/>
    </row>
    <row r="88" spans="1:11" ht="19.5" customHeight="1">
      <c r="A88" s="43"/>
      <c r="B88" s="52"/>
      <c r="C88" s="37" t="s">
        <v>28</v>
      </c>
      <c r="D88" s="48" t="s">
        <v>86</v>
      </c>
      <c r="E88" s="57"/>
      <c r="F88" s="57"/>
      <c r="G88" s="57"/>
      <c r="H88" s="57"/>
      <c r="I88" s="58"/>
      <c r="J88" s="26"/>
      <c r="K88" s="26"/>
    </row>
    <row r="89" spans="1:11" ht="66.75" customHeight="1">
      <c r="A89" s="43"/>
      <c r="B89" s="51">
        <v>36</v>
      </c>
      <c r="C89" s="40" t="s">
        <v>114</v>
      </c>
      <c r="D89" s="35" t="s">
        <v>34</v>
      </c>
      <c r="E89" s="38">
        <v>25</v>
      </c>
      <c r="F89" s="53"/>
      <c r="G89" s="54"/>
      <c r="H89" s="55">
        <f>PRODUCT(E89*F89)</f>
        <v>0</v>
      </c>
      <c r="I89" s="56"/>
      <c r="J89" s="26"/>
      <c r="K89" s="26"/>
    </row>
    <row r="90" spans="1:11" ht="19.5" customHeight="1">
      <c r="A90" s="43"/>
      <c r="B90" s="52"/>
      <c r="C90" s="37" t="s">
        <v>28</v>
      </c>
      <c r="D90" s="48" t="s">
        <v>85</v>
      </c>
      <c r="E90" s="57"/>
      <c r="F90" s="57"/>
      <c r="G90" s="57"/>
      <c r="H90" s="57"/>
      <c r="I90" s="58"/>
      <c r="J90" s="26"/>
      <c r="K90" s="26"/>
    </row>
    <row r="91" spans="1:11" ht="64.5" customHeight="1">
      <c r="A91" s="43"/>
      <c r="B91" s="51">
        <v>37</v>
      </c>
      <c r="C91" s="40" t="s">
        <v>115</v>
      </c>
      <c r="D91" s="35" t="s">
        <v>34</v>
      </c>
      <c r="E91" s="38">
        <v>20</v>
      </c>
      <c r="F91" s="53"/>
      <c r="G91" s="54"/>
      <c r="H91" s="55">
        <f>PRODUCT(E91*F91)</f>
        <v>0</v>
      </c>
      <c r="I91" s="56"/>
      <c r="J91" s="26"/>
      <c r="K91" s="26"/>
    </row>
    <row r="92" spans="1:11" ht="19.5" customHeight="1">
      <c r="A92" s="43"/>
      <c r="B92" s="52"/>
      <c r="C92" s="37" t="s">
        <v>28</v>
      </c>
      <c r="D92" s="48" t="s">
        <v>85</v>
      </c>
      <c r="E92" s="57"/>
      <c r="F92" s="57"/>
      <c r="G92" s="57"/>
      <c r="H92" s="57"/>
      <c r="I92" s="58"/>
      <c r="J92" s="26"/>
      <c r="K92" s="26"/>
    </row>
    <row r="93" spans="1:11" ht="64.5" customHeight="1">
      <c r="A93" s="43"/>
      <c r="B93" s="51">
        <v>38</v>
      </c>
      <c r="C93" s="40" t="s">
        <v>116</v>
      </c>
      <c r="D93" s="35" t="s">
        <v>34</v>
      </c>
      <c r="E93" s="38">
        <v>5</v>
      </c>
      <c r="F93" s="53"/>
      <c r="G93" s="54"/>
      <c r="H93" s="55">
        <f>PRODUCT(E93*F93)</f>
        <v>0</v>
      </c>
      <c r="I93" s="56"/>
      <c r="J93" s="26"/>
      <c r="K93" s="26"/>
    </row>
    <row r="94" spans="1:11" ht="19.5" customHeight="1">
      <c r="A94" s="43"/>
      <c r="B94" s="52"/>
      <c r="C94" s="37" t="s">
        <v>28</v>
      </c>
      <c r="D94" s="48" t="s">
        <v>85</v>
      </c>
      <c r="E94" s="57"/>
      <c r="F94" s="57"/>
      <c r="G94" s="57"/>
      <c r="H94" s="57"/>
      <c r="I94" s="58"/>
      <c r="J94" s="26"/>
      <c r="K94" s="26"/>
    </row>
    <row r="95" spans="1:11" ht="69" customHeight="1">
      <c r="A95" s="43"/>
      <c r="B95" s="47">
        <v>39</v>
      </c>
      <c r="C95" s="46" t="s">
        <v>117</v>
      </c>
      <c r="D95" s="45" t="s">
        <v>34</v>
      </c>
      <c r="E95" s="45">
        <v>5</v>
      </c>
      <c r="F95" s="48"/>
      <c r="G95" s="58"/>
      <c r="H95" s="48"/>
      <c r="I95" s="58"/>
      <c r="J95" s="26"/>
      <c r="K95" s="26"/>
    </row>
    <row r="96" spans="1:11" ht="19.5" customHeight="1">
      <c r="A96" s="43"/>
      <c r="B96" s="47"/>
      <c r="C96" s="37" t="s">
        <v>28</v>
      </c>
      <c r="D96" s="48" t="s">
        <v>85</v>
      </c>
      <c r="E96" s="49"/>
      <c r="F96" s="49"/>
      <c r="G96" s="49"/>
      <c r="H96" s="49"/>
      <c r="I96" s="50"/>
      <c r="J96" s="26"/>
      <c r="K96" s="26"/>
    </row>
    <row r="97" spans="1:11" ht="64.5" customHeight="1">
      <c r="A97" s="43"/>
      <c r="B97" s="51">
        <v>40</v>
      </c>
      <c r="C97" s="34" t="s">
        <v>109</v>
      </c>
      <c r="D97" s="35" t="s">
        <v>34</v>
      </c>
      <c r="E97" s="38">
        <v>350</v>
      </c>
      <c r="F97" s="53"/>
      <c r="G97" s="54"/>
      <c r="H97" s="55">
        <f>PRODUCT(E97*F97)</f>
        <v>0</v>
      </c>
      <c r="I97" s="56"/>
      <c r="J97" s="26"/>
      <c r="K97" s="26"/>
    </row>
    <row r="98" spans="1:11" ht="19.5" customHeight="1">
      <c r="A98" s="43"/>
      <c r="B98" s="52"/>
      <c r="C98" s="37" t="s">
        <v>28</v>
      </c>
      <c r="D98" s="48" t="s">
        <v>85</v>
      </c>
      <c r="E98" s="57"/>
      <c r="F98" s="57"/>
      <c r="G98" s="57"/>
      <c r="H98" s="57"/>
      <c r="I98" s="58"/>
      <c r="J98" s="26"/>
      <c r="K98" s="26"/>
    </row>
    <row r="99" spans="1:11" ht="64.5" customHeight="1">
      <c r="A99" s="43"/>
      <c r="B99" s="51">
        <v>41</v>
      </c>
      <c r="C99" s="34" t="s">
        <v>118</v>
      </c>
      <c r="D99" s="41" t="s">
        <v>34</v>
      </c>
      <c r="E99" s="42">
        <v>100</v>
      </c>
      <c r="F99" s="73"/>
      <c r="G99" s="74"/>
      <c r="H99" s="75">
        <f>PRODUCT(E99*F99)</f>
        <v>0</v>
      </c>
      <c r="I99" s="75"/>
      <c r="J99" s="26"/>
      <c r="K99" s="26"/>
    </row>
    <row r="100" spans="1:11" ht="19.5" customHeight="1">
      <c r="A100" s="43"/>
      <c r="B100" s="52"/>
      <c r="C100" s="37" t="s">
        <v>28</v>
      </c>
      <c r="D100" s="76" t="s">
        <v>85</v>
      </c>
      <c r="E100" s="76"/>
      <c r="F100" s="76"/>
      <c r="G100" s="76"/>
      <c r="H100" s="76"/>
      <c r="I100" s="76"/>
      <c r="J100" s="26"/>
      <c r="K100" s="26"/>
    </row>
    <row r="101" spans="1:11" ht="54" customHeight="1">
      <c r="A101" s="43"/>
      <c r="B101" s="51">
        <v>42</v>
      </c>
      <c r="C101" s="34" t="s">
        <v>119</v>
      </c>
      <c r="D101" s="41" t="s">
        <v>34</v>
      </c>
      <c r="E101" s="42">
        <v>250</v>
      </c>
      <c r="F101" s="73"/>
      <c r="G101" s="74"/>
      <c r="H101" s="75">
        <f>PRODUCT(E101*F101)</f>
        <v>0</v>
      </c>
      <c r="I101" s="75"/>
      <c r="J101" s="26"/>
      <c r="K101" s="26"/>
    </row>
    <row r="102" spans="1:11" ht="19.5" customHeight="1">
      <c r="A102" s="43"/>
      <c r="B102" s="52"/>
      <c r="C102" s="37" t="s">
        <v>28</v>
      </c>
      <c r="D102" s="69" t="s">
        <v>88</v>
      </c>
      <c r="E102" s="69"/>
      <c r="F102" s="69"/>
      <c r="G102" s="69"/>
      <c r="H102" s="69"/>
      <c r="I102" s="69"/>
      <c r="J102" s="26"/>
      <c r="K102" s="26"/>
    </row>
    <row r="103" spans="1:11" ht="54" customHeight="1">
      <c r="A103" s="43"/>
      <c r="B103" s="51">
        <v>43</v>
      </c>
      <c r="C103" s="34" t="s">
        <v>120</v>
      </c>
      <c r="D103" s="35" t="s">
        <v>34</v>
      </c>
      <c r="E103" s="38">
        <v>5</v>
      </c>
      <c r="F103" s="53"/>
      <c r="G103" s="54"/>
      <c r="H103" s="55">
        <f>PRODUCT(E103*F103)</f>
        <v>0</v>
      </c>
      <c r="I103" s="56"/>
      <c r="J103" s="26"/>
      <c r="K103" s="26"/>
    </row>
    <row r="104" spans="1:11" ht="19.5" customHeight="1">
      <c r="A104" s="43"/>
      <c r="B104" s="52"/>
      <c r="C104" s="37" t="s">
        <v>28</v>
      </c>
      <c r="D104" s="48" t="s">
        <v>85</v>
      </c>
      <c r="E104" s="57"/>
      <c r="F104" s="57"/>
      <c r="G104" s="57"/>
      <c r="H104" s="57"/>
      <c r="I104" s="58"/>
      <c r="J104" s="26"/>
      <c r="K104" s="26"/>
    </row>
    <row r="105" spans="1:11" ht="54" customHeight="1">
      <c r="A105" s="43"/>
      <c r="B105" s="51">
        <v>44</v>
      </c>
      <c r="C105" s="34" t="s">
        <v>121</v>
      </c>
      <c r="D105" s="35" t="s">
        <v>34</v>
      </c>
      <c r="E105" s="38">
        <v>5</v>
      </c>
      <c r="F105" s="53"/>
      <c r="G105" s="54"/>
      <c r="H105" s="55">
        <f>PRODUCT(E105*F105)</f>
        <v>0</v>
      </c>
      <c r="I105" s="56"/>
      <c r="J105" s="26"/>
      <c r="K105" s="26"/>
    </row>
    <row r="106" spans="1:11" ht="19.5" customHeight="1">
      <c r="A106" s="43"/>
      <c r="B106" s="52"/>
      <c r="C106" s="37" t="s">
        <v>28</v>
      </c>
      <c r="D106" s="48" t="s">
        <v>84</v>
      </c>
      <c r="E106" s="57"/>
      <c r="F106" s="57"/>
      <c r="G106" s="57"/>
      <c r="H106" s="57"/>
      <c r="I106" s="58"/>
      <c r="J106" s="26"/>
      <c r="K106" s="26"/>
    </row>
    <row r="107" spans="1:11" ht="54" customHeight="1">
      <c r="A107" s="43"/>
      <c r="B107" s="51">
        <v>45</v>
      </c>
      <c r="C107" s="34" t="s">
        <v>122</v>
      </c>
      <c r="D107" s="35" t="s">
        <v>34</v>
      </c>
      <c r="E107" s="38">
        <v>5</v>
      </c>
      <c r="F107" s="53"/>
      <c r="G107" s="54"/>
      <c r="H107" s="55">
        <f>PRODUCT(E107*F107)</f>
        <v>0</v>
      </c>
      <c r="I107" s="56"/>
      <c r="J107" s="26"/>
      <c r="K107" s="26"/>
    </row>
    <row r="108" spans="1:11" ht="19.5" customHeight="1">
      <c r="A108" s="43"/>
      <c r="B108" s="52"/>
      <c r="C108" s="37" t="s">
        <v>28</v>
      </c>
      <c r="D108" s="48" t="s">
        <v>85</v>
      </c>
      <c r="E108" s="57"/>
      <c r="F108" s="57"/>
      <c r="G108" s="57"/>
      <c r="H108" s="57"/>
      <c r="I108" s="58"/>
      <c r="J108" s="26"/>
      <c r="K108" s="26"/>
    </row>
    <row r="109" spans="1:11" ht="54" customHeight="1">
      <c r="A109" s="43"/>
      <c r="B109" s="51">
        <v>46</v>
      </c>
      <c r="C109" s="34" t="s">
        <v>123</v>
      </c>
      <c r="D109" s="35" t="s">
        <v>34</v>
      </c>
      <c r="E109" s="38">
        <v>5</v>
      </c>
      <c r="F109" s="53"/>
      <c r="G109" s="54"/>
      <c r="H109" s="55">
        <f>PRODUCT(E109*F109)</f>
        <v>0</v>
      </c>
      <c r="I109" s="56"/>
      <c r="J109" s="26"/>
      <c r="K109" s="26"/>
    </row>
    <row r="110" spans="1:11" ht="19.5" customHeight="1">
      <c r="A110" s="43"/>
      <c r="B110" s="52"/>
      <c r="C110" s="37" t="s">
        <v>28</v>
      </c>
      <c r="D110" s="48" t="s">
        <v>84</v>
      </c>
      <c r="E110" s="57"/>
      <c r="F110" s="57"/>
      <c r="G110" s="57"/>
      <c r="H110" s="57"/>
      <c r="I110" s="58"/>
      <c r="J110" s="26"/>
      <c r="K110" s="26"/>
    </row>
    <row r="111" spans="1:11" ht="54" customHeight="1">
      <c r="A111" s="43"/>
      <c r="B111" s="51">
        <v>47</v>
      </c>
      <c r="C111" s="34" t="s">
        <v>124</v>
      </c>
      <c r="D111" s="35" t="s">
        <v>34</v>
      </c>
      <c r="E111" s="38">
        <v>5</v>
      </c>
      <c r="F111" s="53"/>
      <c r="G111" s="54"/>
      <c r="H111" s="55">
        <f>PRODUCT(E111*F111)</f>
        <v>0</v>
      </c>
      <c r="I111" s="56"/>
      <c r="J111" s="26"/>
      <c r="K111" s="26"/>
    </row>
    <row r="112" spans="1:11" ht="19.5" customHeight="1">
      <c r="A112" s="43"/>
      <c r="B112" s="52"/>
      <c r="C112" s="37" t="s">
        <v>28</v>
      </c>
      <c r="D112" s="48" t="s">
        <v>84</v>
      </c>
      <c r="E112" s="57"/>
      <c r="F112" s="57"/>
      <c r="G112" s="57"/>
      <c r="H112" s="57"/>
      <c r="I112" s="58"/>
      <c r="J112" s="26"/>
      <c r="K112" s="26"/>
    </row>
    <row r="113" spans="1:11" ht="54" customHeight="1">
      <c r="A113" s="43"/>
      <c r="B113" s="51">
        <v>48</v>
      </c>
      <c r="C113" s="34" t="s">
        <v>125</v>
      </c>
      <c r="D113" s="35" t="s">
        <v>34</v>
      </c>
      <c r="E113" s="38">
        <v>5</v>
      </c>
      <c r="F113" s="53"/>
      <c r="G113" s="54"/>
      <c r="H113" s="55">
        <f>PRODUCT(E113*F113)</f>
        <v>0</v>
      </c>
      <c r="I113" s="56"/>
      <c r="J113" s="26"/>
      <c r="K113" s="26"/>
    </row>
    <row r="114" spans="1:11" ht="19.5" customHeight="1">
      <c r="A114" s="43"/>
      <c r="B114" s="52"/>
      <c r="C114" s="37" t="s">
        <v>28</v>
      </c>
      <c r="D114" s="48" t="s">
        <v>86</v>
      </c>
      <c r="E114" s="57"/>
      <c r="F114" s="57"/>
      <c r="G114" s="57"/>
      <c r="H114" s="57"/>
      <c r="I114" s="58"/>
      <c r="J114" s="26"/>
      <c r="K114" s="26"/>
    </row>
    <row r="115" spans="1:11" ht="54" customHeight="1">
      <c r="A115" s="43"/>
      <c r="B115" s="51">
        <v>49</v>
      </c>
      <c r="C115" s="34" t="s">
        <v>126</v>
      </c>
      <c r="D115" s="35" t="s">
        <v>34</v>
      </c>
      <c r="E115" s="39">
        <v>5</v>
      </c>
      <c r="F115" s="53"/>
      <c r="G115" s="54"/>
      <c r="H115" s="55">
        <f>PRODUCT(E115*F115)</f>
        <v>0</v>
      </c>
      <c r="I115" s="56"/>
      <c r="J115" s="26"/>
      <c r="K115" s="26"/>
    </row>
    <row r="116" spans="1:11" ht="19.5" customHeight="1">
      <c r="A116" s="43"/>
      <c r="B116" s="52"/>
      <c r="C116" s="37" t="s">
        <v>28</v>
      </c>
      <c r="D116" s="48" t="s">
        <v>84</v>
      </c>
      <c r="E116" s="57"/>
      <c r="F116" s="57"/>
      <c r="G116" s="57"/>
      <c r="H116" s="57"/>
      <c r="I116" s="58"/>
      <c r="J116" s="26"/>
      <c r="K116" s="26"/>
    </row>
    <row r="117" spans="1:11" ht="54" customHeight="1">
      <c r="A117" s="43"/>
      <c r="B117" s="51">
        <v>50</v>
      </c>
      <c r="C117" s="34" t="s">
        <v>127</v>
      </c>
      <c r="D117" s="35" t="s">
        <v>34</v>
      </c>
      <c r="E117" s="39">
        <v>5</v>
      </c>
      <c r="F117" s="53"/>
      <c r="G117" s="54"/>
      <c r="H117" s="55">
        <f>PRODUCT(E117*F117)</f>
        <v>0</v>
      </c>
      <c r="I117" s="56"/>
      <c r="J117" s="26"/>
      <c r="K117" s="26"/>
    </row>
    <row r="118" spans="1:11" ht="19.5" customHeight="1">
      <c r="A118" s="43"/>
      <c r="B118" s="52"/>
      <c r="C118" s="37" t="s">
        <v>28</v>
      </c>
      <c r="D118" s="48" t="s">
        <v>84</v>
      </c>
      <c r="E118" s="57"/>
      <c r="F118" s="57"/>
      <c r="G118" s="57"/>
      <c r="H118" s="57"/>
      <c r="I118" s="58"/>
      <c r="J118" s="26"/>
      <c r="K118" s="26"/>
    </row>
    <row r="119" spans="1:11" ht="28.5" customHeight="1">
      <c r="A119" s="43"/>
      <c r="B119" s="51">
        <v>51</v>
      </c>
      <c r="C119" s="34" t="s">
        <v>52</v>
      </c>
      <c r="D119" s="35" t="s">
        <v>34</v>
      </c>
      <c r="E119" s="38">
        <v>40</v>
      </c>
      <c r="F119" s="53"/>
      <c r="G119" s="54"/>
      <c r="H119" s="55">
        <f>PRODUCT(E119*F119)</f>
        <v>0</v>
      </c>
      <c r="I119" s="56"/>
      <c r="J119" s="26"/>
      <c r="K119" s="26"/>
    </row>
    <row r="120" spans="1:11" ht="19.5" customHeight="1">
      <c r="A120" s="43"/>
      <c r="B120" s="52"/>
      <c r="C120" s="37" t="s">
        <v>28</v>
      </c>
      <c r="D120" s="48" t="s">
        <v>84</v>
      </c>
      <c r="E120" s="57"/>
      <c r="F120" s="57"/>
      <c r="G120" s="57"/>
      <c r="H120" s="57"/>
      <c r="I120" s="58"/>
      <c r="J120" s="26"/>
      <c r="K120" s="26"/>
    </row>
    <row r="121" spans="1:11" ht="30.75" customHeight="1">
      <c r="A121" s="43"/>
      <c r="B121" s="51">
        <v>52</v>
      </c>
      <c r="C121" s="34" t="s">
        <v>53</v>
      </c>
      <c r="D121" s="35" t="s">
        <v>34</v>
      </c>
      <c r="E121" s="38">
        <v>70</v>
      </c>
      <c r="F121" s="53"/>
      <c r="G121" s="54"/>
      <c r="H121" s="55">
        <f>PRODUCT(E121*F121)</f>
        <v>0</v>
      </c>
      <c r="I121" s="56"/>
      <c r="J121" s="26"/>
      <c r="K121" s="26"/>
    </row>
    <row r="122" spans="1:11" ht="19.5" customHeight="1">
      <c r="A122" s="43"/>
      <c r="B122" s="52"/>
      <c r="C122" s="37" t="s">
        <v>28</v>
      </c>
      <c r="D122" s="48" t="s">
        <v>86</v>
      </c>
      <c r="E122" s="57"/>
      <c r="F122" s="57"/>
      <c r="G122" s="57"/>
      <c r="H122" s="57"/>
      <c r="I122" s="58"/>
      <c r="J122" s="26"/>
      <c r="K122" s="26"/>
    </row>
    <row r="123" spans="1:11" ht="32.25" customHeight="1">
      <c r="A123" s="43"/>
      <c r="B123" s="51">
        <v>53</v>
      </c>
      <c r="C123" s="34" t="s">
        <v>54</v>
      </c>
      <c r="D123" s="35" t="s">
        <v>34</v>
      </c>
      <c r="E123" s="38">
        <v>30</v>
      </c>
      <c r="F123" s="53"/>
      <c r="G123" s="54"/>
      <c r="H123" s="55">
        <f>PRODUCT(E123*F123)</f>
        <v>0</v>
      </c>
      <c r="I123" s="56"/>
      <c r="J123" s="26"/>
      <c r="K123" s="26"/>
    </row>
    <row r="124" spans="1:11" ht="19.5" customHeight="1">
      <c r="A124" s="43"/>
      <c r="B124" s="52"/>
      <c r="C124" s="37" t="s">
        <v>28</v>
      </c>
      <c r="D124" s="48" t="s">
        <v>86</v>
      </c>
      <c r="E124" s="57"/>
      <c r="F124" s="57"/>
      <c r="G124" s="57"/>
      <c r="H124" s="57"/>
      <c r="I124" s="58"/>
      <c r="J124" s="26"/>
      <c r="K124" s="26"/>
    </row>
    <row r="125" spans="1:11" ht="32.25" customHeight="1">
      <c r="A125" s="43"/>
      <c r="B125" s="51">
        <v>54</v>
      </c>
      <c r="C125" s="34" t="s">
        <v>55</v>
      </c>
      <c r="D125" s="35" t="s">
        <v>34</v>
      </c>
      <c r="E125" s="38">
        <v>30</v>
      </c>
      <c r="F125" s="53"/>
      <c r="G125" s="54"/>
      <c r="H125" s="55">
        <f>PRODUCT(E125*F125)</f>
        <v>0</v>
      </c>
      <c r="I125" s="56"/>
      <c r="J125" s="26"/>
      <c r="K125" s="26"/>
    </row>
    <row r="126" spans="1:11" ht="19.5" customHeight="1">
      <c r="A126" s="43"/>
      <c r="B126" s="52"/>
      <c r="C126" s="37" t="s">
        <v>28</v>
      </c>
      <c r="D126" s="48" t="s">
        <v>84</v>
      </c>
      <c r="E126" s="57"/>
      <c r="F126" s="57"/>
      <c r="G126" s="57"/>
      <c r="H126" s="57"/>
      <c r="I126" s="58"/>
      <c r="J126" s="26"/>
      <c r="K126" s="26"/>
    </row>
    <row r="127" spans="1:11" ht="28.5" customHeight="1">
      <c r="A127" s="43"/>
      <c r="B127" s="51">
        <v>55</v>
      </c>
      <c r="C127" s="34" t="s">
        <v>56</v>
      </c>
      <c r="D127" s="35" t="s">
        <v>34</v>
      </c>
      <c r="E127" s="38">
        <v>150</v>
      </c>
      <c r="F127" s="53"/>
      <c r="G127" s="54"/>
      <c r="H127" s="55">
        <f>PRODUCT(E127*F127)</f>
        <v>0</v>
      </c>
      <c r="I127" s="56"/>
      <c r="J127" s="26"/>
      <c r="K127" s="26"/>
    </row>
    <row r="128" spans="1:11" ht="19.5" customHeight="1">
      <c r="A128" s="43"/>
      <c r="B128" s="52"/>
      <c r="C128" s="37" t="s">
        <v>28</v>
      </c>
      <c r="D128" s="48" t="s">
        <v>85</v>
      </c>
      <c r="E128" s="57"/>
      <c r="F128" s="57"/>
      <c r="G128" s="57"/>
      <c r="H128" s="57"/>
      <c r="I128" s="58"/>
      <c r="J128" s="26"/>
      <c r="K128" s="26"/>
    </row>
    <row r="129" spans="1:11" ht="28.5" customHeight="1">
      <c r="A129" s="43"/>
      <c r="B129" s="51">
        <v>56</v>
      </c>
      <c r="C129" s="34" t="s">
        <v>57</v>
      </c>
      <c r="D129" s="35" t="s">
        <v>34</v>
      </c>
      <c r="E129" s="38">
        <v>80</v>
      </c>
      <c r="F129" s="53"/>
      <c r="G129" s="54"/>
      <c r="H129" s="55">
        <f>PRODUCT(E129*F129)</f>
        <v>0</v>
      </c>
      <c r="I129" s="56"/>
      <c r="J129" s="26"/>
      <c r="K129" s="26"/>
    </row>
    <row r="130" spans="1:11" ht="19.5" customHeight="1">
      <c r="A130" s="43"/>
      <c r="B130" s="52"/>
      <c r="C130" s="37" t="s">
        <v>28</v>
      </c>
      <c r="D130" s="48" t="s">
        <v>84</v>
      </c>
      <c r="E130" s="57"/>
      <c r="F130" s="57"/>
      <c r="G130" s="57"/>
      <c r="H130" s="57"/>
      <c r="I130" s="58"/>
      <c r="J130" s="26"/>
      <c r="K130" s="26"/>
    </row>
    <row r="131" spans="1:11" ht="28.5" customHeight="1">
      <c r="A131" s="43"/>
      <c r="B131" s="51">
        <v>57</v>
      </c>
      <c r="C131" s="34" t="s">
        <v>58</v>
      </c>
      <c r="D131" s="35" t="s">
        <v>34</v>
      </c>
      <c r="E131" s="38">
        <v>50</v>
      </c>
      <c r="F131" s="53"/>
      <c r="G131" s="54"/>
      <c r="H131" s="55">
        <f>PRODUCT(E131*F131)</f>
        <v>0</v>
      </c>
      <c r="I131" s="56"/>
      <c r="J131" s="26"/>
      <c r="K131" s="26"/>
    </row>
    <row r="132" spans="1:11" ht="19.5" customHeight="1">
      <c r="A132" s="43"/>
      <c r="B132" s="52"/>
      <c r="C132" s="37" t="s">
        <v>28</v>
      </c>
      <c r="D132" s="48" t="s">
        <v>84</v>
      </c>
      <c r="E132" s="57"/>
      <c r="F132" s="57"/>
      <c r="G132" s="57"/>
      <c r="H132" s="57"/>
      <c r="I132" s="58"/>
      <c r="J132" s="26"/>
      <c r="K132" s="26"/>
    </row>
    <row r="133" spans="1:11" ht="28.5" customHeight="1">
      <c r="A133" s="43"/>
      <c r="B133" s="51">
        <v>58</v>
      </c>
      <c r="C133" s="34" t="s">
        <v>59</v>
      </c>
      <c r="D133" s="35" t="s">
        <v>34</v>
      </c>
      <c r="E133" s="38">
        <v>20</v>
      </c>
      <c r="F133" s="53"/>
      <c r="G133" s="54"/>
      <c r="H133" s="55">
        <f>PRODUCT(E133*F133)</f>
        <v>0</v>
      </c>
      <c r="I133" s="56"/>
      <c r="J133" s="26"/>
      <c r="K133" s="26"/>
    </row>
    <row r="134" spans="1:11" ht="19.5" customHeight="1">
      <c r="A134" s="43"/>
      <c r="B134" s="52"/>
      <c r="C134" s="37" t="s">
        <v>28</v>
      </c>
      <c r="D134" s="48" t="s">
        <v>85</v>
      </c>
      <c r="E134" s="57"/>
      <c r="F134" s="57"/>
      <c r="G134" s="57"/>
      <c r="H134" s="57"/>
      <c r="I134" s="58"/>
      <c r="J134" s="26"/>
      <c r="K134" s="26"/>
    </row>
    <row r="135" spans="1:11" ht="28.5" customHeight="1">
      <c r="A135" s="43"/>
      <c r="B135" s="51">
        <v>59</v>
      </c>
      <c r="C135" s="34" t="s">
        <v>60</v>
      </c>
      <c r="D135" s="35" t="s">
        <v>34</v>
      </c>
      <c r="E135" s="38">
        <v>10</v>
      </c>
      <c r="F135" s="53"/>
      <c r="G135" s="54"/>
      <c r="H135" s="55">
        <f>PRODUCT(E135*F135)</f>
        <v>0</v>
      </c>
      <c r="I135" s="56"/>
      <c r="J135" s="26"/>
      <c r="K135" s="26"/>
    </row>
    <row r="136" spans="1:11" ht="19.5" customHeight="1">
      <c r="A136" s="43"/>
      <c r="B136" s="52"/>
      <c r="C136" s="37" t="s">
        <v>28</v>
      </c>
      <c r="D136" s="48" t="s">
        <v>85</v>
      </c>
      <c r="E136" s="57"/>
      <c r="F136" s="57"/>
      <c r="G136" s="57"/>
      <c r="H136" s="57"/>
      <c r="I136" s="58"/>
      <c r="J136" s="26"/>
      <c r="K136" s="26"/>
    </row>
    <row r="137" spans="1:11" ht="28.5" customHeight="1">
      <c r="A137" s="43"/>
      <c r="B137" s="51">
        <v>60</v>
      </c>
      <c r="C137" s="34" t="s">
        <v>61</v>
      </c>
      <c r="D137" s="35" t="s">
        <v>34</v>
      </c>
      <c r="E137" s="39">
        <v>10</v>
      </c>
      <c r="F137" s="53"/>
      <c r="G137" s="54"/>
      <c r="H137" s="55">
        <f>PRODUCT(E137*F137)</f>
        <v>0</v>
      </c>
      <c r="I137" s="56"/>
      <c r="J137" s="26"/>
      <c r="K137" s="26"/>
    </row>
    <row r="138" spans="1:11" ht="19.5" customHeight="1">
      <c r="A138" s="43"/>
      <c r="B138" s="52"/>
      <c r="C138" s="37" t="s">
        <v>28</v>
      </c>
      <c r="D138" s="48" t="s">
        <v>84</v>
      </c>
      <c r="E138" s="57"/>
      <c r="F138" s="57"/>
      <c r="G138" s="57"/>
      <c r="H138" s="57"/>
      <c r="I138" s="58"/>
      <c r="J138" s="26"/>
      <c r="K138" s="26"/>
    </row>
    <row r="139" spans="1:11" ht="28.5" customHeight="1">
      <c r="A139" s="43"/>
      <c r="B139" s="51">
        <v>61</v>
      </c>
      <c r="C139" s="34" t="s">
        <v>62</v>
      </c>
      <c r="D139" s="35" t="s">
        <v>34</v>
      </c>
      <c r="E139" s="38">
        <v>5</v>
      </c>
      <c r="F139" s="53"/>
      <c r="G139" s="54"/>
      <c r="H139" s="55">
        <f>PRODUCT(E139*F139)</f>
        <v>0</v>
      </c>
      <c r="I139" s="56"/>
      <c r="J139" s="26"/>
      <c r="K139" s="26"/>
    </row>
    <row r="140" spans="1:11" ht="19.5" customHeight="1">
      <c r="A140" s="43"/>
      <c r="B140" s="52"/>
      <c r="C140" s="37" t="s">
        <v>28</v>
      </c>
      <c r="D140" s="69" t="s">
        <v>85</v>
      </c>
      <c r="E140" s="69"/>
      <c r="F140" s="69"/>
      <c r="G140" s="69"/>
      <c r="H140" s="69"/>
      <c r="I140" s="69"/>
      <c r="J140" s="26"/>
      <c r="K140" s="26"/>
    </row>
    <row r="141" spans="1:11" ht="28.5" customHeight="1">
      <c r="A141" s="43"/>
      <c r="B141" s="51">
        <v>62</v>
      </c>
      <c r="C141" s="34" t="s">
        <v>63</v>
      </c>
      <c r="D141" s="35" t="s">
        <v>34</v>
      </c>
      <c r="E141" s="39">
        <v>10</v>
      </c>
      <c r="F141" s="66"/>
      <c r="G141" s="67"/>
      <c r="H141" s="68">
        <f>PRODUCT(E141*F141)</f>
        <v>0</v>
      </c>
      <c r="I141" s="68"/>
      <c r="J141" s="26"/>
      <c r="K141" s="26"/>
    </row>
    <row r="142" spans="1:11" ht="19.5" customHeight="1">
      <c r="A142" s="43"/>
      <c r="B142" s="52"/>
      <c r="C142" s="37" t="s">
        <v>28</v>
      </c>
      <c r="D142" s="69" t="s">
        <v>85</v>
      </c>
      <c r="E142" s="69"/>
      <c r="F142" s="69"/>
      <c r="G142" s="69"/>
      <c r="H142" s="69"/>
      <c r="I142" s="69"/>
      <c r="J142" s="26"/>
      <c r="K142" s="26"/>
    </row>
    <row r="143" spans="1:11" ht="28.5" customHeight="1">
      <c r="A143" s="43"/>
      <c r="B143" s="51">
        <v>63</v>
      </c>
      <c r="C143" s="34" t="s">
        <v>35</v>
      </c>
      <c r="D143" s="35" t="s">
        <v>34</v>
      </c>
      <c r="E143" s="39">
        <v>10</v>
      </c>
      <c r="F143" s="66"/>
      <c r="G143" s="67"/>
      <c r="H143" s="68">
        <f>PRODUCT(E143*F143)</f>
        <v>0</v>
      </c>
      <c r="I143" s="68"/>
      <c r="J143" s="26"/>
      <c r="K143" s="26"/>
    </row>
    <row r="144" spans="1:11" ht="19.5" customHeight="1">
      <c r="A144" s="43"/>
      <c r="B144" s="52"/>
      <c r="C144" s="37" t="s">
        <v>28</v>
      </c>
      <c r="D144" s="69" t="s">
        <v>85</v>
      </c>
      <c r="E144" s="69"/>
      <c r="F144" s="69"/>
      <c r="G144" s="69"/>
      <c r="H144" s="69"/>
      <c r="I144" s="69"/>
      <c r="J144" s="26"/>
      <c r="K144" s="26"/>
    </row>
    <row r="145" spans="1:11" ht="28.5" customHeight="1">
      <c r="A145" s="43"/>
      <c r="B145" s="51">
        <v>64</v>
      </c>
      <c r="C145" s="34" t="s">
        <v>36</v>
      </c>
      <c r="D145" s="35" t="s">
        <v>34</v>
      </c>
      <c r="E145" s="39">
        <v>100</v>
      </c>
      <c r="F145" s="66"/>
      <c r="G145" s="67"/>
      <c r="H145" s="68">
        <f>PRODUCT(E145*F145)</f>
        <v>0</v>
      </c>
      <c r="I145" s="68"/>
      <c r="J145" s="26"/>
      <c r="K145" s="26"/>
    </row>
    <row r="146" spans="1:11" ht="19.5" customHeight="1">
      <c r="A146" s="43"/>
      <c r="B146" s="52"/>
      <c r="C146" s="37" t="s">
        <v>28</v>
      </c>
      <c r="D146" s="69" t="s">
        <v>85</v>
      </c>
      <c r="E146" s="69"/>
      <c r="F146" s="69"/>
      <c r="G146" s="69"/>
      <c r="H146" s="69"/>
      <c r="I146" s="69"/>
      <c r="J146" s="26"/>
      <c r="K146" s="26"/>
    </row>
    <row r="147" spans="1:11" ht="28.5" customHeight="1">
      <c r="A147" s="43"/>
      <c r="B147" s="51">
        <v>65</v>
      </c>
      <c r="C147" s="34" t="s">
        <v>37</v>
      </c>
      <c r="D147" s="35" t="s">
        <v>34</v>
      </c>
      <c r="E147" s="39">
        <v>20</v>
      </c>
      <c r="F147" s="66"/>
      <c r="G147" s="67"/>
      <c r="H147" s="68">
        <f>PRODUCT(E147*F147)</f>
        <v>0</v>
      </c>
      <c r="I147" s="68"/>
      <c r="J147" s="26"/>
      <c r="K147" s="26"/>
    </row>
    <row r="148" spans="1:11" ht="19.5" customHeight="1">
      <c r="A148" s="43"/>
      <c r="B148" s="52"/>
      <c r="C148" s="37" t="s">
        <v>28</v>
      </c>
      <c r="D148" s="48" t="s">
        <v>86</v>
      </c>
      <c r="E148" s="57"/>
      <c r="F148" s="57"/>
      <c r="G148" s="57"/>
      <c r="H148" s="57"/>
      <c r="I148" s="58"/>
      <c r="J148" s="26"/>
      <c r="K148" s="26"/>
    </row>
    <row r="149" spans="1:11" ht="28.5" customHeight="1">
      <c r="A149" s="43"/>
      <c r="B149" s="51">
        <v>66</v>
      </c>
      <c r="C149" s="34" t="s">
        <v>38</v>
      </c>
      <c r="D149" s="35" t="s">
        <v>34</v>
      </c>
      <c r="E149" s="38">
        <v>10</v>
      </c>
      <c r="F149" s="53"/>
      <c r="G149" s="54"/>
      <c r="H149" s="55">
        <f>PRODUCT(E149*F149)</f>
        <v>0</v>
      </c>
      <c r="I149" s="56"/>
      <c r="J149" s="26"/>
      <c r="K149" s="26"/>
    </row>
    <row r="150" spans="1:11" ht="19.5" customHeight="1">
      <c r="A150" s="43"/>
      <c r="B150" s="52"/>
      <c r="C150" s="37" t="s">
        <v>28</v>
      </c>
      <c r="D150" s="48" t="s">
        <v>84</v>
      </c>
      <c r="E150" s="57"/>
      <c r="F150" s="57"/>
      <c r="G150" s="57"/>
      <c r="H150" s="57"/>
      <c r="I150" s="58"/>
      <c r="J150" s="26"/>
      <c r="K150" s="26"/>
    </row>
    <row r="151" spans="1:11" ht="28.5" customHeight="1">
      <c r="A151" s="43"/>
      <c r="B151" s="51">
        <v>67</v>
      </c>
      <c r="C151" s="34" t="s">
        <v>39</v>
      </c>
      <c r="D151" s="35" t="s">
        <v>34</v>
      </c>
      <c r="E151" s="38">
        <v>10</v>
      </c>
      <c r="F151" s="53"/>
      <c r="G151" s="54"/>
      <c r="H151" s="55">
        <f>PRODUCT(E151*F151)</f>
        <v>0</v>
      </c>
      <c r="I151" s="56"/>
      <c r="J151" s="26"/>
      <c r="K151" s="26"/>
    </row>
    <row r="152" spans="1:11" ht="19.5" customHeight="1">
      <c r="A152" s="43"/>
      <c r="B152" s="52"/>
      <c r="C152" s="37" t="s">
        <v>28</v>
      </c>
      <c r="D152" s="48" t="s">
        <v>84</v>
      </c>
      <c r="E152" s="57"/>
      <c r="F152" s="57"/>
      <c r="G152" s="57"/>
      <c r="H152" s="57"/>
      <c r="I152" s="58"/>
      <c r="J152" s="26"/>
      <c r="K152" s="26"/>
    </row>
    <row r="153" spans="1:11" ht="28.5" customHeight="1">
      <c r="A153" s="43"/>
      <c r="B153" s="51">
        <v>68</v>
      </c>
      <c r="C153" s="34" t="s">
        <v>40</v>
      </c>
      <c r="D153" s="35" t="s">
        <v>34</v>
      </c>
      <c r="E153" s="38">
        <v>5</v>
      </c>
      <c r="F153" s="53"/>
      <c r="G153" s="54"/>
      <c r="H153" s="55">
        <f>PRODUCT(E153*F153)</f>
        <v>0</v>
      </c>
      <c r="I153" s="56"/>
      <c r="J153" s="26"/>
      <c r="K153" s="26"/>
    </row>
    <row r="154" spans="1:11" ht="19.5" customHeight="1">
      <c r="A154" s="43"/>
      <c r="B154" s="52"/>
      <c r="C154" s="37" t="s">
        <v>28</v>
      </c>
      <c r="D154" s="48" t="s">
        <v>84</v>
      </c>
      <c r="E154" s="57"/>
      <c r="F154" s="57"/>
      <c r="G154" s="57"/>
      <c r="H154" s="57"/>
      <c r="I154" s="58"/>
      <c r="J154" s="26"/>
      <c r="K154" s="26"/>
    </row>
    <row r="155" spans="1:11" ht="28.5" customHeight="1">
      <c r="A155" s="43"/>
      <c r="B155" s="51">
        <v>69</v>
      </c>
      <c r="C155" s="34" t="s">
        <v>64</v>
      </c>
      <c r="D155" s="35" t="s">
        <v>34</v>
      </c>
      <c r="E155" s="38">
        <v>5</v>
      </c>
      <c r="F155" s="53"/>
      <c r="G155" s="54"/>
      <c r="H155" s="55">
        <f>PRODUCT(E155*F155)</f>
        <v>0</v>
      </c>
      <c r="I155" s="56"/>
      <c r="J155" s="26"/>
      <c r="K155" s="26"/>
    </row>
    <row r="156" spans="1:11" ht="19.5" customHeight="1">
      <c r="A156" s="43"/>
      <c r="B156" s="52"/>
      <c r="C156" s="37" t="s">
        <v>28</v>
      </c>
      <c r="D156" s="48" t="s">
        <v>84</v>
      </c>
      <c r="E156" s="57"/>
      <c r="F156" s="57"/>
      <c r="G156" s="57"/>
      <c r="H156" s="57"/>
      <c r="I156" s="58"/>
      <c r="J156" s="26"/>
      <c r="K156" s="26"/>
    </row>
    <row r="157" spans="1:11" ht="28.5" customHeight="1">
      <c r="A157" s="43"/>
      <c r="B157" s="51">
        <v>70</v>
      </c>
      <c r="C157" s="34" t="s">
        <v>44</v>
      </c>
      <c r="D157" s="35" t="s">
        <v>34</v>
      </c>
      <c r="E157" s="38">
        <v>30</v>
      </c>
      <c r="F157" s="53"/>
      <c r="G157" s="54"/>
      <c r="H157" s="55">
        <f>PRODUCT(E157*F157)</f>
        <v>0</v>
      </c>
      <c r="I157" s="56"/>
      <c r="J157" s="26"/>
      <c r="K157" s="26"/>
    </row>
    <row r="158" spans="1:11" ht="19.5" customHeight="1">
      <c r="A158" s="43"/>
      <c r="B158" s="52"/>
      <c r="C158" s="37" t="s">
        <v>28</v>
      </c>
      <c r="D158" s="48" t="s">
        <v>84</v>
      </c>
      <c r="E158" s="57"/>
      <c r="F158" s="57"/>
      <c r="G158" s="57"/>
      <c r="H158" s="57"/>
      <c r="I158" s="58"/>
      <c r="J158" s="26"/>
      <c r="K158" s="26"/>
    </row>
    <row r="159" spans="1:11" ht="28.5" customHeight="1">
      <c r="A159" s="43"/>
      <c r="B159" s="51">
        <v>71</v>
      </c>
      <c r="C159" s="34" t="s">
        <v>45</v>
      </c>
      <c r="D159" s="35" t="s">
        <v>34</v>
      </c>
      <c r="E159" s="38">
        <v>100</v>
      </c>
      <c r="F159" s="53"/>
      <c r="G159" s="54"/>
      <c r="H159" s="55">
        <f>PRODUCT(E159*F159)</f>
        <v>0</v>
      </c>
      <c r="I159" s="56"/>
      <c r="J159" s="26"/>
      <c r="K159" s="26"/>
    </row>
    <row r="160" spans="1:11" ht="19.5" customHeight="1">
      <c r="A160" s="43"/>
      <c r="B160" s="52"/>
      <c r="C160" s="37" t="s">
        <v>28</v>
      </c>
      <c r="D160" s="48" t="s">
        <v>84</v>
      </c>
      <c r="E160" s="57"/>
      <c r="F160" s="57"/>
      <c r="G160" s="57"/>
      <c r="H160" s="57"/>
      <c r="I160" s="58"/>
      <c r="J160" s="26"/>
      <c r="K160" s="26"/>
    </row>
    <row r="161" spans="1:11" ht="28.5" customHeight="1">
      <c r="A161" s="43"/>
      <c r="B161" s="51">
        <v>72</v>
      </c>
      <c r="C161" s="34" t="s">
        <v>46</v>
      </c>
      <c r="D161" s="35" t="s">
        <v>34</v>
      </c>
      <c r="E161" s="39">
        <v>60</v>
      </c>
      <c r="F161" s="53"/>
      <c r="G161" s="54"/>
      <c r="H161" s="55">
        <f>PRODUCT(E161*F161)</f>
        <v>0</v>
      </c>
      <c r="I161" s="56"/>
      <c r="J161" s="26"/>
      <c r="K161" s="26"/>
    </row>
    <row r="162" spans="1:11" ht="19.5" customHeight="1">
      <c r="A162" s="43"/>
      <c r="B162" s="52"/>
      <c r="C162" s="37" t="s">
        <v>28</v>
      </c>
      <c r="D162" s="48" t="s">
        <v>88</v>
      </c>
      <c r="E162" s="57"/>
      <c r="F162" s="57"/>
      <c r="G162" s="57"/>
      <c r="H162" s="57"/>
      <c r="I162" s="58"/>
      <c r="J162" s="26"/>
      <c r="K162" s="26"/>
    </row>
    <row r="163" spans="1:11" ht="28.5" customHeight="1">
      <c r="A163" s="43"/>
      <c r="B163" s="51">
        <v>73</v>
      </c>
      <c r="C163" s="34" t="s">
        <v>47</v>
      </c>
      <c r="D163" s="35" t="s">
        <v>34</v>
      </c>
      <c r="E163" s="38">
        <v>30</v>
      </c>
      <c r="F163" s="53"/>
      <c r="G163" s="54"/>
      <c r="H163" s="55">
        <f>PRODUCT(E163*F163)</f>
        <v>0</v>
      </c>
      <c r="I163" s="56"/>
      <c r="J163" s="26"/>
      <c r="K163" s="26"/>
    </row>
    <row r="164" spans="1:11" ht="19.5" customHeight="1">
      <c r="A164" s="43"/>
      <c r="B164" s="52"/>
      <c r="C164" s="37" t="s">
        <v>28</v>
      </c>
      <c r="D164" s="48" t="s">
        <v>84</v>
      </c>
      <c r="E164" s="57"/>
      <c r="F164" s="57"/>
      <c r="G164" s="57"/>
      <c r="H164" s="57"/>
      <c r="I164" s="58"/>
      <c r="J164" s="26"/>
      <c r="K164" s="26"/>
    </row>
    <row r="165" spans="1:11" ht="28.5" customHeight="1">
      <c r="A165" s="43"/>
      <c r="B165" s="51">
        <v>74</v>
      </c>
      <c r="C165" s="34" t="s">
        <v>48</v>
      </c>
      <c r="D165" s="35" t="s">
        <v>34</v>
      </c>
      <c r="E165" s="38">
        <v>20</v>
      </c>
      <c r="F165" s="53"/>
      <c r="G165" s="54"/>
      <c r="H165" s="55">
        <f>PRODUCT(E165*F165)</f>
        <v>0</v>
      </c>
      <c r="I165" s="56"/>
      <c r="J165" s="26"/>
      <c r="K165" s="26"/>
    </row>
    <row r="166" spans="1:11" ht="19.5" customHeight="1">
      <c r="A166" s="43"/>
      <c r="B166" s="52"/>
      <c r="C166" s="37" t="s">
        <v>28</v>
      </c>
      <c r="D166" s="48" t="s">
        <v>85</v>
      </c>
      <c r="E166" s="57"/>
      <c r="F166" s="57"/>
      <c r="G166" s="57"/>
      <c r="H166" s="57"/>
      <c r="I166" s="58"/>
      <c r="J166" s="26"/>
      <c r="K166" s="26"/>
    </row>
    <row r="167" spans="1:11" ht="28.5" customHeight="1">
      <c r="A167" s="43"/>
      <c r="B167" s="51">
        <v>75</v>
      </c>
      <c r="C167" s="34" t="s">
        <v>49</v>
      </c>
      <c r="D167" s="35" t="s">
        <v>34</v>
      </c>
      <c r="E167" s="38">
        <v>10</v>
      </c>
      <c r="F167" s="53"/>
      <c r="G167" s="54"/>
      <c r="H167" s="55">
        <f>PRODUCT(E167*F167)</f>
        <v>0</v>
      </c>
      <c r="I167" s="56"/>
      <c r="J167" s="26"/>
      <c r="K167" s="26"/>
    </row>
    <row r="168" spans="1:11" ht="19.5" customHeight="1">
      <c r="A168" s="43"/>
      <c r="B168" s="52"/>
      <c r="C168" s="37" t="s">
        <v>28</v>
      </c>
      <c r="D168" s="48" t="s">
        <v>84</v>
      </c>
      <c r="E168" s="57"/>
      <c r="F168" s="57"/>
      <c r="G168" s="57"/>
      <c r="H168" s="57"/>
      <c r="I168" s="58"/>
      <c r="J168" s="26"/>
      <c r="K168" s="26"/>
    </row>
    <row r="169" spans="1:11" ht="28.5" customHeight="1">
      <c r="A169" s="43"/>
      <c r="B169" s="51">
        <v>76</v>
      </c>
      <c r="C169" s="34" t="s">
        <v>50</v>
      </c>
      <c r="D169" s="35" t="s">
        <v>34</v>
      </c>
      <c r="E169" s="38">
        <v>5</v>
      </c>
      <c r="F169" s="53"/>
      <c r="G169" s="54"/>
      <c r="H169" s="55">
        <f>PRODUCT(E169*F169)</f>
        <v>0</v>
      </c>
      <c r="I169" s="56"/>
      <c r="J169" s="26"/>
      <c r="K169" s="26"/>
    </row>
    <row r="170" spans="1:11" ht="19.5" customHeight="1">
      <c r="A170" s="43"/>
      <c r="B170" s="52"/>
      <c r="C170" s="37" t="s">
        <v>28</v>
      </c>
      <c r="D170" s="48" t="s">
        <v>84</v>
      </c>
      <c r="E170" s="57"/>
      <c r="F170" s="57"/>
      <c r="G170" s="57"/>
      <c r="H170" s="57"/>
      <c r="I170" s="58"/>
      <c r="J170" s="26"/>
      <c r="K170" s="26"/>
    </row>
    <row r="171" spans="1:11" ht="28.5" customHeight="1">
      <c r="A171" s="43"/>
      <c r="B171" s="51">
        <v>77</v>
      </c>
      <c r="C171" s="34" t="s">
        <v>51</v>
      </c>
      <c r="D171" s="35" t="s">
        <v>34</v>
      </c>
      <c r="E171" s="39">
        <v>5</v>
      </c>
      <c r="F171" s="53"/>
      <c r="G171" s="54"/>
      <c r="H171" s="55">
        <f>PRODUCT(E171*F171)</f>
        <v>0</v>
      </c>
      <c r="I171" s="56"/>
      <c r="J171" s="26"/>
      <c r="K171" s="26"/>
    </row>
    <row r="172" spans="1:11" ht="19.5" customHeight="1">
      <c r="A172" s="43"/>
      <c r="B172" s="52"/>
      <c r="C172" s="37" t="s">
        <v>28</v>
      </c>
      <c r="D172" s="48" t="s">
        <v>84</v>
      </c>
      <c r="E172" s="57"/>
      <c r="F172" s="57"/>
      <c r="G172" s="57"/>
      <c r="H172" s="57"/>
      <c r="I172" s="58"/>
      <c r="J172" s="26"/>
      <c r="K172" s="26"/>
    </row>
    <row r="173" spans="1:11" ht="42" customHeight="1">
      <c r="A173" s="43"/>
      <c r="B173" s="51">
        <v>78</v>
      </c>
      <c r="C173" s="34" t="s">
        <v>128</v>
      </c>
      <c r="D173" s="35" t="s">
        <v>34</v>
      </c>
      <c r="E173" s="38">
        <v>30</v>
      </c>
      <c r="F173" s="53"/>
      <c r="G173" s="54"/>
      <c r="H173" s="55">
        <f>PRODUCT(E173*F173)</f>
        <v>0</v>
      </c>
      <c r="I173" s="56"/>
      <c r="J173" s="26"/>
      <c r="K173" s="26"/>
    </row>
    <row r="174" spans="1:11" ht="19.5" customHeight="1">
      <c r="A174" s="43"/>
      <c r="B174" s="52"/>
      <c r="C174" s="37" t="s">
        <v>28</v>
      </c>
      <c r="D174" s="48" t="s">
        <v>84</v>
      </c>
      <c r="E174" s="57"/>
      <c r="F174" s="57"/>
      <c r="G174" s="57"/>
      <c r="H174" s="57"/>
      <c r="I174" s="58"/>
      <c r="J174" s="26"/>
      <c r="K174" s="26"/>
    </row>
    <row r="175" spans="1:11" ht="42" customHeight="1">
      <c r="A175" s="43"/>
      <c r="B175" s="51">
        <v>79</v>
      </c>
      <c r="C175" s="34" t="s">
        <v>129</v>
      </c>
      <c r="D175" s="35" t="s">
        <v>34</v>
      </c>
      <c r="E175" s="38">
        <v>80</v>
      </c>
      <c r="F175" s="53"/>
      <c r="G175" s="54"/>
      <c r="H175" s="55">
        <f>PRODUCT(E175*F175)</f>
        <v>0</v>
      </c>
      <c r="I175" s="56"/>
      <c r="J175" s="26"/>
      <c r="K175" s="26"/>
    </row>
    <row r="176" spans="1:11" ht="19.5" customHeight="1">
      <c r="A176" s="43"/>
      <c r="B176" s="52"/>
      <c r="C176" s="37" t="s">
        <v>28</v>
      </c>
      <c r="D176" s="48" t="s">
        <v>88</v>
      </c>
      <c r="E176" s="57"/>
      <c r="F176" s="57"/>
      <c r="G176" s="57"/>
      <c r="H176" s="57"/>
      <c r="I176" s="58"/>
      <c r="J176" s="26"/>
      <c r="K176" s="26"/>
    </row>
    <row r="177" spans="1:11" ht="42" customHeight="1">
      <c r="A177" s="43"/>
      <c r="B177" s="51">
        <v>80</v>
      </c>
      <c r="C177" s="34" t="s">
        <v>130</v>
      </c>
      <c r="D177" s="35" t="s">
        <v>34</v>
      </c>
      <c r="E177" s="38">
        <v>60</v>
      </c>
      <c r="F177" s="53"/>
      <c r="G177" s="54"/>
      <c r="H177" s="55">
        <f>PRODUCT(E177*F177)</f>
        <v>0</v>
      </c>
      <c r="I177" s="56"/>
      <c r="J177" s="26"/>
      <c r="K177" s="26"/>
    </row>
    <row r="178" spans="1:11" ht="19.5" customHeight="1">
      <c r="A178" s="43"/>
      <c r="B178" s="52"/>
      <c r="C178" s="37" t="s">
        <v>28</v>
      </c>
      <c r="D178" s="48" t="s">
        <v>85</v>
      </c>
      <c r="E178" s="57"/>
      <c r="F178" s="57"/>
      <c r="G178" s="70"/>
      <c r="H178" s="57"/>
      <c r="I178" s="58"/>
      <c r="J178" s="26"/>
      <c r="K178" s="26"/>
    </row>
    <row r="179" spans="1:11" ht="42" customHeight="1">
      <c r="A179" s="43"/>
      <c r="B179" s="51">
        <v>81</v>
      </c>
      <c r="C179" s="34" t="s">
        <v>131</v>
      </c>
      <c r="D179" s="35" t="s">
        <v>34</v>
      </c>
      <c r="E179" s="38">
        <v>20</v>
      </c>
      <c r="F179" s="71"/>
      <c r="G179" s="72"/>
      <c r="H179" s="55">
        <f>PRODUCT(E179*F179)</f>
        <v>0</v>
      </c>
      <c r="I179" s="56"/>
      <c r="J179" s="26"/>
      <c r="K179" s="26"/>
    </row>
    <row r="180" spans="1:11" ht="19.5" customHeight="1">
      <c r="A180" s="43"/>
      <c r="B180" s="52"/>
      <c r="C180" s="37" t="s">
        <v>28</v>
      </c>
      <c r="D180" s="48" t="s">
        <v>89</v>
      </c>
      <c r="E180" s="49"/>
      <c r="F180" s="49"/>
      <c r="G180" s="49"/>
      <c r="H180" s="49"/>
      <c r="I180" s="50"/>
      <c r="J180" s="26"/>
      <c r="K180" s="26"/>
    </row>
    <row r="181" spans="1:11" ht="42" customHeight="1">
      <c r="A181" s="43"/>
      <c r="B181" s="51">
        <v>82</v>
      </c>
      <c r="C181" s="34" t="s">
        <v>132</v>
      </c>
      <c r="D181" s="35" t="s">
        <v>34</v>
      </c>
      <c r="E181" s="38">
        <v>30</v>
      </c>
      <c r="F181" s="53"/>
      <c r="G181" s="54"/>
      <c r="H181" s="55">
        <f>PRODUCT(E181*F181)</f>
        <v>0</v>
      </c>
      <c r="I181" s="56"/>
      <c r="J181" s="26"/>
      <c r="K181" s="26"/>
    </row>
    <row r="182" spans="1:11" ht="19.5" customHeight="1">
      <c r="A182" s="43"/>
      <c r="B182" s="52"/>
      <c r="C182" s="37" t="s">
        <v>28</v>
      </c>
      <c r="D182" s="48" t="s">
        <v>90</v>
      </c>
      <c r="E182" s="57"/>
      <c r="F182" s="57"/>
      <c r="G182" s="57"/>
      <c r="H182" s="57"/>
      <c r="I182" s="58"/>
      <c r="J182" s="26"/>
      <c r="K182" s="26"/>
    </row>
    <row r="183" spans="1:11" ht="43.5" customHeight="1">
      <c r="A183" s="43"/>
      <c r="B183" s="51">
        <v>83</v>
      </c>
      <c r="C183" s="34" t="s">
        <v>133</v>
      </c>
      <c r="D183" s="35" t="s">
        <v>34</v>
      </c>
      <c r="E183" s="39">
        <v>5</v>
      </c>
      <c r="F183" s="53"/>
      <c r="G183" s="54"/>
      <c r="H183" s="55">
        <f>PRODUCT(E183*F183)</f>
        <v>0</v>
      </c>
      <c r="I183" s="56"/>
      <c r="J183" s="26"/>
      <c r="K183" s="26"/>
    </row>
    <row r="184" spans="1:11" ht="19.5" customHeight="1">
      <c r="A184" s="43"/>
      <c r="B184" s="52"/>
      <c r="C184" s="37" t="s">
        <v>28</v>
      </c>
      <c r="D184" s="48" t="s">
        <v>85</v>
      </c>
      <c r="E184" s="57"/>
      <c r="F184" s="57"/>
      <c r="G184" s="57"/>
      <c r="H184" s="57"/>
      <c r="I184" s="58"/>
      <c r="J184" s="26"/>
      <c r="K184" s="26"/>
    </row>
    <row r="185" spans="1:11" ht="42" customHeight="1">
      <c r="A185" s="43"/>
      <c r="B185" s="51">
        <v>84</v>
      </c>
      <c r="C185" s="34" t="s">
        <v>134</v>
      </c>
      <c r="D185" s="35" t="s">
        <v>34</v>
      </c>
      <c r="E185" s="39">
        <v>10</v>
      </c>
      <c r="F185" s="53"/>
      <c r="G185" s="54"/>
      <c r="H185" s="55">
        <f>PRODUCT(E185*F185)</f>
        <v>0</v>
      </c>
      <c r="I185" s="56"/>
      <c r="J185" s="26"/>
      <c r="K185" s="26"/>
    </row>
    <row r="186" spans="1:11" ht="19.5" customHeight="1">
      <c r="A186" s="43"/>
      <c r="B186" s="52"/>
      <c r="C186" s="37" t="s">
        <v>28</v>
      </c>
      <c r="D186" s="48" t="s">
        <v>84</v>
      </c>
      <c r="E186" s="57"/>
      <c r="F186" s="57"/>
      <c r="G186" s="57"/>
      <c r="H186" s="57"/>
      <c r="I186" s="58"/>
      <c r="J186" s="26"/>
      <c r="K186" s="26"/>
    </row>
    <row r="187" spans="1:11" ht="42.75" customHeight="1">
      <c r="A187" s="43"/>
      <c r="B187" s="51">
        <v>85</v>
      </c>
      <c r="C187" s="34" t="s">
        <v>135</v>
      </c>
      <c r="D187" s="35" t="s">
        <v>34</v>
      </c>
      <c r="E187" s="38">
        <v>5</v>
      </c>
      <c r="F187" s="53"/>
      <c r="G187" s="54"/>
      <c r="H187" s="55">
        <f>PRODUCT(E187*F187)</f>
        <v>0</v>
      </c>
      <c r="I187" s="56"/>
      <c r="J187" s="26"/>
      <c r="K187" s="26"/>
    </row>
    <row r="188" spans="1:11" ht="19.5" customHeight="1">
      <c r="A188" s="43"/>
      <c r="B188" s="52"/>
      <c r="C188" s="37" t="s">
        <v>28</v>
      </c>
      <c r="D188" s="48" t="s">
        <v>85</v>
      </c>
      <c r="E188" s="57"/>
      <c r="F188" s="57"/>
      <c r="G188" s="57"/>
      <c r="H188" s="57"/>
      <c r="I188" s="58"/>
      <c r="J188" s="26"/>
      <c r="K188" s="26"/>
    </row>
    <row r="189" spans="1:11" ht="39" customHeight="1">
      <c r="A189" s="43"/>
      <c r="B189" s="51">
        <v>86</v>
      </c>
      <c r="C189" s="34" t="s">
        <v>136</v>
      </c>
      <c r="D189" s="35" t="s">
        <v>34</v>
      </c>
      <c r="E189" s="39">
        <v>5</v>
      </c>
      <c r="F189" s="66"/>
      <c r="G189" s="67"/>
      <c r="H189" s="68">
        <f>PRODUCT(E189*F189)</f>
        <v>0</v>
      </c>
      <c r="I189" s="68"/>
      <c r="J189" s="26"/>
      <c r="K189" s="26"/>
    </row>
    <row r="190" spans="1:11" ht="19.5" customHeight="1">
      <c r="A190" s="43"/>
      <c r="B190" s="52"/>
      <c r="C190" s="37" t="s">
        <v>28</v>
      </c>
      <c r="D190" s="69" t="s">
        <v>84</v>
      </c>
      <c r="E190" s="69"/>
      <c r="F190" s="69"/>
      <c r="G190" s="69"/>
      <c r="H190" s="69"/>
      <c r="I190" s="69"/>
      <c r="J190" s="26"/>
      <c r="K190" s="26"/>
    </row>
    <row r="191" spans="1:11" ht="25.5" customHeight="1">
      <c r="A191" s="43"/>
      <c r="B191" s="51">
        <v>87</v>
      </c>
      <c r="C191" s="34" t="s">
        <v>65</v>
      </c>
      <c r="D191" s="35" t="s">
        <v>34</v>
      </c>
      <c r="E191" s="39">
        <v>5</v>
      </c>
      <c r="F191" s="66"/>
      <c r="G191" s="67"/>
      <c r="H191" s="68">
        <f>PRODUCT(E191*F191)</f>
        <v>0</v>
      </c>
      <c r="I191" s="68"/>
      <c r="J191" s="26"/>
      <c r="K191" s="26"/>
    </row>
    <row r="192" spans="1:11" ht="19.5" customHeight="1">
      <c r="A192" s="43"/>
      <c r="B192" s="52"/>
      <c r="C192" s="37" t="s">
        <v>28</v>
      </c>
      <c r="D192" s="69" t="s">
        <v>84</v>
      </c>
      <c r="E192" s="69"/>
      <c r="F192" s="69"/>
      <c r="G192" s="69"/>
      <c r="H192" s="69"/>
      <c r="I192" s="69"/>
      <c r="J192" s="26"/>
      <c r="K192" s="26"/>
    </row>
    <row r="193" spans="1:11" ht="25.5" customHeight="1">
      <c r="A193" s="43"/>
      <c r="B193" s="51">
        <v>88</v>
      </c>
      <c r="C193" s="34" t="s">
        <v>66</v>
      </c>
      <c r="D193" s="35" t="s">
        <v>34</v>
      </c>
      <c r="E193" s="39">
        <v>5</v>
      </c>
      <c r="F193" s="66"/>
      <c r="G193" s="67"/>
      <c r="H193" s="68">
        <f>PRODUCT(E193*F193)</f>
        <v>0</v>
      </c>
      <c r="I193" s="68"/>
      <c r="J193" s="26"/>
      <c r="K193" s="26"/>
    </row>
    <row r="194" spans="1:11" ht="19.5" customHeight="1">
      <c r="A194" s="43"/>
      <c r="B194" s="52"/>
      <c r="C194" s="37" t="s">
        <v>28</v>
      </c>
      <c r="D194" s="48" t="s">
        <v>85</v>
      </c>
      <c r="E194" s="57"/>
      <c r="F194" s="57"/>
      <c r="G194" s="57"/>
      <c r="H194" s="57"/>
      <c r="I194" s="58"/>
      <c r="J194" s="26"/>
      <c r="K194" s="26"/>
    </row>
    <row r="195" spans="1:11" ht="26.25" customHeight="1">
      <c r="A195" s="43"/>
      <c r="B195" s="51">
        <v>89</v>
      </c>
      <c r="C195" s="34" t="s">
        <v>67</v>
      </c>
      <c r="D195" s="35" t="s">
        <v>34</v>
      </c>
      <c r="E195" s="39">
        <v>5</v>
      </c>
      <c r="F195" s="53"/>
      <c r="G195" s="54"/>
      <c r="H195" s="55">
        <f>PRODUCT(E195*F195)</f>
        <v>0</v>
      </c>
      <c r="I195" s="56"/>
      <c r="J195" s="26"/>
      <c r="K195" s="26"/>
    </row>
    <row r="196" spans="1:11" ht="19.5" customHeight="1">
      <c r="A196" s="43"/>
      <c r="B196" s="52"/>
      <c r="C196" s="37" t="s">
        <v>28</v>
      </c>
      <c r="D196" s="48" t="s">
        <v>84</v>
      </c>
      <c r="E196" s="57"/>
      <c r="F196" s="57"/>
      <c r="G196" s="57"/>
      <c r="H196" s="57"/>
      <c r="I196" s="58"/>
      <c r="J196" s="26"/>
      <c r="K196" s="26"/>
    </row>
    <row r="197" spans="1:11" ht="24.75" customHeight="1">
      <c r="A197" s="43"/>
      <c r="B197" s="51">
        <v>90</v>
      </c>
      <c r="C197" s="34" t="s">
        <v>68</v>
      </c>
      <c r="D197" s="35" t="s">
        <v>34</v>
      </c>
      <c r="E197" s="38">
        <v>5</v>
      </c>
      <c r="F197" s="53"/>
      <c r="G197" s="54"/>
      <c r="H197" s="55">
        <f>PRODUCT(E197*F197)</f>
        <v>0</v>
      </c>
      <c r="I197" s="56"/>
      <c r="J197" s="26"/>
      <c r="K197" s="26"/>
    </row>
    <row r="198" spans="1:11" ht="19.5" customHeight="1">
      <c r="A198" s="43"/>
      <c r="B198" s="52"/>
      <c r="C198" s="37" t="s">
        <v>28</v>
      </c>
      <c r="D198" s="48" t="s">
        <v>88</v>
      </c>
      <c r="E198" s="57"/>
      <c r="F198" s="57"/>
      <c r="G198" s="57"/>
      <c r="H198" s="57"/>
      <c r="I198" s="58"/>
      <c r="J198" s="26"/>
      <c r="K198" s="26"/>
    </row>
    <row r="199" spans="1:11" ht="33" customHeight="1">
      <c r="A199" s="23"/>
      <c r="B199" s="51">
        <v>91</v>
      </c>
      <c r="C199" s="34" t="s">
        <v>69</v>
      </c>
      <c r="D199" s="35" t="s">
        <v>34</v>
      </c>
      <c r="E199" s="38">
        <v>10</v>
      </c>
      <c r="F199" s="53"/>
      <c r="G199" s="54"/>
      <c r="H199" s="55">
        <f>PRODUCT(E199*F199)</f>
        <v>0</v>
      </c>
      <c r="I199" s="56"/>
      <c r="J199" s="26"/>
      <c r="K199" s="26"/>
    </row>
    <row r="200" spans="1:11" ht="19.5" customHeight="1">
      <c r="A200" s="23"/>
      <c r="B200" s="52"/>
      <c r="C200" s="37" t="s">
        <v>28</v>
      </c>
      <c r="D200" s="48" t="s">
        <v>88</v>
      </c>
      <c r="E200" s="57"/>
      <c r="F200" s="57"/>
      <c r="G200" s="57"/>
      <c r="H200" s="57"/>
      <c r="I200" s="58"/>
      <c r="J200" s="26"/>
      <c r="K200" s="26"/>
    </row>
    <row r="201" spans="1:11" ht="30.75" customHeight="1">
      <c r="A201" s="23"/>
      <c r="B201" s="84" t="s">
        <v>27</v>
      </c>
      <c r="C201" s="85"/>
      <c r="D201" s="85"/>
      <c r="E201" s="85"/>
      <c r="F201" s="85"/>
      <c r="G201" s="86"/>
      <c r="H201" s="87">
        <f>H19+H21+H23+H25+H27+H29+H31+H33+H35+H37+H41+H45+H47+H49+H51+H53+H55+H57+H59+H61+H63+H65+H67+H69+H71+H73+H75+H77+H79+H81+H83+H85+H87+H89+H91+H93+H95+H97+H99+H101+H103+H105+H107+H109+H111+H113+H115+H117+H119+H121+H123+H125+H127+H129+H131+H133+H135+H137+H139+H141+H143+H145+H147+H149+H151+H153+H155+H157+H159+H161+H163+H165+H167+H169+H171+H173+H175+H177+H179+H181+H183+H185+H187+H189+H191+H193+H195+H197+H199+H39+H43</f>
        <v>0</v>
      </c>
      <c r="I201" s="88"/>
      <c r="J201" s="26"/>
      <c r="K201" s="26"/>
    </row>
    <row r="202" spans="1:11" ht="51" customHeight="1">
      <c r="A202" s="23"/>
      <c r="B202" s="63" t="s">
        <v>83</v>
      </c>
      <c r="C202" s="64"/>
      <c r="D202" s="64"/>
      <c r="E202" s="64"/>
      <c r="F202" s="64"/>
      <c r="G202" s="64"/>
      <c r="H202" s="64"/>
      <c r="I202" s="64"/>
      <c r="J202" s="26"/>
      <c r="K202" s="26"/>
    </row>
    <row r="203" spans="1:11" ht="24" customHeight="1">
      <c r="A203" s="23"/>
      <c r="B203" s="65" t="s">
        <v>41</v>
      </c>
      <c r="C203" s="65"/>
      <c r="D203" s="65"/>
      <c r="E203" s="65"/>
      <c r="F203" s="65"/>
      <c r="G203" s="65"/>
      <c r="H203" s="65"/>
      <c r="I203" s="65"/>
      <c r="J203" s="26"/>
      <c r="K203" s="26"/>
    </row>
    <row r="204" spans="1:11" ht="25.5" customHeight="1">
      <c r="A204" s="23"/>
      <c r="B204" s="65" t="s">
        <v>137</v>
      </c>
      <c r="C204" s="65"/>
      <c r="D204" s="65"/>
      <c r="E204" s="65"/>
      <c r="F204" s="65"/>
      <c r="G204" s="65"/>
      <c r="H204" s="65"/>
      <c r="I204" s="65"/>
      <c r="J204" s="26"/>
      <c r="K204" s="26"/>
    </row>
    <row r="205" spans="1:11" ht="36.75" customHeight="1">
      <c r="A205" s="23"/>
      <c r="B205" s="79" t="s">
        <v>32</v>
      </c>
      <c r="C205" s="79"/>
      <c r="D205" s="79"/>
      <c r="E205" s="79"/>
      <c r="F205" s="79"/>
      <c r="G205" s="79"/>
      <c r="H205" s="79"/>
      <c r="I205" s="79"/>
      <c r="J205" s="26"/>
      <c r="K205" s="26"/>
    </row>
    <row r="206" spans="1:11" ht="3.75" customHeight="1" hidden="1">
      <c r="A206" s="23"/>
      <c r="B206" s="62" t="s">
        <v>42</v>
      </c>
      <c r="C206" s="62"/>
      <c r="D206" s="59">
        <f>H201</f>
        <v>0</v>
      </c>
      <c r="E206" s="59"/>
      <c r="F206" s="59"/>
      <c r="G206" s="59"/>
      <c r="H206" s="59"/>
      <c r="I206" s="30"/>
      <c r="J206" s="26"/>
      <c r="K206" s="26"/>
    </row>
    <row r="207" spans="1:11" ht="15.75" hidden="1">
      <c r="A207" s="43"/>
      <c r="B207" s="62" t="s">
        <v>26</v>
      </c>
      <c r="C207" s="62"/>
      <c r="D207" s="80">
        <f>slownie!B11</f>
      </c>
      <c r="E207" s="80"/>
      <c r="F207" s="80"/>
      <c r="G207" s="80"/>
      <c r="H207" s="80"/>
      <c r="I207" s="80"/>
      <c r="J207" s="26"/>
      <c r="K207" s="26"/>
    </row>
    <row r="208" spans="1:9" ht="28.5" customHeight="1">
      <c r="A208" s="43"/>
      <c r="B208" s="62" t="s">
        <v>42</v>
      </c>
      <c r="C208" s="62"/>
      <c r="D208" s="59">
        <f>H201</f>
        <v>0</v>
      </c>
      <c r="E208" s="60"/>
      <c r="F208" s="60"/>
      <c r="G208" s="60"/>
      <c r="H208" s="60"/>
      <c r="I208" s="30"/>
    </row>
    <row r="209" spans="1:9" ht="38.25" customHeight="1">
      <c r="A209" s="43"/>
      <c r="B209" s="62" t="s">
        <v>26</v>
      </c>
      <c r="C209" s="62"/>
      <c r="D209" s="61">
        <f>slownie!B11</f>
      </c>
      <c r="E209" s="61"/>
      <c r="F209" s="61"/>
      <c r="G209" s="61"/>
      <c r="H209" s="61"/>
      <c r="I209" s="61"/>
    </row>
    <row r="210" spans="1:9" ht="15">
      <c r="A210" s="43"/>
      <c r="B210" s="43"/>
      <c r="C210" s="43"/>
      <c r="D210" s="95" t="s">
        <v>138</v>
      </c>
      <c r="E210" s="43"/>
      <c r="F210" s="43"/>
      <c r="G210" s="43"/>
      <c r="H210" s="43"/>
      <c r="I210" s="43"/>
    </row>
  </sheetData>
  <sheetProtection password="B15D" sheet="1" selectLockedCells="1"/>
  <mergeCells count="386">
    <mergeCell ref="B204:I204"/>
    <mergeCell ref="F33:G33"/>
    <mergeCell ref="F47:G47"/>
    <mergeCell ref="H47:I47"/>
    <mergeCell ref="D48:I48"/>
    <mergeCell ref="H33:I33"/>
    <mergeCell ref="B45:B46"/>
    <mergeCell ref="B47:B48"/>
    <mergeCell ref="H45:I45"/>
    <mergeCell ref="D46:I46"/>
    <mergeCell ref="F37:G37"/>
    <mergeCell ref="H37:I37"/>
    <mergeCell ref="D30:I30"/>
    <mergeCell ref="F45:G45"/>
    <mergeCell ref="B31:B32"/>
    <mergeCell ref="B37:B38"/>
    <mergeCell ref="H35:I35"/>
    <mergeCell ref="D32:I32"/>
    <mergeCell ref="D38:I38"/>
    <mergeCell ref="B33:B34"/>
    <mergeCell ref="D36:I36"/>
    <mergeCell ref="F35:G35"/>
    <mergeCell ref="B23:B24"/>
    <mergeCell ref="F27:G27"/>
    <mergeCell ref="H27:I27"/>
    <mergeCell ref="F23:G23"/>
    <mergeCell ref="H23:I23"/>
    <mergeCell ref="B27:B28"/>
    <mergeCell ref="F25:G25"/>
    <mergeCell ref="H25:I25"/>
    <mergeCell ref="B25:B26"/>
    <mergeCell ref="D26:I26"/>
    <mergeCell ref="D20:I20"/>
    <mergeCell ref="B3:I4"/>
    <mergeCell ref="B6:I9"/>
    <mergeCell ref="B10:I11"/>
    <mergeCell ref="B15:I15"/>
    <mergeCell ref="B13:I13"/>
    <mergeCell ref="B14:I14"/>
    <mergeCell ref="B29:B30"/>
    <mergeCell ref="B16:I16"/>
    <mergeCell ref="F18:G18"/>
    <mergeCell ref="F19:G19"/>
    <mergeCell ref="B201:G201"/>
    <mergeCell ref="H201:I201"/>
    <mergeCell ref="B19:B20"/>
    <mergeCell ref="H18:I18"/>
    <mergeCell ref="H19:I19"/>
    <mergeCell ref="B21:B22"/>
    <mergeCell ref="H31:I31"/>
    <mergeCell ref="B207:C207"/>
    <mergeCell ref="B205:I205"/>
    <mergeCell ref="B206:C206"/>
    <mergeCell ref="D206:H206"/>
    <mergeCell ref="D207:I207"/>
    <mergeCell ref="B41:B42"/>
    <mergeCell ref="D42:I42"/>
    <mergeCell ref="F41:G41"/>
    <mergeCell ref="H41:I41"/>
    <mergeCell ref="B35:B36"/>
    <mergeCell ref="D22:I22"/>
    <mergeCell ref="F21:G21"/>
    <mergeCell ref="H21:I21"/>
    <mergeCell ref="D34:I34"/>
    <mergeCell ref="D24:I24"/>
    <mergeCell ref="F29:G29"/>
    <mergeCell ref="H29:I29"/>
    <mergeCell ref="D28:I28"/>
    <mergeCell ref="F31:G31"/>
    <mergeCell ref="B49:B50"/>
    <mergeCell ref="F49:G49"/>
    <mergeCell ref="H49:I49"/>
    <mergeCell ref="D50:I50"/>
    <mergeCell ref="B51:B52"/>
    <mergeCell ref="F51:G51"/>
    <mergeCell ref="H51:I51"/>
    <mergeCell ref="D52:I52"/>
    <mergeCell ref="B55:B56"/>
    <mergeCell ref="F55:G55"/>
    <mergeCell ref="H55:I55"/>
    <mergeCell ref="D56:I56"/>
    <mergeCell ref="B53:B54"/>
    <mergeCell ref="F53:G53"/>
    <mergeCell ref="H53:I53"/>
    <mergeCell ref="D54:I54"/>
    <mergeCell ref="B59:B60"/>
    <mergeCell ref="F59:G59"/>
    <mergeCell ref="H59:I59"/>
    <mergeCell ref="D60:I60"/>
    <mergeCell ref="B57:B58"/>
    <mergeCell ref="F57:G57"/>
    <mergeCell ref="H57:I57"/>
    <mergeCell ref="D58:I58"/>
    <mergeCell ref="B63:B64"/>
    <mergeCell ref="F63:G63"/>
    <mergeCell ref="H63:I63"/>
    <mergeCell ref="D64:I64"/>
    <mergeCell ref="B61:B62"/>
    <mergeCell ref="F61:G61"/>
    <mergeCell ref="H61:I61"/>
    <mergeCell ref="D62:I62"/>
    <mergeCell ref="B67:B68"/>
    <mergeCell ref="F67:G67"/>
    <mergeCell ref="H67:I67"/>
    <mergeCell ref="D68:I68"/>
    <mergeCell ref="B65:B66"/>
    <mergeCell ref="F65:G65"/>
    <mergeCell ref="H65:I65"/>
    <mergeCell ref="D66:I66"/>
    <mergeCell ref="B71:B72"/>
    <mergeCell ref="F71:G71"/>
    <mergeCell ref="H71:I71"/>
    <mergeCell ref="D72:I72"/>
    <mergeCell ref="B69:B70"/>
    <mergeCell ref="F69:G69"/>
    <mergeCell ref="H69:I69"/>
    <mergeCell ref="D70:I70"/>
    <mergeCell ref="B75:B76"/>
    <mergeCell ref="F75:G75"/>
    <mergeCell ref="H75:I75"/>
    <mergeCell ref="D76:I76"/>
    <mergeCell ref="B73:B74"/>
    <mergeCell ref="F73:G73"/>
    <mergeCell ref="H73:I73"/>
    <mergeCell ref="D74:I74"/>
    <mergeCell ref="B79:B80"/>
    <mergeCell ref="F79:G79"/>
    <mergeCell ref="H79:I79"/>
    <mergeCell ref="D80:I80"/>
    <mergeCell ref="B77:B78"/>
    <mergeCell ref="F77:G77"/>
    <mergeCell ref="H77:I77"/>
    <mergeCell ref="D78:I78"/>
    <mergeCell ref="B83:B84"/>
    <mergeCell ref="F83:G83"/>
    <mergeCell ref="H83:I83"/>
    <mergeCell ref="D84:I84"/>
    <mergeCell ref="B81:B82"/>
    <mergeCell ref="F81:G81"/>
    <mergeCell ref="H81:I81"/>
    <mergeCell ref="D82:I82"/>
    <mergeCell ref="B87:B88"/>
    <mergeCell ref="F87:G87"/>
    <mergeCell ref="H87:I87"/>
    <mergeCell ref="D88:I88"/>
    <mergeCell ref="B85:B86"/>
    <mergeCell ref="F85:G85"/>
    <mergeCell ref="H85:I85"/>
    <mergeCell ref="D86:I86"/>
    <mergeCell ref="F91:G91"/>
    <mergeCell ref="H91:I91"/>
    <mergeCell ref="D92:I92"/>
    <mergeCell ref="B89:B90"/>
    <mergeCell ref="F89:G89"/>
    <mergeCell ref="H89:I89"/>
    <mergeCell ref="D90:I90"/>
    <mergeCell ref="B97:B98"/>
    <mergeCell ref="F97:G97"/>
    <mergeCell ref="H97:I97"/>
    <mergeCell ref="D98:I98"/>
    <mergeCell ref="B93:B94"/>
    <mergeCell ref="F93:G93"/>
    <mergeCell ref="H93:I93"/>
    <mergeCell ref="D94:I94"/>
    <mergeCell ref="F95:G95"/>
    <mergeCell ref="H95:I95"/>
    <mergeCell ref="B101:B102"/>
    <mergeCell ref="F101:G101"/>
    <mergeCell ref="H101:I101"/>
    <mergeCell ref="D102:I102"/>
    <mergeCell ref="B99:B100"/>
    <mergeCell ref="F99:G99"/>
    <mergeCell ref="H99:I99"/>
    <mergeCell ref="D100:I100"/>
    <mergeCell ref="B105:B106"/>
    <mergeCell ref="F105:G105"/>
    <mergeCell ref="H105:I105"/>
    <mergeCell ref="D106:I106"/>
    <mergeCell ref="B103:B104"/>
    <mergeCell ref="F103:G103"/>
    <mergeCell ref="H103:I103"/>
    <mergeCell ref="D104:I104"/>
    <mergeCell ref="B109:B110"/>
    <mergeCell ref="F109:G109"/>
    <mergeCell ref="H109:I109"/>
    <mergeCell ref="D110:I110"/>
    <mergeCell ref="B107:B108"/>
    <mergeCell ref="F107:G107"/>
    <mergeCell ref="H107:I107"/>
    <mergeCell ref="D108:I108"/>
    <mergeCell ref="B113:B114"/>
    <mergeCell ref="F113:G113"/>
    <mergeCell ref="H113:I113"/>
    <mergeCell ref="D114:I114"/>
    <mergeCell ref="B111:B112"/>
    <mergeCell ref="F111:G111"/>
    <mergeCell ref="H111:I111"/>
    <mergeCell ref="D112:I112"/>
    <mergeCell ref="B117:B118"/>
    <mergeCell ref="F117:G117"/>
    <mergeCell ref="H117:I117"/>
    <mergeCell ref="D118:I118"/>
    <mergeCell ref="B115:B116"/>
    <mergeCell ref="F115:G115"/>
    <mergeCell ref="H115:I115"/>
    <mergeCell ref="D116:I116"/>
    <mergeCell ref="B121:B122"/>
    <mergeCell ref="F121:G121"/>
    <mergeCell ref="H121:I121"/>
    <mergeCell ref="D122:I122"/>
    <mergeCell ref="B119:B120"/>
    <mergeCell ref="F119:G119"/>
    <mergeCell ref="H119:I119"/>
    <mergeCell ref="D120:I120"/>
    <mergeCell ref="B125:B126"/>
    <mergeCell ref="F125:G125"/>
    <mergeCell ref="H125:I125"/>
    <mergeCell ref="D126:I126"/>
    <mergeCell ref="B123:B124"/>
    <mergeCell ref="F123:G123"/>
    <mergeCell ref="H123:I123"/>
    <mergeCell ref="D124:I124"/>
    <mergeCell ref="B129:B130"/>
    <mergeCell ref="F129:G129"/>
    <mergeCell ref="H129:I129"/>
    <mergeCell ref="D130:I130"/>
    <mergeCell ref="B127:B128"/>
    <mergeCell ref="F127:G127"/>
    <mergeCell ref="H127:I127"/>
    <mergeCell ref="D128:I128"/>
    <mergeCell ref="B133:B134"/>
    <mergeCell ref="F133:G133"/>
    <mergeCell ref="H133:I133"/>
    <mergeCell ref="D134:I134"/>
    <mergeCell ref="B131:B132"/>
    <mergeCell ref="F131:G131"/>
    <mergeCell ref="H131:I131"/>
    <mergeCell ref="D132:I132"/>
    <mergeCell ref="B137:B138"/>
    <mergeCell ref="F137:G137"/>
    <mergeCell ref="H137:I137"/>
    <mergeCell ref="D138:I138"/>
    <mergeCell ref="B135:B136"/>
    <mergeCell ref="F135:G135"/>
    <mergeCell ref="H135:I135"/>
    <mergeCell ref="D136:I136"/>
    <mergeCell ref="B141:B142"/>
    <mergeCell ref="F141:G141"/>
    <mergeCell ref="H141:I141"/>
    <mergeCell ref="D142:I142"/>
    <mergeCell ref="B139:B140"/>
    <mergeCell ref="F139:G139"/>
    <mergeCell ref="H139:I139"/>
    <mergeCell ref="D140:I140"/>
    <mergeCell ref="B145:B146"/>
    <mergeCell ref="F145:G145"/>
    <mergeCell ref="H145:I145"/>
    <mergeCell ref="D146:I146"/>
    <mergeCell ref="B143:B144"/>
    <mergeCell ref="F143:G143"/>
    <mergeCell ref="H143:I143"/>
    <mergeCell ref="D144:I144"/>
    <mergeCell ref="B149:B150"/>
    <mergeCell ref="F149:G149"/>
    <mergeCell ref="H149:I149"/>
    <mergeCell ref="D150:I150"/>
    <mergeCell ref="B147:B148"/>
    <mergeCell ref="F147:G147"/>
    <mergeCell ref="H147:I147"/>
    <mergeCell ref="D148:I148"/>
    <mergeCell ref="B153:B154"/>
    <mergeCell ref="F153:G153"/>
    <mergeCell ref="H153:I153"/>
    <mergeCell ref="D154:I154"/>
    <mergeCell ref="B151:B152"/>
    <mergeCell ref="F151:G151"/>
    <mergeCell ref="H151:I151"/>
    <mergeCell ref="D152:I152"/>
    <mergeCell ref="B157:B158"/>
    <mergeCell ref="F157:G157"/>
    <mergeCell ref="H157:I157"/>
    <mergeCell ref="D158:I158"/>
    <mergeCell ref="B155:B156"/>
    <mergeCell ref="F155:G155"/>
    <mergeCell ref="H155:I155"/>
    <mergeCell ref="D156:I156"/>
    <mergeCell ref="B161:B162"/>
    <mergeCell ref="F161:G161"/>
    <mergeCell ref="H161:I161"/>
    <mergeCell ref="D162:I162"/>
    <mergeCell ref="B159:B160"/>
    <mergeCell ref="F159:G159"/>
    <mergeCell ref="H159:I159"/>
    <mergeCell ref="D160:I160"/>
    <mergeCell ref="B165:B166"/>
    <mergeCell ref="F165:G165"/>
    <mergeCell ref="H165:I165"/>
    <mergeCell ref="D166:I166"/>
    <mergeCell ref="B163:B164"/>
    <mergeCell ref="F163:G163"/>
    <mergeCell ref="H163:I163"/>
    <mergeCell ref="D164:I164"/>
    <mergeCell ref="B169:B170"/>
    <mergeCell ref="F169:G169"/>
    <mergeCell ref="H169:I169"/>
    <mergeCell ref="D170:I170"/>
    <mergeCell ref="B167:B168"/>
    <mergeCell ref="F167:G167"/>
    <mergeCell ref="H167:I167"/>
    <mergeCell ref="D168:I168"/>
    <mergeCell ref="B173:B174"/>
    <mergeCell ref="F173:G173"/>
    <mergeCell ref="H173:I173"/>
    <mergeCell ref="D174:I174"/>
    <mergeCell ref="B171:B172"/>
    <mergeCell ref="F171:G171"/>
    <mergeCell ref="H171:I171"/>
    <mergeCell ref="D172:I172"/>
    <mergeCell ref="H179:I179"/>
    <mergeCell ref="D180:I180"/>
    <mergeCell ref="B175:B176"/>
    <mergeCell ref="F175:G175"/>
    <mergeCell ref="H175:I175"/>
    <mergeCell ref="D176:I176"/>
    <mergeCell ref="H183:I183"/>
    <mergeCell ref="D184:I184"/>
    <mergeCell ref="H181:I181"/>
    <mergeCell ref="D182:I182"/>
    <mergeCell ref="B177:B178"/>
    <mergeCell ref="F177:G177"/>
    <mergeCell ref="H177:I177"/>
    <mergeCell ref="D178:I178"/>
    <mergeCell ref="B179:B180"/>
    <mergeCell ref="F179:G179"/>
    <mergeCell ref="B181:B182"/>
    <mergeCell ref="F181:G181"/>
    <mergeCell ref="B185:B186"/>
    <mergeCell ref="F185:G185"/>
    <mergeCell ref="B183:B184"/>
    <mergeCell ref="F183:G183"/>
    <mergeCell ref="B189:B190"/>
    <mergeCell ref="F189:G189"/>
    <mergeCell ref="H189:I189"/>
    <mergeCell ref="D190:I190"/>
    <mergeCell ref="H185:I185"/>
    <mergeCell ref="D186:I186"/>
    <mergeCell ref="B187:B188"/>
    <mergeCell ref="F187:G187"/>
    <mergeCell ref="H187:I187"/>
    <mergeCell ref="D188:I188"/>
    <mergeCell ref="B193:B194"/>
    <mergeCell ref="F193:G193"/>
    <mergeCell ref="H193:I193"/>
    <mergeCell ref="D194:I194"/>
    <mergeCell ref="B191:B192"/>
    <mergeCell ref="F191:G191"/>
    <mergeCell ref="H191:I191"/>
    <mergeCell ref="D192:I192"/>
    <mergeCell ref="B199:B200"/>
    <mergeCell ref="F199:G199"/>
    <mergeCell ref="H199:I199"/>
    <mergeCell ref="D200:I200"/>
    <mergeCell ref="B195:B196"/>
    <mergeCell ref="F195:G195"/>
    <mergeCell ref="H195:I195"/>
    <mergeCell ref="D196:I196"/>
    <mergeCell ref="D208:H208"/>
    <mergeCell ref="D209:I209"/>
    <mergeCell ref="B208:C208"/>
    <mergeCell ref="B209:C209"/>
    <mergeCell ref="B197:B198"/>
    <mergeCell ref="F197:G197"/>
    <mergeCell ref="H197:I197"/>
    <mergeCell ref="D198:I198"/>
    <mergeCell ref="B202:I202"/>
    <mergeCell ref="B203:I203"/>
    <mergeCell ref="D96:I96"/>
    <mergeCell ref="B39:B40"/>
    <mergeCell ref="F39:G39"/>
    <mergeCell ref="H39:I39"/>
    <mergeCell ref="D40:I40"/>
    <mergeCell ref="B43:B44"/>
    <mergeCell ref="F43:G43"/>
    <mergeCell ref="H43:I43"/>
    <mergeCell ref="D44:I44"/>
    <mergeCell ref="B91:B92"/>
  </mergeCells>
  <dataValidations count="6">
    <dataValidation allowBlank="1" showErrorMessage="1" sqref="H201 H43:I43 H39:I39 H179:I179 H199:I199 H197:I197 H195:I195 H193:I193 H191:I191 H189:I189 H187:I187 H185:I185 H183:I183 H181:I181 H177:I177 H175:I175 H173:I173 H171:I171 H169:I169 H167:I167 H165:I165 H163:I163 H161:I161 H159:I159 H157:I157 H155:I155 H153:I153 H151:I151 H149:I149 H147:I147 H145:I145 H143:I143 H141:I141 H139:I139 H137:I137 H135:I135 H133:I133 H131:I131 H129:I129 H127:I127 H125:I125 H123:I123 H121:I121 H119:I119 H117:I117 H115:I115 H113:I113 H111:I111 H109:I109 H107:I107 H105:I105 H103:I103 H101:I101 H99:I99 H97:I97 H93:I93 H91:I91 H89:I89 H87:I87 H85:I85 H83:I83 H81:I81 H79:I79 H77:I77 H75:I75 H73:I73 H71:I71 H69:I69 H67:I67 H65:I65 H63:I63 H61:I61 H59:I59 H57:I57 H55:I55 H53:I53 H51:I51 H49:I49 H45:I45 H37:I37 H33:I33 H29:I29 H25:I25 H21:I21 H19:I19 H23:I23 H27:I27 H31:I31 H35:I35 H41:I41 H47:I47"/>
    <dataValidation allowBlank="1" showErrorMessage="1" promptTitle="Prosimy o wypełnienie tego pola" prompt="Prosimy o podanie nazwy producenta wyrobu" sqref="C46 C44 C42 C38 C178 C200 C198 C196 C194 C192 C190 C188 C186 C184 C182 C176 C174 C172 C170 C168 C166 C164 C162 C160 C158 C156 C154 C152 C150 C148 C146 C144 C142 C140 C138 C136 C134 C132 C130 C128 C126 C124 C122 C120 C118 C116 C114 C112 C110 C108 C106 C104 C102 C100 C98 C180 C92 C90 C88 C86 C84 C82 C80 C78 C76 C74 C72 C70 C68 C66 C64 C62 C60 C58 C56 C54 C52 C50 C48 C34 C30 C26 C20 C24 C22 C28 C32 C36 C40 C94:C96"/>
    <dataValidation allowBlank="1" showInputMessage="1" showErrorMessage="1" promptTitle="Prosimy o wypełnienie tego pola" prompt="Prosimy o podanie nazwy producenta " sqref="D40:I40 D44:I44 D42:I42 D38:I38 G178:I178 D178:E178 F178:F179 D200:I200 D198:I198 D196:I196 D194:I194 D192:I192 D190:I190 D188:I188 D186:I186 D184:I184 D182:I182 D176:I176 D174:I174 D172:I172 D170:I170 D168:I168 D166:I166 D164:I164 D162:I162 D160:I160 D158:I158 D156:I156 D154:I154 D152:I152 D150:I150 D148:I148 D146:I146 D144:I144 D142:I142 D140:I140 D138:I138 D136:I136 D134:I134 D132:I132 D130:I130 D128:I128 D126:I126 D124:I124 D122:I122 D120:I120 D118:I118 D116:I116 D114:I114 D112:I112 D110:I110 D108:I108 D106:I106 D104:I104 D102:I102 D100:I100 D98:I98 D46:I46 D92:I92 D90:I90 D88:I88 D86:I86 D84:I84 D82:I82 D80:I80 D78:I78 D76:I76 D74:I74 D72:I72 D70:I70 D68:I68 D66:I66 D64:I64 D62:I62 D60:I60 D58:I58 D56:I56 D54:I54 D52:I52 D50:I50 D48:I48 D36:I36 D32:I32 D28:I28 D30:I30 D180 D94:D96 E94:I95"/>
    <dataValidation allowBlank="1" showInputMessage="1" showErrorMessage="1" promptTitle="Prosimy o wypełnienie tego pola" prompt="Prosimy o wpisanie ceny jednostkowej netto" sqref="F45:G45 F43:G43 F39:G39 F199:G199 F197:G197 F195:G195 F193:G193 F191:G191 F189:G189 F187:G187 F185:G185 F183:G183 F181:G181 F177:G177 F175:G175 F173:G173 F171:G171 F169:G169 F167:G167 F165:G165 F163:G163 F161:G161 F159:G159 F157:G157 F155:G155 F153:G153 F151:G151 F149:G149 F147:G147 F145:G145 F143:G143 F141:G141 F139:G139 F137:G137 F135:G135 F133:G133 F131:G131 F129:G129 F127:G127 F125:G125 F123:G123 F121:G121 F119:G119 F117:G117 F115:G115 F113:G113 F111:G111 F109:G109 F107:G107 F105:G105 F103:G103 F101:G101 F99:G99 F97:G97 F93:G93 F91:G91 F89:G89 F87:G87 F85:G85 F83:G83 F81:G81 F79:G79 F77:G77 F75:G75 F73:G73 F71:G71 F69:G69 F67:G67 F65:G65 F63:G63 F61:G61 F59:G59 F57:G57 F55:G55 F53:G53 F51:G51 F49:G49 F37:G37 F33:G33 F29:G29 F25:G25 F21:G21 F19:G19 F23:G23 F27:G27 F31:G31 F35:G35 F41:G41 F47:G47"/>
    <dataValidation allowBlank="1" showInputMessage="1" showErrorMessage="1" promptTitle="Prosimy o wypełnienie tego pola" prompt="Prosimy o podanie nazwy producenta" sqref="D34:I34 D24:I24 D20:I20 D22:I22 D26:I26"/>
    <dataValidation allowBlank="1" showInputMessage="1" showErrorMessage="1" promptTitle="Prosimy wypełnić te pole" prompt="Prosimy wpisać nazwę Wykonawcy" sqref="B13:I14"/>
  </dataValidations>
  <printOptions/>
  <pageMargins left="0.15748031496062992" right="0.15748031496062992" top="1.56" bottom="0.54" header="0.5118110236220472" footer="0.3"/>
  <pageSetup horizontalDpi="600" verticalDpi="600" orientation="portrait" paperSize="9" r:id="rId2"/>
  <headerFooter alignWithMargins="0">
    <oddHeader>&amp;C
&amp;G&amp;R&amp;"Garamond,Normalny"&amp;12FORMULARZ Nr 1b</oddHeader>
  </headerFooter>
  <colBreaks count="1" manualBreakCount="1">
    <brk id="11" max="65535" man="1"/>
  </colBreaks>
  <legacyDrawingHF r:id="rId1"/>
</worksheet>
</file>

<file path=xl/worksheets/sheet2.xml><?xml version="1.0" encoding="utf-8"?>
<worksheet xmlns="http://schemas.openxmlformats.org/spreadsheetml/2006/main" xmlns:r="http://schemas.openxmlformats.org/officeDocument/2006/relationships">
  <dimension ref="A1:I363"/>
  <sheetViews>
    <sheetView zoomScalePageLayoutView="0" workbookViewId="0" topLeftCell="A325">
      <selection activeCell="B343" sqref="B343"/>
    </sheetView>
  </sheetViews>
  <sheetFormatPr defaultColWidth="9.140625" defaultRowHeight="12.75"/>
  <cols>
    <col min="1" max="1" width="13.00390625" style="1" customWidth="1"/>
    <col min="2" max="16384" width="9.140625" style="1" customWidth="1"/>
  </cols>
  <sheetData>
    <row r="1" ht="12.75">
      <c r="A1" s="1" t="s">
        <v>21</v>
      </c>
    </row>
    <row r="2" ht="12.75">
      <c r="A2" s="4"/>
    </row>
    <row r="3" spans="1:9" ht="12.75">
      <c r="A3" s="2"/>
      <c r="B3" s="3" t="s">
        <v>5</v>
      </c>
      <c r="C3" s="2"/>
      <c r="D3" s="5"/>
      <c r="E3" s="5"/>
      <c r="F3" s="5"/>
      <c r="G3" s="5"/>
      <c r="H3" s="5"/>
      <c r="I3" s="2"/>
    </row>
    <row r="4" spans="1:9" ht="12.75">
      <c r="A4" s="3" t="s">
        <v>5</v>
      </c>
      <c r="B4" s="6">
        <f>Arkusz1!H201</f>
        <v>0</v>
      </c>
      <c r="C4" s="7" t="s">
        <v>6</v>
      </c>
      <c r="D4" s="5"/>
      <c r="E4" s="5"/>
      <c r="F4" s="5"/>
      <c r="G4" s="5"/>
      <c r="H4" s="5"/>
      <c r="I4" s="2"/>
    </row>
    <row r="5" spans="1:9" ht="12.75">
      <c r="A5" s="3"/>
      <c r="B5" s="7"/>
      <c r="C5" s="8" t="s">
        <v>7</v>
      </c>
      <c r="D5" s="9" t="s">
        <v>8</v>
      </c>
      <c r="E5" s="9" t="s">
        <v>9</v>
      </c>
      <c r="F5" s="9" t="s">
        <v>10</v>
      </c>
      <c r="G5" s="9" t="s">
        <v>11</v>
      </c>
      <c r="H5" s="9" t="s">
        <v>12</v>
      </c>
      <c r="I5" s="2"/>
    </row>
    <row r="6" spans="1:9" ht="12.75">
      <c r="A6" s="10" t="s">
        <v>13</v>
      </c>
      <c r="B6" s="2"/>
      <c r="C6" s="11"/>
      <c r="D6" s="12">
        <f>ROUND((B4-INT(B4))*100,0)</f>
        <v>0</v>
      </c>
      <c r="E6" s="12">
        <f>IF(B4&gt;=1,VALUE(RIGHT(LEFT(INT(B4),LEN(INT(B4))),3)),0)</f>
        <v>0</v>
      </c>
      <c r="F6" s="12">
        <f>IF(B4&gt;=1000,VALUE(TEXT(RIGHT(LEFT(INT(B4),LEN(INT(B4))-3),3),"000")),0)</f>
        <v>0</v>
      </c>
      <c r="G6" s="12">
        <f>IF(B4&gt;=1000000,VALUE(TEXT(RIGHT(LEFT(INT(B4),LEN(INT(B4))-6),3),"000")),0)</f>
        <v>0</v>
      </c>
      <c r="H6" s="12">
        <f>IF(B4&gt;=1000000000,VALUE(TEXT(RIGHT(LEFT(INT(B4),LEN(INT(B4))-9),3),"000")),0)</f>
        <v>0</v>
      </c>
      <c r="I6" s="2"/>
    </row>
    <row r="7" spans="1:9" ht="12.75">
      <c r="A7" s="10" t="s">
        <v>14</v>
      </c>
      <c r="B7" s="13"/>
      <c r="C7" s="14" t="str">
        <f>ROUND((B4-INT(B4))*100,0)&amp;"/"&amp;100&amp;" groszy"</f>
        <v>0/100 groszy</v>
      </c>
      <c r="D7" s="14" t="str">
        <f>IF(B4=0,"",IF(D6&lt;=20,IF(D6=0,"zero",INDEX(excelblog_Jednosci,D6)),INDEX(excelblog_Dziesiatki,INT(D6/10))&amp;IF(MOD(D6,10)," "&amp;INDEX(excelblog_Jednosci,MOD(D6,10)),"")))&amp;" "&amp;IF(B4=0,"",INDEX(IF(D6&lt;20,{"groszy";"grosz";"grosze";"groszy"},{"groszy";"grosze";"groszy"}),MATCH(IF(D6&lt;20,D6,MOD(D6,10)),IF(D6&lt;20,{0;1;2;5},{0;2;5}),1)))</f>
        <v> </v>
      </c>
      <c r="E7" s="15">
        <f>IF(OR(B4&lt;1,INT(E6/100)=0),"",INDEX(excelblog_Setki,INT(E6/100)))&amp;IF(E6-(INT(E6/100)*100)&lt;=20,IF(E6-(INT(E6/100)*100)=0,IF(OR(E6&gt;0,B4&lt;1),"","złotych")," "&amp;INDEX(excelblog_Jednosci,E6-(INT(E6/100)*100)))," "&amp;INDEX(excelblog_Dziesiatki,INT((E6-(INT(E6/100)*100))/10))&amp;IF(MOD((E6-(INT(E6/100)*100)),10)," "&amp;INDEX(excelblog_Jednosci,MOD((E6-(INT(E6/100)*100)),10)),""))&amp;IF(E6=0,""," "&amp;INDEX(IF(E6&lt;20,{"złotych";"złoty";"złote";"złotych"},{"złotych";"złote";"złotych"}),MATCH(IF(E6-(INT(E6/100)*100)&lt;20,E6-(INT(E6/100)*100),MOD((E6-(INT(E6/100)*100)),10)),IF(E6&lt;20,{0;1;2;5},{0;2;5}),1)))</f>
      </c>
      <c r="F7" s="15">
        <f>IF(OR(B4&lt;1,INT(F6/100)=0),"",INDEX(excelblog_Setki,INT(F6/100)))&amp;IF(F6-(INT(F6/100)*100)&lt;=20,IF(F6-(INT(F6/100)*100)=0,""," "&amp;INDEX(excelblog_Jednosci,F6-(INT(F6/100)*100)))," "&amp;INDEX(excelblog_Dziesiatki,INT((F6-(INT(F6/100)*100))/10))&amp;IF(MOD((F6-(INT(F6/100)*100)),10)," "&amp;INDEX(excelblog_Jednosci,MOD((F6-(INT(F6/100)*100)),10)),""))&amp;IF(F6=0,""," "&amp;INDEX(IF(F6&lt;20,{"";"tysiąc";"tysiące";"tysięcy"},{"tysięcy";"tysiące";"tysięcy"}),MATCH(IF(F6-(INT(F6/100)*100)&lt;20,F6-(INT(F6/100)*100),MOD((F6-(INT(F6/100)*100)),10)),IF(F6&lt;20,{0;1;2;5},{0;2;5}),1)))</f>
      </c>
      <c r="G7" s="15">
        <f>IF(OR(B4&lt;1,INT(G6/100)=0),"",INDEX(excelblog_Setki,INT(G6/100)))&amp;IF(G6-(INT(G6/100)*100)&lt;=20,IF(G6-(INT(G6/100)*100)=0,""," "&amp;INDEX(excelblog_Jednosci,G6-(INT(G6/100)*100)))," "&amp;INDEX(excelblog_Dziesiatki,INT((G6-(INT(G6/100)*100))/10))&amp;IF(MOD((G6-(INT(G6/100)*100)),10)," "&amp;INDEX(excelblog_Jednosci,MOD((G6-(INT(G6/100)*100)),10)),""))&amp;IF(G6=0,""," "&amp;INDEX(IF(G6&lt;20,{"";"milion";"miliony";"milion?w"},{"milion?w";"miliony";"milion?w"}),MATCH(IF(G6-(INT(G6/100)*100)&lt;20,G6-(INT(G6/100)*100),MOD((G6-(INT(G6/100)*100)),10)),IF(G6&lt;20,{0;1;2;5},{0;2;5}),1)))</f>
      </c>
      <c r="H7" s="14">
        <f>IF(OR(B4&lt;1,INT(H6/100)=0),"",INDEX(excelblog_Setki,INT(H6/100)))&amp;IF(H6-(INT(H6/100)*100)&lt;=20,IF(H6-(INT(H6/100)*100)=0,""," "&amp;INDEX(excelblog_Jednosci,H6-(INT(H6/100)*100)))," "&amp;INDEX(excelblog_Dziesiatki,INT((H6-(INT(H6/100)*100))/10))&amp;IF(MOD((H6-(INT(H6/100)*100)),10)," "&amp;INDEX(excelblog_Jednosci,MOD((H6-(INT(H6/100)*100)),10)),""))&amp;IF(H6=0,""," "&amp;INDEX(IF(H6&lt;20,{"";"miliard";"miliardy";"miliard?w"},{"miliard?w";"miliardy";"miliard?w"}),MATCH(IF(H6-(INT(H6/100)*100)&lt;20,H6-(INT(H6/100)*100),MOD((H6-(INT(H6/100)*100)),10)),IF(H6&lt;20,{0;1;2;5},{0;2;5}),1)))</f>
      </c>
      <c r="I7" s="13"/>
    </row>
    <row r="8" spans="1:9" ht="12.75">
      <c r="A8" s="2"/>
      <c r="B8" s="2"/>
      <c r="C8" s="16"/>
      <c r="D8" s="17"/>
      <c r="E8" s="17"/>
      <c r="F8" s="17"/>
      <c r="G8" s="17"/>
      <c r="H8" s="17"/>
      <c r="I8" s="2"/>
    </row>
    <row r="9" spans="1:9" ht="12.75">
      <c r="A9" s="3" t="s">
        <v>15</v>
      </c>
      <c r="B9" s="18">
        <f>IF(NOT(ISNUMBER(B4)),excelblog_Komunikat1,IF(OR((B4*10^-12)&gt;=1,B4&lt;0),excelblog_Komunikat2,IF(TRIM(H7)&lt;&gt;"",TRIM(H7)&amp;" ","")&amp;IF(TRIM(G7)&lt;&gt;"",TRIM(G7)&amp;" ","")&amp;IF(TRIM(F7)&lt;&gt;"",TRIM(F7)&amp;" ","")&amp;IF(TRIM(E7)&lt;&gt;"",TRIM(E7)&amp;" ","")&amp;IF(TRIM(D7)&lt;&gt;"",D7&amp;" ","")))</f>
      </c>
      <c r="C9" s="19"/>
      <c r="D9" s="19"/>
      <c r="E9" s="19"/>
      <c r="F9" s="19"/>
      <c r="G9" s="19"/>
      <c r="H9" s="19"/>
      <c r="I9" s="20"/>
    </row>
    <row r="10" spans="1:9" ht="12.75">
      <c r="A10" s="3" t="s">
        <v>16</v>
      </c>
      <c r="B10" s="18">
        <f>IF(NOT(ISNUMBER(B4)),excelblog_Komunikat1,IF(OR((B4*10^-12)&gt;=1,B4&lt;0),excelblog_Komunikat2,IF(TRIM(H7)&lt;&gt;"",TRIM(H7)&amp;" ","")&amp;IF(TRIM(G7)&lt;&gt;"",TRIM(G7)&amp;" ","")&amp;IF(TRIM(F7)&lt;&gt;"",TRIM(F7)&amp;" ","")&amp;IF(TRIM(E7)&lt;&gt;"",TRIM(E7)&amp;", ","")&amp;IF(TRIM(D7)&lt;&gt;"",D7&amp;" ","")))</f>
      </c>
      <c r="C10" s="19"/>
      <c r="D10" s="19"/>
      <c r="E10" s="19"/>
      <c r="F10" s="19"/>
      <c r="G10" s="19"/>
      <c r="H10" s="19"/>
      <c r="I10" s="20"/>
    </row>
    <row r="11" spans="1:9" ht="12.75">
      <c r="A11" s="3" t="s">
        <v>17</v>
      </c>
      <c r="B11" s="18">
        <f>IF(NOT(ISNUMBER(B4)),excelblog_Komunikat1,IF(OR((B4*10^-12)&gt;=1,B4&lt;0),excelblog_Komunikat2,IF(TRIM(H7)&lt;&gt;"",TRIM(H7)&amp;" ","")&amp;IF(TRIM(G7)&lt;&gt;"",TRIM(G7)&amp;" ","")&amp;IF(TRIM(F7)&lt;&gt;"",TRIM(F7)&amp;" ","")&amp;IF(TRIM(E7)&lt;&gt;"",TRIM(E7)&amp;" ","")&amp;IF(TRIM(D7)&lt;&gt;"",C7&amp;" ","")))</f>
      </c>
      <c r="C11" s="19"/>
      <c r="D11" s="19"/>
      <c r="E11" s="19"/>
      <c r="F11" s="19"/>
      <c r="G11" s="19"/>
      <c r="H11" s="19"/>
      <c r="I11" s="20"/>
    </row>
    <row r="12" spans="1:9" ht="12.75">
      <c r="A12" s="3"/>
      <c r="B12" s="2"/>
      <c r="C12" s="2"/>
      <c r="D12" s="5"/>
      <c r="E12" s="5"/>
      <c r="F12" s="5"/>
      <c r="G12" s="5"/>
      <c r="H12" s="5"/>
      <c r="I12" s="2"/>
    </row>
    <row r="15" ht="12.75">
      <c r="A15" s="4"/>
    </row>
    <row r="16" spans="1:9" ht="12.75">
      <c r="A16" s="2"/>
      <c r="B16" s="3" t="s">
        <v>5</v>
      </c>
      <c r="C16" s="2"/>
      <c r="D16" s="5"/>
      <c r="E16" s="5"/>
      <c r="F16" s="5"/>
      <c r="G16" s="5"/>
      <c r="H16" s="5"/>
      <c r="I16" s="2"/>
    </row>
    <row r="17" spans="1:9" ht="12.75">
      <c r="A17" s="3" t="s">
        <v>5</v>
      </c>
      <c r="B17" s="6">
        <f>Arkusz1!G201</f>
        <v>0</v>
      </c>
      <c r="C17" s="7" t="s">
        <v>18</v>
      </c>
      <c r="D17" s="5"/>
      <c r="E17" s="5"/>
      <c r="F17" s="5"/>
      <c r="G17" s="5"/>
      <c r="H17" s="5"/>
      <c r="I17" s="2"/>
    </row>
    <row r="18" spans="1:9" ht="12.75">
      <c r="A18" s="3"/>
      <c r="B18" s="7"/>
      <c r="C18" s="8" t="s">
        <v>7</v>
      </c>
      <c r="D18" s="9" t="s">
        <v>8</v>
      </c>
      <c r="E18" s="9" t="s">
        <v>9</v>
      </c>
      <c r="F18" s="9" t="s">
        <v>10</v>
      </c>
      <c r="G18" s="9" t="s">
        <v>11</v>
      </c>
      <c r="H18" s="9" t="s">
        <v>12</v>
      </c>
      <c r="I18" s="2"/>
    </row>
    <row r="19" spans="1:9" ht="12.75">
      <c r="A19" s="10" t="s">
        <v>13</v>
      </c>
      <c r="B19" s="2"/>
      <c r="C19" s="11"/>
      <c r="D19" s="12">
        <f>ROUND((B17-INT(B17))*100,0)</f>
        <v>0</v>
      </c>
      <c r="E19" s="12">
        <f>IF(B17&gt;=1,VALUE(RIGHT(LEFT(INT(B17),LEN(INT(B17))),3)),0)</f>
        <v>0</v>
      </c>
      <c r="F19" s="12">
        <f>IF(B17&gt;=1000,VALUE(TEXT(RIGHT(LEFT(INT(B17),LEN(INT(B17))-3),3),"000")),0)</f>
        <v>0</v>
      </c>
      <c r="G19" s="12">
        <f>IF(B17&gt;=1000000,VALUE(TEXT(RIGHT(LEFT(INT(B17),LEN(INT(B17))-6),3),"000")),0)</f>
        <v>0</v>
      </c>
      <c r="H19" s="12">
        <f>IF(B17&gt;=1000000000,VALUE(TEXT(RIGHT(LEFT(INT(B17),LEN(INT(B17))-9),3),"000")),0)</f>
        <v>0</v>
      </c>
      <c r="I19" s="2"/>
    </row>
    <row r="20" spans="1:9" ht="12.75">
      <c r="A20" s="10" t="s">
        <v>14</v>
      </c>
      <c r="B20" s="13"/>
      <c r="C20" s="14" t="str">
        <f>ROUND((B17-INT(B17))*100,0)&amp;"/"&amp;100&amp;" groszy"</f>
        <v>0/100 groszy</v>
      </c>
      <c r="D20" s="14" t="str">
        <f>IF(B17=0,"",IF(D19&lt;=20,IF(D19=0,"zero",INDEX(excelblog_Jednosci,D19)),INDEX(excelblog_Dziesiatki,INT(D19/10))&amp;IF(MOD(D19,10)," "&amp;INDEX(excelblog_Jednosci,MOD(D19,10)),"")))&amp;" "&amp;IF(B17=0,"",INDEX(IF(D19&lt;20,{"groszy";"grosz";"grosze";"groszy"},{"groszy";"grosze";"groszy"}),MATCH(IF(D19&lt;20,D19,MOD(D19,10)),IF(D19&lt;20,{0;1;2;5},{0;2;5}),1)))</f>
        <v> </v>
      </c>
      <c r="E20" s="15">
        <f>IF(OR(B17&lt;1,INT(E19/100)=0),"",INDEX(excelblog_Setki,INT(E19/100)))&amp;IF(E19-(INT(E19/100)*100)&lt;=20,IF(E19-(INT(E19/100)*100)=0,IF(OR(E19&gt;0,B17&lt;1),"","złotych")," "&amp;INDEX(excelblog_Jednosci,E19-(INT(E19/100)*100)))," "&amp;INDEX(excelblog_Dziesiatki,INT((E19-(INT(E19/100)*100))/10))&amp;IF(MOD((E19-(INT(E19/100)*100)),10)," "&amp;INDEX(excelblog_Jednosci,MOD((E19-(INT(E19/100)*100)),10)),""))&amp;IF(E19=0,""," "&amp;INDEX(IF(E19&lt;20,{"złotych";"złoty";"złote";"złotych"},{"złotych";"złote";"złotych"}),MATCH(IF(E19-(INT(E19/100)*100)&lt;20,E19-(INT(E19/100)*100),MOD((E19-(INT(E19/100)*100)),10)),IF(E19&lt;20,{0;1;2;5},{0;2;5}),1)))</f>
      </c>
      <c r="F20" s="15">
        <f>IF(OR(B17&lt;1,INT(F19/100)=0),"",INDEX(excelblog_Setki,INT(F19/100)))&amp;IF(F19-(INT(F19/100)*100)&lt;=20,IF(F19-(INT(F19/100)*100)=0,""," "&amp;INDEX(excelblog_Jednosci,F19-(INT(F19/100)*100)))," "&amp;INDEX(excelblog_Dziesiatki,INT((F19-(INT(F19/100)*100))/10))&amp;IF(MOD((F19-(INT(F19/100)*100)),10)," "&amp;INDEX(excelblog_Jednosci,MOD((F19-(INT(F19/100)*100)),10)),""))&amp;IF(F19=0,""," "&amp;INDEX(IF(F19&lt;20,{"";"tysiąc";"tysiące";"tysięcy"},{"tysięcy";"tysiące";"tysięcy"}),MATCH(IF(F19-(INT(F19/100)*100)&lt;20,F19-(INT(F19/100)*100),MOD((F19-(INT(F19/100)*100)),10)),IF(F19&lt;20,{0;1;2;5},{0;2;5}),1)))</f>
      </c>
      <c r="G20" s="15">
        <f>IF(OR(B17&lt;1,INT(G19/100)=0),"",INDEX(excelblog_Setki,INT(G19/100)))&amp;IF(G19-(INT(G19/100)*100)&lt;=20,IF(G19-(INT(G19/100)*100)=0,""," "&amp;INDEX(excelblog_Jednosci,G19-(INT(G19/100)*100)))," "&amp;INDEX(excelblog_Dziesiatki,INT((G19-(INT(G19/100)*100))/10))&amp;IF(MOD((G19-(INT(G19/100)*100)),10)," "&amp;INDEX(excelblog_Jednosci,MOD((G19-(INT(G19/100)*100)),10)),""))&amp;IF(G19=0,""," "&amp;INDEX(IF(G19&lt;20,{"";"milion";"miliony";"milion?w"},{"milion?w";"miliony";"milion?w"}),MATCH(IF(G19-(INT(G19/100)*100)&lt;20,G19-(INT(G19/100)*100),MOD((G19-(INT(G19/100)*100)),10)),IF(G19&lt;20,{0;1;2;5},{0;2;5}),1)))</f>
      </c>
      <c r="H20" s="14">
        <f>IF(OR(B17&lt;1,INT(H19/100)=0),"",INDEX(excelblog_Setki,INT(H19/100)))&amp;IF(H19-(INT(H19/100)*100)&lt;=20,IF(H19-(INT(H19/100)*100)=0,""," "&amp;INDEX(excelblog_Jednosci,H19-(INT(H19/100)*100)))," "&amp;INDEX(excelblog_Dziesiatki,INT((H19-(INT(H19/100)*100))/10))&amp;IF(MOD((H19-(INT(H19/100)*100)),10)," "&amp;INDEX(excelblog_Jednosci,MOD((H19-(INT(H19/100)*100)),10)),""))&amp;IF(H19=0,""," "&amp;INDEX(IF(H19&lt;20,{"";"miliard";"miliardy";"miliard?w"},{"miliard?w";"miliardy";"miliard?w"}),MATCH(IF(H19-(INT(H19/100)*100)&lt;20,H19-(INT(H19/100)*100),MOD((H19-(INT(H19/100)*100)),10)),IF(H19&lt;20,{0;1;2;5},{0;2;5}),1)))</f>
      </c>
      <c r="I20" s="13"/>
    </row>
    <row r="21" spans="1:9" ht="12.75">
      <c r="A21" s="2"/>
      <c r="B21" s="2"/>
      <c r="C21" s="16"/>
      <c r="D21" s="17"/>
      <c r="E21" s="17"/>
      <c r="F21" s="17"/>
      <c r="G21" s="17"/>
      <c r="H21" s="17"/>
      <c r="I21" s="2"/>
    </row>
    <row r="22" spans="1:9" ht="12.75">
      <c r="A22" s="3" t="s">
        <v>15</v>
      </c>
      <c r="B22" s="18">
        <f>IF(NOT(ISNUMBER(B17)),excelblog_Komunikat1,IF(OR((B17*10^-12)&gt;=1,B17&lt;0),excelblog_Komunikat2,IF(TRIM(H20)&lt;&gt;"",TRIM(H20)&amp;" ","")&amp;IF(TRIM(G20)&lt;&gt;"",TRIM(G20)&amp;" ","")&amp;IF(TRIM(F20)&lt;&gt;"",TRIM(F20)&amp;" ","")&amp;IF(TRIM(E20)&lt;&gt;"",TRIM(E20)&amp;" ","")&amp;IF(TRIM(D20)&lt;&gt;"",D20&amp;" ","")))</f>
      </c>
      <c r="C22" s="19"/>
      <c r="D22" s="19"/>
      <c r="E22" s="19"/>
      <c r="F22" s="19"/>
      <c r="G22" s="19"/>
      <c r="H22" s="19"/>
      <c r="I22" s="20"/>
    </row>
    <row r="23" spans="1:9" ht="12.75">
      <c r="A23" s="3" t="s">
        <v>16</v>
      </c>
      <c r="B23" s="18">
        <f>IF(NOT(ISNUMBER(B17)),excelblog_Komunikat1,IF(OR((B17*10^-12)&gt;=1,B17&lt;0),excelblog_Komunikat2,IF(TRIM(H20)&lt;&gt;"",TRIM(H20)&amp;" ","")&amp;IF(TRIM(G20)&lt;&gt;"",TRIM(G20)&amp;" ","")&amp;IF(TRIM(F20)&lt;&gt;"",TRIM(F20)&amp;" ","")&amp;IF(TRIM(E20)&lt;&gt;"",TRIM(E20)&amp;", ","")&amp;IF(TRIM(D20)&lt;&gt;"",D20&amp;" ","")))</f>
      </c>
      <c r="C23" s="19"/>
      <c r="D23" s="19"/>
      <c r="E23" s="19"/>
      <c r="F23" s="19"/>
      <c r="G23" s="19"/>
      <c r="H23" s="19"/>
      <c r="I23" s="20"/>
    </row>
    <row r="24" spans="1:9" ht="12.75">
      <c r="A24" s="3" t="s">
        <v>17</v>
      </c>
      <c r="B24" s="18">
        <f>IF(NOT(ISNUMBER(B17)),excelblog_Komunikat1,IF(OR((B17*10^-12)&gt;=1,B17&lt;0),excelblog_Komunikat2,IF(TRIM(H20)&lt;&gt;"",TRIM(H20)&amp;" ","")&amp;IF(TRIM(G20)&lt;&gt;"",TRIM(G20)&amp;" ","")&amp;IF(TRIM(F20)&lt;&gt;"",TRIM(F20)&amp;" ","")&amp;IF(TRIM(E20)&lt;&gt;"",TRIM(E20)&amp;" ","")&amp;IF(TRIM(D20)&lt;&gt;"",C20&amp;" ","")))</f>
      </c>
      <c r="C24" s="19"/>
      <c r="D24" s="19"/>
      <c r="E24" s="19"/>
      <c r="F24" s="19"/>
      <c r="G24" s="19"/>
      <c r="H24" s="19"/>
      <c r="I24" s="20"/>
    </row>
    <row r="28" ht="12.75">
      <c r="A28" s="4"/>
    </row>
    <row r="29" spans="1:9" ht="12.75">
      <c r="A29" s="2"/>
      <c r="B29" s="3" t="s">
        <v>5</v>
      </c>
      <c r="C29" s="2"/>
      <c r="D29" s="5"/>
      <c r="E29" s="5"/>
      <c r="F29" s="5"/>
      <c r="G29" s="5"/>
      <c r="H29" s="5"/>
      <c r="I29" s="2"/>
    </row>
    <row r="30" spans="1:9" ht="12.75">
      <c r="A30" s="3" t="s">
        <v>5</v>
      </c>
      <c r="B30" s="6" t="e">
        <f>Arkusz1!#REF!</f>
        <v>#REF!</v>
      </c>
      <c r="C30" s="7" t="s">
        <v>19</v>
      </c>
      <c r="D30" s="5"/>
      <c r="E30" s="5"/>
      <c r="F30" s="5"/>
      <c r="G30" s="5"/>
      <c r="H30" s="5"/>
      <c r="I30" s="2"/>
    </row>
    <row r="31" spans="1:9" ht="12.75">
      <c r="A31" s="3"/>
      <c r="B31" s="7"/>
      <c r="C31" s="8" t="s">
        <v>7</v>
      </c>
      <c r="D31" s="9" t="s">
        <v>8</v>
      </c>
      <c r="E31" s="9" t="s">
        <v>9</v>
      </c>
      <c r="F31" s="9" t="s">
        <v>10</v>
      </c>
      <c r="G31" s="9" t="s">
        <v>11</v>
      </c>
      <c r="H31" s="9" t="s">
        <v>12</v>
      </c>
      <c r="I31" s="2"/>
    </row>
    <row r="32" spans="1:9" ht="12.75">
      <c r="A32" s="10" t="s">
        <v>13</v>
      </c>
      <c r="B32" s="2"/>
      <c r="C32" s="11"/>
      <c r="D32" s="12" t="e">
        <f>ROUND((B30-INT(B30))*100,0)</f>
        <v>#REF!</v>
      </c>
      <c r="E32" s="12" t="e">
        <f>IF(B30&gt;=1,VALUE(RIGHT(LEFT(INT(B30),LEN(INT(B30))),3)),0)</f>
        <v>#REF!</v>
      </c>
      <c r="F32" s="12" t="e">
        <f>IF(B30&gt;=1000,VALUE(TEXT(RIGHT(LEFT(INT(B30),LEN(INT(B30))-3),3),"000")),0)</f>
        <v>#REF!</v>
      </c>
      <c r="G32" s="12" t="e">
        <f>IF(B30&gt;=1000000,VALUE(TEXT(RIGHT(LEFT(INT(B30),LEN(INT(B30))-6),3),"000")),0)</f>
        <v>#REF!</v>
      </c>
      <c r="H32" s="12" t="e">
        <f>IF(B30&gt;=1000000000,VALUE(TEXT(RIGHT(LEFT(INT(B30),LEN(INT(B30))-9),3),"000")),0)</f>
        <v>#REF!</v>
      </c>
      <c r="I32" s="2"/>
    </row>
    <row r="33" spans="1:9" ht="12.75">
      <c r="A33" s="10" t="s">
        <v>14</v>
      </c>
      <c r="B33" s="13"/>
      <c r="C33" s="14" t="e">
        <f>ROUND((B30-INT(B30))*100,0)&amp;"/"&amp;100&amp;" groszy"</f>
        <v>#REF!</v>
      </c>
      <c r="D33" s="14" t="e">
        <f>IF(B30=0,"",IF(D32&lt;=20,IF(D32=0,"zero",INDEX(excelblog_Jednosci,D32)),INDEX(excelblog_Dziesiatki,INT(D32/10))&amp;IF(MOD(D32,10)," "&amp;INDEX(excelblog_Jednosci,MOD(D32,10)),"")))&amp;" "&amp;IF(B30=0,"",INDEX(IF(D32&lt;20,{"groszy";"grosz";"grosze";"groszy"},{"groszy";"grosze";"groszy"}),MATCH(IF(D32&lt;20,D32,MOD(D32,10)),IF(D32&lt;20,{0;1;2;5},{0;2;5}),1)))</f>
        <v>#REF!</v>
      </c>
      <c r="E33" s="15" t="e">
        <f>IF(OR(B30&lt;1,INT(E32/100)=0),"",INDEX(excelblog_Setki,INT(E32/100)))&amp;IF(E32-(INT(E32/100)*100)&lt;=20,IF(E32-(INT(E32/100)*100)=0,IF(OR(E32&gt;0,B30&lt;1),"","złotych")," "&amp;INDEX(excelblog_Jednosci,E32-(INT(E32/100)*100)))," "&amp;INDEX(excelblog_Dziesiatki,INT((E32-(INT(E32/100)*100))/10))&amp;IF(MOD((E32-(INT(E32/100)*100)),10)," "&amp;INDEX(excelblog_Jednosci,MOD((E32-(INT(E32/100)*100)),10)),""))&amp;IF(E32=0,""," "&amp;INDEX(IF(E32&lt;20,{"złotych";"złoty";"złote";"złotych"},{"złotych";"złote";"złotych"}),MATCH(IF(E32-(INT(E32/100)*100)&lt;20,E32-(INT(E32/100)*100),MOD((E32-(INT(E32/100)*100)),10)),IF(E32&lt;20,{0;1;2;5},{0;2;5}),1)))</f>
        <v>#REF!</v>
      </c>
      <c r="F33" s="15" t="e">
        <f>IF(OR(B30&lt;1,INT(F32/100)=0),"",INDEX(excelblog_Setki,INT(F32/100)))&amp;IF(F32-(INT(F32/100)*100)&lt;=20,IF(F32-(INT(F32/100)*100)=0,""," "&amp;INDEX(excelblog_Jednosci,F32-(INT(F32/100)*100)))," "&amp;INDEX(excelblog_Dziesiatki,INT((F32-(INT(F32/100)*100))/10))&amp;IF(MOD((F32-(INT(F32/100)*100)),10)," "&amp;INDEX(excelblog_Jednosci,MOD((F32-(INT(F32/100)*100)),10)),""))&amp;IF(F32=0,""," "&amp;INDEX(IF(F32&lt;20,{"";"tysiąc";"tysiące";"tysięcy"},{"tysięcy";"tysiące";"tysięcy"}),MATCH(IF(F32-(INT(F32/100)*100)&lt;20,F32-(INT(F32/100)*100),MOD((F32-(INT(F32/100)*100)),10)),IF(F32&lt;20,{0;1;2;5},{0;2;5}),1)))</f>
        <v>#REF!</v>
      </c>
      <c r="G33" s="15" t="e">
        <f>IF(OR(B30&lt;1,INT(G32/100)=0),"",INDEX(excelblog_Setki,INT(G32/100)))&amp;IF(G32-(INT(G32/100)*100)&lt;=20,IF(G32-(INT(G32/100)*100)=0,""," "&amp;INDEX(excelblog_Jednosci,G32-(INT(G32/100)*100)))," "&amp;INDEX(excelblog_Dziesiatki,INT((G32-(INT(G32/100)*100))/10))&amp;IF(MOD((G32-(INT(G32/100)*100)),10)," "&amp;INDEX(excelblog_Jednosci,MOD((G32-(INT(G32/100)*100)),10)),""))&amp;IF(G32=0,""," "&amp;INDEX(IF(G32&lt;20,{"";"milion";"miliony";"milion?w"},{"milion?w";"miliony";"milion?w"}),MATCH(IF(G32-(INT(G32/100)*100)&lt;20,G32-(INT(G32/100)*100),MOD((G32-(INT(G32/100)*100)),10)),IF(G32&lt;20,{0;1;2;5},{0;2;5}),1)))</f>
        <v>#REF!</v>
      </c>
      <c r="H33" s="14" t="e">
        <f>IF(OR(B30&lt;1,INT(H32/100)=0),"",INDEX(excelblog_Setki,INT(H32/100)))&amp;IF(H32-(INT(H32/100)*100)&lt;=20,IF(H32-(INT(H32/100)*100)=0,""," "&amp;INDEX(excelblog_Jednosci,H32-(INT(H32/100)*100)))," "&amp;INDEX(excelblog_Dziesiatki,INT((H32-(INT(H32/100)*100))/10))&amp;IF(MOD((H32-(INT(H32/100)*100)),10)," "&amp;INDEX(excelblog_Jednosci,MOD((H32-(INT(H32/100)*100)),10)),""))&amp;IF(H32=0,""," "&amp;INDEX(IF(H32&lt;20,{"";"miliard";"miliardy";"miliard?w"},{"miliard?w";"miliardy";"miliard?w"}),MATCH(IF(H32-(INT(H32/100)*100)&lt;20,H32-(INT(H32/100)*100),MOD((H32-(INT(H32/100)*100)),10)),IF(H32&lt;20,{0;1;2;5},{0;2;5}),1)))</f>
        <v>#REF!</v>
      </c>
      <c r="I33" s="13"/>
    </row>
    <row r="34" spans="1:9" ht="12.75">
      <c r="A34" s="2"/>
      <c r="B34" s="2"/>
      <c r="C34" s="16"/>
      <c r="D34" s="17"/>
      <c r="E34" s="17"/>
      <c r="F34" s="17"/>
      <c r="G34" s="17"/>
      <c r="H34" s="17"/>
      <c r="I34" s="2"/>
    </row>
    <row r="35" spans="1:9" ht="12.75">
      <c r="A35" s="3" t="s">
        <v>15</v>
      </c>
      <c r="B35" s="18" t="str">
        <f>IF(NOT(ISNUMBER(B30)),excelblog_Komunikat1,IF(OR((B30*10^-12)&gt;=1,B30&lt;0),excelblog_Komunikat2,IF(TRIM(H33)&lt;&gt;"",TRIM(H33)&amp;" ","")&amp;IF(TRIM(G33)&lt;&gt;"",TRIM(G33)&amp;" ","")&amp;IF(TRIM(F33)&lt;&gt;"",TRIM(F33)&amp;" ","")&amp;IF(TRIM(E33)&lt;&gt;"",TRIM(E33)&amp;" ","")&amp;IF(TRIM(D33)&lt;&gt;"",D33&amp;" ","")))</f>
        <v>W polu z kwotą nie znajduje się liczba</v>
      </c>
      <c r="C35" s="19"/>
      <c r="D35" s="19"/>
      <c r="E35" s="19"/>
      <c r="F35" s="19"/>
      <c r="G35" s="19"/>
      <c r="H35" s="19"/>
      <c r="I35" s="20"/>
    </row>
    <row r="36" spans="1:9" ht="12.75">
      <c r="A36" s="3" t="s">
        <v>16</v>
      </c>
      <c r="B36" s="18" t="str">
        <f>IF(NOT(ISNUMBER(B30)),excelblog_Komunikat1,IF(OR((B30*10^-12)&gt;=1,B30&lt;0),excelblog_Komunikat2,IF(TRIM(H33)&lt;&gt;"",TRIM(H33)&amp;" ","")&amp;IF(TRIM(G33)&lt;&gt;"",TRIM(G33)&amp;" ","")&amp;IF(TRIM(F33)&lt;&gt;"",TRIM(F33)&amp;" ","")&amp;IF(TRIM(E33)&lt;&gt;"",TRIM(E33)&amp;", ","")&amp;IF(TRIM(D33)&lt;&gt;"",D33&amp;" ","")))</f>
        <v>W polu z kwotą nie znajduje się liczba</v>
      </c>
      <c r="C36" s="19"/>
      <c r="D36" s="19"/>
      <c r="E36" s="19"/>
      <c r="F36" s="19"/>
      <c r="G36" s="19"/>
      <c r="H36" s="19"/>
      <c r="I36" s="20"/>
    </row>
    <row r="37" spans="1:9" ht="12.75">
      <c r="A37" s="3" t="s">
        <v>17</v>
      </c>
      <c r="B37" s="18" t="str">
        <f>IF(NOT(ISNUMBER(B30)),excelblog_Komunikat1,IF(OR((B30*10^-12)&gt;=1,B30&lt;0),excelblog_Komunikat2,IF(TRIM(H33)&lt;&gt;"",TRIM(H33)&amp;" ","")&amp;IF(TRIM(G33)&lt;&gt;"",TRIM(G33)&amp;" ","")&amp;IF(TRIM(F33)&lt;&gt;"",TRIM(F33)&amp;" ","")&amp;IF(TRIM(E33)&lt;&gt;"",TRIM(E33)&amp;" ","")&amp;IF(TRIM(D33)&lt;&gt;"",C33&amp;" ","")))</f>
        <v>W polu z kwotą nie znajduje się liczba</v>
      </c>
      <c r="C37" s="19"/>
      <c r="D37" s="19"/>
      <c r="E37" s="19"/>
      <c r="F37" s="19"/>
      <c r="G37" s="19"/>
      <c r="H37" s="19"/>
      <c r="I37" s="20"/>
    </row>
    <row r="41" ht="12.75">
      <c r="A41" s="4"/>
    </row>
    <row r="42" spans="1:9" ht="12.75">
      <c r="A42" s="2"/>
      <c r="B42" s="3" t="s">
        <v>5</v>
      </c>
      <c r="C42" s="2"/>
      <c r="D42" s="5"/>
      <c r="E42" s="5"/>
      <c r="F42" s="5"/>
      <c r="G42" s="5"/>
      <c r="H42" s="5"/>
      <c r="I42" s="2"/>
    </row>
    <row r="43" spans="1:9" ht="12.75">
      <c r="A43" s="3" t="s">
        <v>5</v>
      </c>
      <c r="B43" s="6"/>
      <c r="C43" s="7"/>
      <c r="D43" s="5"/>
      <c r="E43" s="5"/>
      <c r="F43" s="5"/>
      <c r="G43" s="5"/>
      <c r="H43" s="5"/>
      <c r="I43" s="2"/>
    </row>
    <row r="44" spans="1:9" ht="12.75">
      <c r="A44" s="3"/>
      <c r="B44" s="7"/>
      <c r="C44" s="8" t="s">
        <v>7</v>
      </c>
      <c r="D44" s="9" t="s">
        <v>8</v>
      </c>
      <c r="E44" s="9" t="s">
        <v>9</v>
      </c>
      <c r="F44" s="9" t="s">
        <v>10</v>
      </c>
      <c r="G44" s="9" t="s">
        <v>11</v>
      </c>
      <c r="H44" s="9" t="s">
        <v>12</v>
      </c>
      <c r="I44" s="2"/>
    </row>
    <row r="45" spans="1:9" ht="12.75">
      <c r="A45" s="10" t="s">
        <v>13</v>
      </c>
      <c r="B45" s="2"/>
      <c r="C45" s="11"/>
      <c r="D45" s="12">
        <f>ROUND((B43-INT(B43))*100,0)</f>
        <v>0</v>
      </c>
      <c r="E45" s="12">
        <f>IF(B43&gt;=1,VALUE(RIGHT(LEFT(INT(B43),LEN(INT(B43))),3)),0)</f>
        <v>0</v>
      </c>
      <c r="F45" s="12">
        <f>IF(B43&gt;=1000,VALUE(TEXT(RIGHT(LEFT(INT(B43),LEN(INT(B43))-3),3),"000")),0)</f>
        <v>0</v>
      </c>
      <c r="G45" s="12">
        <f>IF(B43&gt;=1000000,VALUE(TEXT(RIGHT(LEFT(INT(B43),LEN(INT(B43))-6),3),"000")),0)</f>
        <v>0</v>
      </c>
      <c r="H45" s="12">
        <f>IF(B43&gt;=1000000000,VALUE(TEXT(RIGHT(LEFT(INT(B43),LEN(INT(B43))-9),3),"000")),0)</f>
        <v>0</v>
      </c>
      <c r="I45" s="2"/>
    </row>
    <row r="46" spans="1:9" ht="12.75">
      <c r="A46" s="10" t="s">
        <v>14</v>
      </c>
      <c r="B46" s="13"/>
      <c r="C46" s="14" t="str">
        <f>ROUND((B43-INT(B43))*100,0)&amp;"/"&amp;100&amp;" groszy"</f>
        <v>0/100 groszy</v>
      </c>
      <c r="D46" s="14" t="str">
        <f>IF(B43=0,"",IF(D45&lt;=20,IF(D45=0,"zero",INDEX(excelblog_Jednosci,D45)),INDEX(excelblog_Dziesiatki,INT(D45/10))&amp;IF(MOD(D45,10)," "&amp;INDEX(excelblog_Jednosci,MOD(D45,10)),"")))&amp;" "&amp;IF(B43=0,"",INDEX(IF(D45&lt;20,{"groszy";"grosz";"grosze";"groszy"},{"groszy";"grosze";"groszy"}),MATCH(IF(D45&lt;20,D45,MOD(D45,10)),IF(D45&lt;20,{0;1;2;5},{0;2;5}),1)))</f>
        <v> </v>
      </c>
      <c r="E46" s="15">
        <f>IF(OR(B43&lt;1,INT(E45/100)=0),"",INDEX(excelblog_Setki,INT(E45/100)))&amp;IF(E45-(INT(E45/100)*100)&lt;=20,IF(E45-(INT(E45/100)*100)=0,IF(OR(E45&gt;0,B43&lt;1),"","złotych")," "&amp;INDEX(excelblog_Jednosci,E45-(INT(E45/100)*100)))," "&amp;INDEX(excelblog_Dziesiatki,INT((E45-(INT(E45/100)*100))/10))&amp;IF(MOD((E45-(INT(E45/100)*100)),10)," "&amp;INDEX(excelblog_Jednosci,MOD((E45-(INT(E45/100)*100)),10)),""))&amp;IF(E45=0,""," "&amp;INDEX(IF(E45&lt;20,{"złotych";"złoty";"złote";"złotych"},{"złotych";"złote";"złotych"}),MATCH(IF(E45-(INT(E45/100)*100)&lt;20,E45-(INT(E45/100)*100),MOD((E45-(INT(E45/100)*100)),10)),IF(E45&lt;20,{0;1;2;5},{0;2;5}),1)))</f>
      </c>
      <c r="F46" s="15">
        <f>IF(OR(B43&lt;1,INT(F45/100)=0),"",INDEX(excelblog_Setki,INT(F45/100)))&amp;IF(F45-(INT(F45/100)*100)&lt;=20,IF(F45-(INT(F45/100)*100)=0,""," "&amp;INDEX(excelblog_Jednosci,F45-(INT(F45/100)*100)))," "&amp;INDEX(excelblog_Dziesiatki,INT((F45-(INT(F45/100)*100))/10))&amp;IF(MOD((F45-(INT(F45/100)*100)),10)," "&amp;INDEX(excelblog_Jednosci,MOD((F45-(INT(F45/100)*100)),10)),""))&amp;IF(F45=0,""," "&amp;INDEX(IF(F45&lt;20,{"";"tysiąc";"tysiące";"tysięcy"},{"tysięcy";"tysiące";"tysięcy"}),MATCH(IF(F45-(INT(F45/100)*100)&lt;20,F45-(INT(F45/100)*100),MOD((F45-(INT(F45/100)*100)),10)),IF(F45&lt;20,{0;1;2;5},{0;2;5}),1)))</f>
      </c>
      <c r="G46" s="15">
        <f>IF(OR(B43&lt;1,INT(G45/100)=0),"",INDEX(excelblog_Setki,INT(G45/100)))&amp;IF(G45-(INT(G45/100)*100)&lt;=20,IF(G45-(INT(G45/100)*100)=0,""," "&amp;INDEX(excelblog_Jednosci,G45-(INT(G45/100)*100)))," "&amp;INDEX(excelblog_Dziesiatki,INT((G45-(INT(G45/100)*100))/10))&amp;IF(MOD((G45-(INT(G45/100)*100)),10)," "&amp;INDEX(excelblog_Jednosci,MOD((G45-(INT(G45/100)*100)),10)),""))&amp;IF(G45=0,""," "&amp;INDEX(IF(G45&lt;20,{"";"milion";"miliony";"milion?w"},{"milion?w";"miliony";"milion?w"}),MATCH(IF(G45-(INT(G45/100)*100)&lt;20,G45-(INT(G45/100)*100),MOD((G45-(INT(G45/100)*100)),10)),IF(G45&lt;20,{0;1;2;5},{0;2;5}),1)))</f>
      </c>
      <c r="H46" s="14">
        <f>IF(OR(B43&lt;1,INT(H45/100)=0),"",INDEX(excelblog_Setki,INT(H45/100)))&amp;IF(H45-(INT(H45/100)*100)&lt;=20,IF(H45-(INT(H45/100)*100)=0,""," "&amp;INDEX(excelblog_Jednosci,H45-(INT(H45/100)*100)))," "&amp;INDEX(excelblog_Dziesiatki,INT((H45-(INT(H45/100)*100))/10))&amp;IF(MOD((H45-(INT(H45/100)*100)),10)," "&amp;INDEX(excelblog_Jednosci,MOD((H45-(INT(H45/100)*100)),10)),""))&amp;IF(H45=0,""," "&amp;INDEX(IF(H45&lt;20,{"";"miliard";"miliardy";"miliard?w"},{"miliard?w";"miliardy";"miliard?w"}),MATCH(IF(H45-(INT(H45/100)*100)&lt;20,H45-(INT(H45/100)*100),MOD((H45-(INT(H45/100)*100)),10)),IF(H45&lt;20,{0;1;2;5},{0;2;5}),1)))</f>
      </c>
      <c r="I46" s="13"/>
    </row>
    <row r="47" spans="1:9" ht="12.75">
      <c r="A47" s="2"/>
      <c r="B47" s="2"/>
      <c r="C47" s="16"/>
      <c r="D47" s="17"/>
      <c r="E47" s="17"/>
      <c r="F47" s="17"/>
      <c r="G47" s="17"/>
      <c r="H47" s="17"/>
      <c r="I47" s="2"/>
    </row>
    <row r="48" spans="1:9" ht="12.75">
      <c r="A48" s="3" t="s">
        <v>15</v>
      </c>
      <c r="B48" s="18" t="str">
        <f>IF(NOT(ISNUMBER(B43)),excelblog_Komunikat1,IF(OR((B43*10^-12)&gt;=1,B43&lt;0),excelblog_Komunikat2,IF(TRIM(H46)&lt;&gt;"",TRIM(H46)&amp;" ","")&amp;IF(TRIM(G46)&lt;&gt;"",TRIM(G46)&amp;" ","")&amp;IF(TRIM(F46)&lt;&gt;"",TRIM(F46)&amp;" ","")&amp;IF(TRIM(E46)&lt;&gt;"",TRIM(E46)&amp;" ","")&amp;IF(TRIM(D46)&lt;&gt;"",D46&amp;" ","")))</f>
        <v>W polu z kwotą nie znajduje się liczba</v>
      </c>
      <c r="C48" s="19"/>
      <c r="D48" s="19"/>
      <c r="E48" s="19"/>
      <c r="F48" s="19"/>
      <c r="G48" s="19"/>
      <c r="H48" s="19"/>
      <c r="I48" s="20"/>
    </row>
    <row r="49" spans="1:9" ht="12.75">
      <c r="A49" s="3" t="s">
        <v>16</v>
      </c>
      <c r="B49" s="18" t="str">
        <f>IF(NOT(ISNUMBER(B43)),excelblog_Komunikat1,IF(OR((B43*10^-12)&gt;=1,B43&lt;0),excelblog_Komunikat2,IF(TRIM(H46)&lt;&gt;"",TRIM(H46)&amp;" ","")&amp;IF(TRIM(G46)&lt;&gt;"",TRIM(G46)&amp;" ","")&amp;IF(TRIM(F46)&lt;&gt;"",TRIM(F46)&amp;" ","")&amp;IF(TRIM(E46)&lt;&gt;"",TRIM(E46)&amp;", ","")&amp;IF(TRIM(D46)&lt;&gt;"",D46&amp;" ","")))</f>
        <v>W polu z kwotą nie znajduje się liczba</v>
      </c>
      <c r="C49" s="19"/>
      <c r="D49" s="19"/>
      <c r="E49" s="19"/>
      <c r="F49" s="19"/>
      <c r="G49" s="19"/>
      <c r="H49" s="19"/>
      <c r="I49" s="20"/>
    </row>
    <row r="50" spans="1:9" ht="12.75">
      <c r="A50" s="3" t="s">
        <v>17</v>
      </c>
      <c r="B50" s="18" t="str">
        <f>IF(NOT(ISNUMBER(B43)),excelblog_Komunikat1,IF(OR((B43*10^-12)&gt;=1,B43&lt;0),excelblog_Komunikat2,IF(TRIM(H46)&lt;&gt;"",TRIM(H46)&amp;" ","")&amp;IF(TRIM(G46)&lt;&gt;"",TRIM(G46)&amp;" ","")&amp;IF(TRIM(F46)&lt;&gt;"",TRIM(F46)&amp;" ","")&amp;IF(TRIM(E46)&lt;&gt;"",TRIM(E46)&amp;" ","")&amp;IF(TRIM(D46)&lt;&gt;"",C46&amp;" ","")))</f>
        <v>W polu z kwotą nie znajduje się liczba</v>
      </c>
      <c r="C50" s="19"/>
      <c r="D50" s="19"/>
      <c r="E50" s="19"/>
      <c r="F50" s="19"/>
      <c r="G50" s="19"/>
      <c r="H50" s="19"/>
      <c r="I50" s="20"/>
    </row>
    <row r="54" ht="12.75">
      <c r="A54" s="4"/>
    </row>
    <row r="55" spans="1:9" ht="12.75">
      <c r="A55" s="2"/>
      <c r="B55" s="3" t="s">
        <v>5</v>
      </c>
      <c r="C55" s="2"/>
      <c r="D55" s="5"/>
      <c r="E55" s="5"/>
      <c r="F55" s="5"/>
      <c r="G55" s="5"/>
      <c r="H55" s="5"/>
      <c r="I55" s="2"/>
    </row>
    <row r="56" spans="1:9" ht="12.75">
      <c r="A56" s="3" t="s">
        <v>5</v>
      </c>
      <c r="B56" s="6"/>
      <c r="C56" s="7" t="s">
        <v>20</v>
      </c>
      <c r="D56" s="5"/>
      <c r="E56" s="5"/>
      <c r="F56" s="5"/>
      <c r="G56" s="5"/>
      <c r="H56" s="5"/>
      <c r="I56" s="2"/>
    </row>
    <row r="57" spans="1:9" ht="12.75">
      <c r="A57" s="3"/>
      <c r="B57" s="7"/>
      <c r="C57" s="8" t="s">
        <v>7</v>
      </c>
      <c r="D57" s="9" t="s">
        <v>8</v>
      </c>
      <c r="E57" s="9" t="s">
        <v>9</v>
      </c>
      <c r="F57" s="9" t="s">
        <v>10</v>
      </c>
      <c r="G57" s="9" t="s">
        <v>11</v>
      </c>
      <c r="H57" s="9" t="s">
        <v>12</v>
      </c>
      <c r="I57" s="2"/>
    </row>
    <row r="58" spans="1:9" ht="12.75">
      <c r="A58" s="10" t="s">
        <v>13</v>
      </c>
      <c r="B58" s="2"/>
      <c r="C58" s="11"/>
      <c r="D58" s="12">
        <f>ROUND((B56-INT(B56))*100,0)</f>
        <v>0</v>
      </c>
      <c r="E58" s="12">
        <f>IF(B56&gt;=1,VALUE(RIGHT(LEFT(INT(B56),LEN(INT(B56))),3)),0)</f>
        <v>0</v>
      </c>
      <c r="F58" s="12">
        <f>IF(B56&gt;=1000,VALUE(TEXT(RIGHT(LEFT(INT(B56),LEN(INT(B56))-3),3),"000")),0)</f>
        <v>0</v>
      </c>
      <c r="G58" s="12">
        <f>IF(B56&gt;=1000000,VALUE(TEXT(RIGHT(LEFT(INT(B56),LEN(INT(B56))-6),3),"000")),0)</f>
        <v>0</v>
      </c>
      <c r="H58" s="12">
        <f>IF(B56&gt;=1000000000,VALUE(TEXT(RIGHT(LEFT(INT(B56),LEN(INT(B56))-9),3),"000")),0)</f>
        <v>0</v>
      </c>
      <c r="I58" s="2"/>
    </row>
    <row r="59" spans="1:9" ht="12.75">
      <c r="A59" s="10" t="s">
        <v>14</v>
      </c>
      <c r="B59" s="13"/>
      <c r="C59" s="14" t="str">
        <f>ROUND((B56-INT(B56))*100,0)&amp;"/"&amp;100&amp;" groszy"</f>
        <v>0/100 groszy</v>
      </c>
      <c r="D59" s="14" t="str">
        <f>IF(B56=0,"",IF(D58&lt;=20,IF(D58=0,"zero",INDEX(excelblog_Jednosci,D58)),INDEX(excelblog_Dziesiatki,INT(D58/10))&amp;IF(MOD(D58,10)," "&amp;INDEX(excelblog_Jednosci,MOD(D58,10)),"")))&amp;" "&amp;IF(B56=0,"",INDEX(IF(D58&lt;20,{"groszy";"grosz";"grosze";"groszy"},{"groszy";"grosze";"groszy"}),MATCH(IF(D58&lt;20,D58,MOD(D58,10)),IF(D58&lt;20,{0;1;2;5},{0;2;5}),1)))</f>
        <v> </v>
      </c>
      <c r="E59" s="15">
        <f>IF(OR(B56&lt;1,INT(E58/100)=0),"",INDEX(excelblog_Setki,INT(E58/100)))&amp;IF(E58-(INT(E58/100)*100)&lt;=20,IF(E58-(INT(E58/100)*100)=0,IF(OR(E58&gt;0,B56&lt;1),"","złotych")," "&amp;INDEX(excelblog_Jednosci,E58-(INT(E58/100)*100)))," "&amp;INDEX(excelblog_Dziesiatki,INT((E58-(INT(E58/100)*100))/10))&amp;IF(MOD((E58-(INT(E58/100)*100)),10)," "&amp;INDEX(excelblog_Jednosci,MOD((E58-(INT(E58/100)*100)),10)),""))&amp;IF(E58=0,""," "&amp;INDEX(IF(E58&lt;20,{"złotych";"złoty";"złote";"złotych"},{"złotych";"złote";"złotych"}),MATCH(IF(E58-(INT(E58/100)*100)&lt;20,E58-(INT(E58/100)*100),MOD((E58-(INT(E58/100)*100)),10)),IF(E58&lt;20,{0;1;2;5},{0;2;5}),1)))</f>
      </c>
      <c r="F59" s="15">
        <f>IF(OR(B56&lt;1,INT(F58/100)=0),"",INDEX(excelblog_Setki,INT(F58/100)))&amp;IF(F58-(INT(F58/100)*100)&lt;=20,IF(F58-(INT(F58/100)*100)=0,""," "&amp;INDEX(excelblog_Jednosci,F58-(INT(F58/100)*100)))," "&amp;INDEX(excelblog_Dziesiatki,INT((F58-(INT(F58/100)*100))/10))&amp;IF(MOD((F58-(INT(F58/100)*100)),10)," "&amp;INDEX(excelblog_Jednosci,MOD((F58-(INT(F58/100)*100)),10)),""))&amp;IF(F58=0,""," "&amp;INDEX(IF(F58&lt;20,{"";"tysiąc";"tysiące";"tysięcy"},{"tysięcy";"tysiące";"tysięcy"}),MATCH(IF(F58-(INT(F58/100)*100)&lt;20,F58-(INT(F58/100)*100),MOD((F58-(INT(F58/100)*100)),10)),IF(F58&lt;20,{0;1;2;5},{0;2;5}),1)))</f>
      </c>
      <c r="G59" s="15">
        <f>IF(OR(B56&lt;1,INT(G58/100)=0),"",INDEX(excelblog_Setki,INT(G58/100)))&amp;IF(G58-(INT(G58/100)*100)&lt;=20,IF(G58-(INT(G58/100)*100)=0,""," "&amp;INDEX(excelblog_Jednosci,G58-(INT(G58/100)*100)))," "&amp;INDEX(excelblog_Dziesiatki,INT((G58-(INT(G58/100)*100))/10))&amp;IF(MOD((G58-(INT(G58/100)*100)),10)," "&amp;INDEX(excelblog_Jednosci,MOD((G58-(INT(G58/100)*100)),10)),""))&amp;IF(G58=0,""," "&amp;INDEX(IF(G58&lt;20,{"";"milion";"miliony";"milion?w"},{"milion?w";"miliony";"milion?w"}),MATCH(IF(G58-(INT(G58/100)*100)&lt;20,G58-(INT(G58/100)*100),MOD((G58-(INT(G58/100)*100)),10)),IF(G58&lt;20,{0;1;2;5},{0;2;5}),1)))</f>
      </c>
      <c r="H59" s="14">
        <f>IF(OR(B56&lt;1,INT(H58/100)=0),"",INDEX(excelblog_Setki,INT(H58/100)))&amp;IF(H58-(INT(H58/100)*100)&lt;=20,IF(H58-(INT(H58/100)*100)=0,""," "&amp;INDEX(excelblog_Jednosci,H58-(INT(H58/100)*100)))," "&amp;INDEX(excelblog_Dziesiatki,INT((H58-(INT(H58/100)*100))/10))&amp;IF(MOD((H58-(INT(H58/100)*100)),10)," "&amp;INDEX(excelblog_Jednosci,MOD((H58-(INT(H58/100)*100)),10)),""))&amp;IF(H58=0,""," "&amp;INDEX(IF(H58&lt;20,{"";"miliard";"miliardy";"miliard?w"},{"miliard?w";"miliardy";"miliard?w"}),MATCH(IF(H58-(INT(H58/100)*100)&lt;20,H58-(INT(H58/100)*100),MOD((H58-(INT(H58/100)*100)),10)),IF(H58&lt;20,{0;1;2;5},{0;2;5}),1)))</f>
      </c>
      <c r="I59" s="13"/>
    </row>
    <row r="60" spans="1:9" ht="12.75">
      <c r="A60" s="2"/>
      <c r="B60" s="2"/>
      <c r="C60" s="16"/>
      <c r="D60" s="17"/>
      <c r="E60" s="17"/>
      <c r="F60" s="17"/>
      <c r="G60" s="17"/>
      <c r="H60" s="17"/>
      <c r="I60" s="2"/>
    </row>
    <row r="61" spans="1:9" ht="12.75">
      <c r="A61" s="3" t="s">
        <v>15</v>
      </c>
      <c r="B61" s="18" t="str">
        <f>IF(NOT(ISNUMBER(B56)),excelblog_Komunikat1,IF(OR((B56*10^-12)&gt;=1,B56&lt;0),excelblog_Komunikat2,IF(TRIM(H59)&lt;&gt;"",TRIM(H59)&amp;" ","")&amp;IF(TRIM(G59)&lt;&gt;"",TRIM(G59)&amp;" ","")&amp;IF(TRIM(F59)&lt;&gt;"",TRIM(F59)&amp;" ","")&amp;IF(TRIM(E59)&lt;&gt;"",TRIM(E59)&amp;" ","")&amp;IF(TRIM(D59)&lt;&gt;"",D59&amp;" ","")))</f>
        <v>W polu z kwotą nie znajduje się liczba</v>
      </c>
      <c r="C61" s="19"/>
      <c r="D61" s="19"/>
      <c r="E61" s="19"/>
      <c r="F61" s="19"/>
      <c r="G61" s="19"/>
      <c r="H61" s="19"/>
      <c r="I61" s="20"/>
    </row>
    <row r="62" spans="1:9" ht="12.75">
      <c r="A62" s="3" t="s">
        <v>16</v>
      </c>
      <c r="B62" s="18" t="str">
        <f>IF(NOT(ISNUMBER(B56)),excelblog_Komunikat1,IF(OR((B56*10^-12)&gt;=1,B56&lt;0),excelblog_Komunikat2,IF(TRIM(H59)&lt;&gt;"",TRIM(H59)&amp;" ","")&amp;IF(TRIM(G59)&lt;&gt;"",TRIM(G59)&amp;" ","")&amp;IF(TRIM(F59)&lt;&gt;"",TRIM(F59)&amp;" ","")&amp;IF(TRIM(E59)&lt;&gt;"",TRIM(E59)&amp;", ","")&amp;IF(TRIM(D59)&lt;&gt;"",D59&amp;" ","")))</f>
        <v>W polu z kwotą nie znajduje się liczba</v>
      </c>
      <c r="C62" s="19"/>
      <c r="D62" s="19"/>
      <c r="E62" s="19"/>
      <c r="F62" s="19"/>
      <c r="G62" s="19"/>
      <c r="H62" s="19"/>
      <c r="I62" s="20"/>
    </row>
    <row r="63" spans="1:9" ht="12.75">
      <c r="A63" s="3" t="s">
        <v>17</v>
      </c>
      <c r="B63" s="18" t="str">
        <f>IF(NOT(ISNUMBER(B56)),excelblog_Komunikat1,IF(OR((B56*10^-12)&gt;=1,B56&lt;0),excelblog_Komunikat2,IF(TRIM(H59)&lt;&gt;"",TRIM(H59)&amp;" ","")&amp;IF(TRIM(G59)&lt;&gt;"",TRIM(G59)&amp;" ","")&amp;IF(TRIM(F59)&lt;&gt;"",TRIM(F59)&amp;" ","")&amp;IF(TRIM(E59)&lt;&gt;"",TRIM(E59)&amp;" ","")&amp;IF(TRIM(D59)&lt;&gt;"",C59&amp;" ","")))</f>
        <v>W polu z kwotą nie znajduje się liczba</v>
      </c>
      <c r="C63" s="19"/>
      <c r="D63" s="19"/>
      <c r="E63" s="19"/>
      <c r="F63" s="19"/>
      <c r="G63" s="19"/>
      <c r="H63" s="19"/>
      <c r="I63" s="20"/>
    </row>
    <row r="101" ht="12.75">
      <c r="A101" s="1" t="s">
        <v>22</v>
      </c>
    </row>
    <row r="102" ht="12.75">
      <c r="A102" s="4"/>
    </row>
    <row r="103" spans="1:9" ht="12.75">
      <c r="A103" s="2"/>
      <c r="B103" s="3" t="s">
        <v>5</v>
      </c>
      <c r="C103" s="2"/>
      <c r="D103" s="5"/>
      <c r="E103" s="5"/>
      <c r="F103" s="5"/>
      <c r="G103" s="5"/>
      <c r="H103" s="5"/>
      <c r="I103" s="2"/>
    </row>
    <row r="104" spans="1:9" ht="12.75">
      <c r="A104" s="3" t="s">
        <v>5</v>
      </c>
      <c r="B104" s="6" t="e">
        <f>Arkusz1!#REF!</f>
        <v>#REF!</v>
      </c>
      <c r="C104" s="7" t="s">
        <v>6</v>
      </c>
      <c r="D104" s="5"/>
      <c r="E104" s="5"/>
      <c r="F104" s="5"/>
      <c r="G104" s="5"/>
      <c r="H104" s="5"/>
      <c r="I104" s="2"/>
    </row>
    <row r="105" spans="1:9" ht="12.75">
      <c r="A105" s="3"/>
      <c r="B105" s="7"/>
      <c r="C105" s="8" t="s">
        <v>7</v>
      </c>
      <c r="D105" s="9" t="s">
        <v>8</v>
      </c>
      <c r="E105" s="9" t="s">
        <v>9</v>
      </c>
      <c r="F105" s="9" t="s">
        <v>10</v>
      </c>
      <c r="G105" s="9" t="s">
        <v>11</v>
      </c>
      <c r="H105" s="9" t="s">
        <v>12</v>
      </c>
      <c r="I105" s="2"/>
    </row>
    <row r="106" spans="1:9" ht="12.75">
      <c r="A106" s="10" t="s">
        <v>13</v>
      </c>
      <c r="B106" s="2"/>
      <c r="C106" s="11"/>
      <c r="D106" s="12" t="e">
        <f>ROUND((B104-INT(B104))*100,0)</f>
        <v>#REF!</v>
      </c>
      <c r="E106" s="12" t="e">
        <f>IF(B104&gt;=1,VALUE(RIGHT(LEFT(INT(B104),LEN(INT(B104))),3)),0)</f>
        <v>#REF!</v>
      </c>
      <c r="F106" s="12" t="e">
        <f>IF(B104&gt;=1000,VALUE(TEXT(RIGHT(LEFT(INT(B104),LEN(INT(B104))-3),3),"000")),0)</f>
        <v>#REF!</v>
      </c>
      <c r="G106" s="12" t="e">
        <f>IF(B104&gt;=1000000,VALUE(TEXT(RIGHT(LEFT(INT(B104),LEN(INT(B104))-6),3),"000")),0)</f>
        <v>#REF!</v>
      </c>
      <c r="H106" s="12" t="e">
        <f>IF(B104&gt;=1000000000,VALUE(TEXT(RIGHT(LEFT(INT(B104),LEN(INT(B104))-9),3),"000")),0)</f>
        <v>#REF!</v>
      </c>
      <c r="I106" s="2"/>
    </row>
    <row r="107" spans="1:9" ht="12.75">
      <c r="A107" s="10" t="s">
        <v>14</v>
      </c>
      <c r="B107" s="13"/>
      <c r="C107" s="14" t="e">
        <f>ROUND((B104-INT(B104))*100,0)&amp;"/"&amp;100&amp;" groszy"</f>
        <v>#REF!</v>
      </c>
      <c r="D107" s="14" t="e">
        <f>IF(B104=0,"",IF(D106&lt;=20,IF(D106=0,"zero",INDEX(excelblog_Jednosci,D106)),INDEX(excelblog_Dziesiatki,INT(D106/10))&amp;IF(MOD(D106,10)," "&amp;INDEX(excelblog_Jednosci,MOD(D106,10)),"")))&amp;" "&amp;IF(B104=0,"",INDEX(IF(D106&lt;20,{"groszy";"grosz";"grosze";"groszy"},{"groszy";"grosze";"groszy"}),MATCH(IF(D106&lt;20,D106,MOD(D106,10)),IF(D106&lt;20,{0;1;2;5},{0;2;5}),1)))</f>
        <v>#REF!</v>
      </c>
      <c r="E107" s="15" t="e">
        <f>IF(OR(B104&lt;1,INT(E106/100)=0),"",INDEX(excelblog_Setki,INT(E106/100)))&amp;IF(E106-(INT(E106/100)*100)&lt;=20,IF(E106-(INT(E106/100)*100)=0,IF(OR(E106&gt;0,B104&lt;1),"","złotych")," "&amp;INDEX(excelblog_Jednosci,E106-(INT(E106/100)*100)))," "&amp;INDEX(excelblog_Dziesiatki,INT((E106-(INT(E106/100)*100))/10))&amp;IF(MOD((E106-(INT(E106/100)*100)),10)," "&amp;INDEX(excelblog_Jednosci,MOD((E106-(INT(E106/100)*100)),10)),""))&amp;IF(E106=0,""," "&amp;INDEX(IF(E106&lt;20,{"złotych";"złoty";"złote";"złotych"},{"złotych";"złote";"złotych"}),MATCH(IF(E106-(INT(E106/100)*100)&lt;20,E106-(INT(E106/100)*100),MOD((E106-(INT(E106/100)*100)),10)),IF(E106&lt;20,{0;1;2;5},{0;2;5}),1)))</f>
        <v>#REF!</v>
      </c>
      <c r="F107" s="15" t="e">
        <f>IF(OR(B104&lt;1,INT(F106/100)=0),"",INDEX(excelblog_Setki,INT(F106/100)))&amp;IF(F106-(INT(F106/100)*100)&lt;=20,IF(F106-(INT(F106/100)*100)=0,""," "&amp;INDEX(excelblog_Jednosci,F106-(INT(F106/100)*100)))," "&amp;INDEX(excelblog_Dziesiatki,INT((F106-(INT(F106/100)*100))/10))&amp;IF(MOD((F106-(INT(F106/100)*100)),10)," "&amp;INDEX(excelblog_Jednosci,MOD((F106-(INT(F106/100)*100)),10)),""))&amp;IF(F106=0,""," "&amp;INDEX(IF(F106&lt;20,{"";"tysiąc";"tysiące";"tysięcy"},{"tysięcy";"tysiące";"tysięcy"}),MATCH(IF(F106-(INT(F106/100)*100)&lt;20,F106-(INT(F106/100)*100),MOD((F106-(INT(F106/100)*100)),10)),IF(F106&lt;20,{0;1;2;5},{0;2;5}),1)))</f>
        <v>#REF!</v>
      </c>
      <c r="G107" s="15" t="e">
        <f>IF(OR(B104&lt;1,INT(G106/100)=0),"",INDEX(excelblog_Setki,INT(G106/100)))&amp;IF(G106-(INT(G106/100)*100)&lt;=20,IF(G106-(INT(G106/100)*100)=0,""," "&amp;INDEX(excelblog_Jednosci,G106-(INT(G106/100)*100)))," "&amp;INDEX(excelblog_Dziesiatki,INT((G106-(INT(G106/100)*100))/10))&amp;IF(MOD((G106-(INT(G106/100)*100)),10)," "&amp;INDEX(excelblog_Jednosci,MOD((G106-(INT(G106/100)*100)),10)),""))&amp;IF(G106=0,""," "&amp;INDEX(IF(G106&lt;20,{"";"milion";"miliony";"milion?w"},{"milion?w";"miliony";"milion?w"}),MATCH(IF(G106-(INT(G106/100)*100)&lt;20,G106-(INT(G106/100)*100),MOD((G106-(INT(G106/100)*100)),10)),IF(G106&lt;20,{0;1;2;5},{0;2;5}),1)))</f>
        <v>#REF!</v>
      </c>
      <c r="H107" s="14" t="e">
        <f>IF(OR(B104&lt;1,INT(H106/100)=0),"",INDEX(excelblog_Setki,INT(H106/100)))&amp;IF(H106-(INT(H106/100)*100)&lt;=20,IF(H106-(INT(H106/100)*100)=0,""," "&amp;INDEX(excelblog_Jednosci,H106-(INT(H106/100)*100)))," "&amp;INDEX(excelblog_Dziesiatki,INT((H106-(INT(H106/100)*100))/10))&amp;IF(MOD((H106-(INT(H106/100)*100)),10)," "&amp;INDEX(excelblog_Jednosci,MOD((H106-(INT(H106/100)*100)),10)),""))&amp;IF(H106=0,""," "&amp;INDEX(IF(H106&lt;20,{"";"miliard";"miliardy";"miliard?w"},{"miliard?w";"miliardy";"miliard?w"}),MATCH(IF(H106-(INT(H106/100)*100)&lt;20,H106-(INT(H106/100)*100),MOD((H106-(INT(H106/100)*100)),10)),IF(H106&lt;20,{0;1;2;5},{0;2;5}),1)))</f>
        <v>#REF!</v>
      </c>
      <c r="I107" s="13"/>
    </row>
    <row r="108" spans="1:9" ht="12.75">
      <c r="A108" s="2"/>
      <c r="B108" s="2"/>
      <c r="C108" s="16"/>
      <c r="D108" s="17"/>
      <c r="E108" s="17"/>
      <c r="F108" s="17"/>
      <c r="G108" s="17"/>
      <c r="H108" s="17"/>
      <c r="I108" s="2"/>
    </row>
    <row r="109" spans="1:9" ht="12.75">
      <c r="A109" s="3" t="s">
        <v>15</v>
      </c>
      <c r="B109" s="18" t="str">
        <f>IF(NOT(ISNUMBER(B104)),excelblog_Komunikat1,IF(OR((B104*10^-12)&gt;=1,B104&lt;0),excelblog_Komunikat2,IF(TRIM(H107)&lt;&gt;"",TRIM(H107)&amp;" ","")&amp;IF(TRIM(G107)&lt;&gt;"",TRIM(G107)&amp;" ","")&amp;IF(TRIM(F107)&lt;&gt;"",TRIM(F107)&amp;" ","")&amp;IF(TRIM(E107)&lt;&gt;"",TRIM(E107)&amp;" ","")&amp;IF(TRIM(D107)&lt;&gt;"",D107&amp;" ","")))</f>
        <v>W polu z kwotą nie znajduje się liczba</v>
      </c>
      <c r="C109" s="19"/>
      <c r="D109" s="19"/>
      <c r="E109" s="19"/>
      <c r="F109" s="19"/>
      <c r="G109" s="19"/>
      <c r="H109" s="19"/>
      <c r="I109" s="20"/>
    </row>
    <row r="110" spans="1:9" ht="12.75">
      <c r="A110" s="3" t="s">
        <v>16</v>
      </c>
      <c r="B110" s="18" t="str">
        <f>IF(NOT(ISNUMBER(B104)),excelblog_Komunikat1,IF(OR((B104*10^-12)&gt;=1,B104&lt;0),excelblog_Komunikat2,IF(TRIM(H107)&lt;&gt;"",TRIM(H107)&amp;" ","")&amp;IF(TRIM(G107)&lt;&gt;"",TRIM(G107)&amp;" ","")&amp;IF(TRIM(F107)&lt;&gt;"",TRIM(F107)&amp;" ","")&amp;IF(TRIM(E107)&lt;&gt;"",TRIM(E107)&amp;", ","")&amp;IF(TRIM(D107)&lt;&gt;"",D107&amp;" ","")))</f>
        <v>W polu z kwotą nie znajduje się liczba</v>
      </c>
      <c r="C110" s="19"/>
      <c r="D110" s="19"/>
      <c r="E110" s="19"/>
      <c r="F110" s="19"/>
      <c r="G110" s="19"/>
      <c r="H110" s="19"/>
      <c r="I110" s="20"/>
    </row>
    <row r="111" spans="1:9" ht="12.75">
      <c r="A111" s="3" t="s">
        <v>17</v>
      </c>
      <c r="B111" s="18" t="str">
        <f>IF(NOT(ISNUMBER(B104)),excelblog_Komunikat1,IF(OR((B104*10^-12)&gt;=1,B104&lt;0),excelblog_Komunikat2,IF(TRIM(H107)&lt;&gt;"",TRIM(H107)&amp;" ","")&amp;IF(TRIM(G107)&lt;&gt;"",TRIM(G107)&amp;" ","")&amp;IF(TRIM(F107)&lt;&gt;"",TRIM(F107)&amp;" ","")&amp;IF(TRIM(E107)&lt;&gt;"",TRIM(E107)&amp;" ","")&amp;IF(TRIM(D107)&lt;&gt;"",C107&amp;" ","")))</f>
        <v>W polu z kwotą nie znajduje się liczba</v>
      </c>
      <c r="C111" s="19"/>
      <c r="D111" s="19"/>
      <c r="E111" s="19"/>
      <c r="F111" s="19"/>
      <c r="G111" s="19"/>
      <c r="H111" s="19"/>
      <c r="I111" s="20"/>
    </row>
    <row r="112" spans="1:9" ht="12.75">
      <c r="A112" s="3"/>
      <c r="B112" s="2"/>
      <c r="C112" s="2"/>
      <c r="D112" s="5"/>
      <c r="E112" s="5"/>
      <c r="F112" s="5"/>
      <c r="G112" s="5"/>
      <c r="H112" s="5"/>
      <c r="I112" s="2"/>
    </row>
    <row r="115" ht="12.75">
      <c r="A115" s="4"/>
    </row>
    <row r="116" spans="1:9" ht="12.75">
      <c r="A116" s="2"/>
      <c r="B116" s="3" t="s">
        <v>5</v>
      </c>
      <c r="C116" s="2"/>
      <c r="D116" s="5"/>
      <c r="E116" s="5"/>
      <c r="F116" s="5"/>
      <c r="G116" s="5"/>
      <c r="H116" s="5"/>
      <c r="I116" s="2"/>
    </row>
    <row r="117" spans="1:9" ht="12.75">
      <c r="A117" s="3" t="s">
        <v>5</v>
      </c>
      <c r="B117" s="6" t="e">
        <f>Arkusz1!#REF!</f>
        <v>#REF!</v>
      </c>
      <c r="C117" s="7" t="s">
        <v>18</v>
      </c>
      <c r="D117" s="5"/>
      <c r="E117" s="5"/>
      <c r="F117" s="5"/>
      <c r="G117" s="5"/>
      <c r="H117" s="5"/>
      <c r="I117" s="2"/>
    </row>
    <row r="118" spans="1:9" ht="12.75">
      <c r="A118" s="3"/>
      <c r="B118" s="7"/>
      <c r="C118" s="8" t="s">
        <v>7</v>
      </c>
      <c r="D118" s="9" t="s">
        <v>8</v>
      </c>
      <c r="E118" s="9" t="s">
        <v>9</v>
      </c>
      <c r="F118" s="9" t="s">
        <v>10</v>
      </c>
      <c r="G118" s="9" t="s">
        <v>11</v>
      </c>
      <c r="H118" s="9" t="s">
        <v>12</v>
      </c>
      <c r="I118" s="2"/>
    </row>
    <row r="119" spans="1:9" ht="12.75">
      <c r="A119" s="10" t="s">
        <v>13</v>
      </c>
      <c r="B119" s="2"/>
      <c r="C119" s="11"/>
      <c r="D119" s="12" t="e">
        <f>ROUND((B117-INT(B117))*100,0)</f>
        <v>#REF!</v>
      </c>
      <c r="E119" s="12" t="e">
        <f>IF(B117&gt;=1,VALUE(RIGHT(LEFT(INT(B117),LEN(INT(B117))),3)),0)</f>
        <v>#REF!</v>
      </c>
      <c r="F119" s="12" t="e">
        <f>IF(B117&gt;=1000,VALUE(TEXT(RIGHT(LEFT(INT(B117),LEN(INT(B117))-3),3),"000")),0)</f>
        <v>#REF!</v>
      </c>
      <c r="G119" s="12" t="e">
        <f>IF(B117&gt;=1000000,VALUE(TEXT(RIGHT(LEFT(INT(B117),LEN(INT(B117))-6),3),"000")),0)</f>
        <v>#REF!</v>
      </c>
      <c r="H119" s="12" t="e">
        <f>IF(B117&gt;=1000000000,VALUE(TEXT(RIGHT(LEFT(INT(B117),LEN(INT(B117))-9),3),"000")),0)</f>
        <v>#REF!</v>
      </c>
      <c r="I119" s="2"/>
    </row>
    <row r="120" spans="1:9" ht="12.75">
      <c r="A120" s="10" t="s">
        <v>14</v>
      </c>
      <c r="B120" s="13"/>
      <c r="C120" s="14" t="e">
        <f>ROUND((B117-INT(B117))*100,0)&amp;"/"&amp;100&amp;" groszy"</f>
        <v>#REF!</v>
      </c>
      <c r="D120" s="14" t="e">
        <f>IF(B117=0,"",IF(D119&lt;=20,IF(D119=0,"zero",INDEX(excelblog_Jednosci,D119)),INDEX(excelblog_Dziesiatki,INT(D119/10))&amp;IF(MOD(D119,10)," "&amp;INDEX(excelblog_Jednosci,MOD(D119,10)),"")))&amp;" "&amp;IF(B117=0,"",INDEX(IF(D119&lt;20,{"groszy";"grosz";"grosze";"groszy"},{"groszy";"grosze";"groszy"}),MATCH(IF(D119&lt;20,D119,MOD(D119,10)),IF(D119&lt;20,{0;1;2;5},{0;2;5}),1)))</f>
        <v>#REF!</v>
      </c>
      <c r="E120" s="15" t="e">
        <f>IF(OR(B117&lt;1,INT(E119/100)=0),"",INDEX(excelblog_Setki,INT(E119/100)))&amp;IF(E119-(INT(E119/100)*100)&lt;=20,IF(E119-(INT(E119/100)*100)=0,IF(OR(E119&gt;0,B117&lt;1),"","złotych")," "&amp;INDEX(excelblog_Jednosci,E119-(INT(E119/100)*100)))," "&amp;INDEX(excelblog_Dziesiatki,INT((E119-(INT(E119/100)*100))/10))&amp;IF(MOD((E119-(INT(E119/100)*100)),10)," "&amp;INDEX(excelblog_Jednosci,MOD((E119-(INT(E119/100)*100)),10)),""))&amp;IF(E119=0,""," "&amp;INDEX(IF(E119&lt;20,{"złotych";"złoty";"złote";"złotych"},{"złotych";"złote";"złotych"}),MATCH(IF(E119-(INT(E119/100)*100)&lt;20,E119-(INT(E119/100)*100),MOD((E119-(INT(E119/100)*100)),10)),IF(E119&lt;20,{0;1;2;5},{0;2;5}),1)))</f>
        <v>#REF!</v>
      </c>
      <c r="F120" s="15" t="e">
        <f>IF(OR(B117&lt;1,INT(F119/100)=0),"",INDEX(excelblog_Setki,INT(F119/100)))&amp;IF(F119-(INT(F119/100)*100)&lt;=20,IF(F119-(INT(F119/100)*100)=0,""," "&amp;INDEX(excelblog_Jednosci,F119-(INT(F119/100)*100)))," "&amp;INDEX(excelblog_Dziesiatki,INT((F119-(INT(F119/100)*100))/10))&amp;IF(MOD((F119-(INT(F119/100)*100)),10)," "&amp;INDEX(excelblog_Jednosci,MOD((F119-(INT(F119/100)*100)),10)),""))&amp;IF(F119=0,""," "&amp;INDEX(IF(F119&lt;20,{"";"tysiąc";"tysiące";"tysięcy"},{"tysięcy";"tysiące";"tysięcy"}),MATCH(IF(F119-(INT(F119/100)*100)&lt;20,F119-(INT(F119/100)*100),MOD((F119-(INT(F119/100)*100)),10)),IF(F119&lt;20,{0;1;2;5},{0;2;5}),1)))</f>
        <v>#REF!</v>
      </c>
      <c r="G120" s="15" t="e">
        <f>IF(OR(B117&lt;1,INT(G119/100)=0),"",INDEX(excelblog_Setki,INT(G119/100)))&amp;IF(G119-(INT(G119/100)*100)&lt;=20,IF(G119-(INT(G119/100)*100)=0,""," "&amp;INDEX(excelblog_Jednosci,G119-(INT(G119/100)*100)))," "&amp;INDEX(excelblog_Dziesiatki,INT((G119-(INT(G119/100)*100))/10))&amp;IF(MOD((G119-(INT(G119/100)*100)),10)," "&amp;INDEX(excelblog_Jednosci,MOD((G119-(INT(G119/100)*100)),10)),""))&amp;IF(G119=0,""," "&amp;INDEX(IF(G119&lt;20,{"";"milion";"miliony";"milion?w"},{"milion?w";"miliony";"milion?w"}),MATCH(IF(G119-(INT(G119/100)*100)&lt;20,G119-(INT(G119/100)*100),MOD((G119-(INT(G119/100)*100)),10)),IF(G119&lt;20,{0;1;2;5},{0;2;5}),1)))</f>
        <v>#REF!</v>
      </c>
      <c r="H120" s="14" t="e">
        <f>IF(OR(B117&lt;1,INT(H119/100)=0),"",INDEX(excelblog_Setki,INT(H119/100)))&amp;IF(H119-(INT(H119/100)*100)&lt;=20,IF(H119-(INT(H119/100)*100)=0,""," "&amp;INDEX(excelblog_Jednosci,H119-(INT(H119/100)*100)))," "&amp;INDEX(excelblog_Dziesiatki,INT((H119-(INT(H119/100)*100))/10))&amp;IF(MOD((H119-(INT(H119/100)*100)),10)," "&amp;INDEX(excelblog_Jednosci,MOD((H119-(INT(H119/100)*100)),10)),""))&amp;IF(H119=0,""," "&amp;INDEX(IF(H119&lt;20,{"";"miliard";"miliardy";"miliard?w"},{"miliard?w";"miliardy";"miliard?w"}),MATCH(IF(H119-(INT(H119/100)*100)&lt;20,H119-(INT(H119/100)*100),MOD((H119-(INT(H119/100)*100)),10)),IF(H119&lt;20,{0;1;2;5},{0;2;5}),1)))</f>
        <v>#REF!</v>
      </c>
      <c r="I120" s="13"/>
    </row>
    <row r="121" spans="1:9" ht="12.75">
      <c r="A121" s="2"/>
      <c r="B121" s="2"/>
      <c r="C121" s="16"/>
      <c r="D121" s="17"/>
      <c r="E121" s="17"/>
      <c r="F121" s="17"/>
      <c r="G121" s="17"/>
      <c r="H121" s="17"/>
      <c r="I121" s="2"/>
    </row>
    <row r="122" spans="1:9" ht="12.75">
      <c r="A122" s="3" t="s">
        <v>15</v>
      </c>
      <c r="B122" s="18" t="str">
        <f>IF(NOT(ISNUMBER(B117)),excelblog_Komunikat1,IF(OR((B117*10^-12)&gt;=1,B117&lt;0),excelblog_Komunikat2,IF(TRIM(H120)&lt;&gt;"",TRIM(H120)&amp;" ","")&amp;IF(TRIM(G120)&lt;&gt;"",TRIM(G120)&amp;" ","")&amp;IF(TRIM(F120)&lt;&gt;"",TRIM(F120)&amp;" ","")&amp;IF(TRIM(E120)&lt;&gt;"",TRIM(E120)&amp;" ","")&amp;IF(TRIM(D120)&lt;&gt;"",D120&amp;" ","")))</f>
        <v>W polu z kwotą nie znajduje się liczba</v>
      </c>
      <c r="C122" s="19"/>
      <c r="D122" s="19"/>
      <c r="E122" s="19"/>
      <c r="F122" s="19"/>
      <c r="G122" s="19"/>
      <c r="H122" s="19"/>
      <c r="I122" s="20"/>
    </row>
    <row r="123" spans="1:9" ht="12.75">
      <c r="A123" s="3" t="s">
        <v>16</v>
      </c>
      <c r="B123" s="18" t="str">
        <f>IF(NOT(ISNUMBER(B117)),excelblog_Komunikat1,IF(OR((B117*10^-12)&gt;=1,B117&lt;0),excelblog_Komunikat2,IF(TRIM(H120)&lt;&gt;"",TRIM(H120)&amp;" ","")&amp;IF(TRIM(G120)&lt;&gt;"",TRIM(G120)&amp;" ","")&amp;IF(TRIM(F120)&lt;&gt;"",TRIM(F120)&amp;" ","")&amp;IF(TRIM(E120)&lt;&gt;"",TRIM(E120)&amp;", ","")&amp;IF(TRIM(D120)&lt;&gt;"",D120&amp;" ","")))</f>
        <v>W polu z kwotą nie znajduje się liczba</v>
      </c>
      <c r="C123" s="19"/>
      <c r="D123" s="19"/>
      <c r="E123" s="19"/>
      <c r="F123" s="19"/>
      <c r="G123" s="19"/>
      <c r="H123" s="19"/>
      <c r="I123" s="20"/>
    </row>
    <row r="124" spans="1:9" ht="12.75">
      <c r="A124" s="3" t="s">
        <v>17</v>
      </c>
      <c r="B124" s="18" t="str">
        <f>IF(NOT(ISNUMBER(B117)),excelblog_Komunikat1,IF(OR((B117*10^-12)&gt;=1,B117&lt;0),excelblog_Komunikat2,IF(TRIM(H120)&lt;&gt;"",TRIM(H120)&amp;" ","")&amp;IF(TRIM(G120)&lt;&gt;"",TRIM(G120)&amp;" ","")&amp;IF(TRIM(F120)&lt;&gt;"",TRIM(F120)&amp;" ","")&amp;IF(TRIM(E120)&lt;&gt;"",TRIM(E120)&amp;" ","")&amp;IF(TRIM(D120)&lt;&gt;"",C120&amp;" ","")))</f>
        <v>W polu z kwotą nie znajduje się liczba</v>
      </c>
      <c r="C124" s="19"/>
      <c r="D124" s="19"/>
      <c r="E124" s="19"/>
      <c r="F124" s="19"/>
      <c r="G124" s="19"/>
      <c r="H124" s="19"/>
      <c r="I124" s="20"/>
    </row>
    <row r="128" ht="12.75">
      <c r="A128" s="4"/>
    </row>
    <row r="129" spans="1:9" ht="12.75">
      <c r="A129" s="2"/>
      <c r="B129" s="3" t="s">
        <v>5</v>
      </c>
      <c r="C129" s="2"/>
      <c r="D129" s="5"/>
      <c r="E129" s="5"/>
      <c r="F129" s="5"/>
      <c r="G129" s="5"/>
      <c r="H129" s="5"/>
      <c r="I129" s="2"/>
    </row>
    <row r="130" spans="1:9" ht="12.75">
      <c r="A130" s="3" t="s">
        <v>5</v>
      </c>
      <c r="B130" s="6" t="e">
        <f>Arkusz1!#REF!</f>
        <v>#REF!</v>
      </c>
      <c r="C130" s="7" t="s">
        <v>19</v>
      </c>
      <c r="D130" s="5"/>
      <c r="E130" s="5"/>
      <c r="F130" s="5"/>
      <c r="G130" s="5"/>
      <c r="H130" s="5"/>
      <c r="I130" s="2"/>
    </row>
    <row r="131" spans="1:9" ht="12.75">
      <c r="A131" s="3"/>
      <c r="B131" s="7"/>
      <c r="C131" s="8" t="s">
        <v>7</v>
      </c>
      <c r="D131" s="9" t="s">
        <v>8</v>
      </c>
      <c r="E131" s="9" t="s">
        <v>9</v>
      </c>
      <c r="F131" s="9" t="s">
        <v>10</v>
      </c>
      <c r="G131" s="9" t="s">
        <v>11</v>
      </c>
      <c r="H131" s="9" t="s">
        <v>12</v>
      </c>
      <c r="I131" s="2"/>
    </row>
    <row r="132" spans="1:9" ht="12.75">
      <c r="A132" s="10" t="s">
        <v>13</v>
      </c>
      <c r="B132" s="2"/>
      <c r="C132" s="11"/>
      <c r="D132" s="12" t="e">
        <f>ROUND((B130-INT(B130))*100,0)</f>
        <v>#REF!</v>
      </c>
      <c r="E132" s="12" t="e">
        <f>IF(B130&gt;=1,VALUE(RIGHT(LEFT(INT(B130),LEN(INT(B130))),3)),0)</f>
        <v>#REF!</v>
      </c>
      <c r="F132" s="12" t="e">
        <f>IF(B130&gt;=1000,VALUE(TEXT(RIGHT(LEFT(INT(B130),LEN(INT(B130))-3),3),"000")),0)</f>
        <v>#REF!</v>
      </c>
      <c r="G132" s="12" t="e">
        <f>IF(B130&gt;=1000000,VALUE(TEXT(RIGHT(LEFT(INT(B130),LEN(INT(B130))-6),3),"000")),0)</f>
        <v>#REF!</v>
      </c>
      <c r="H132" s="12" t="e">
        <f>IF(B130&gt;=1000000000,VALUE(TEXT(RIGHT(LEFT(INT(B130),LEN(INT(B130))-9),3),"000")),0)</f>
        <v>#REF!</v>
      </c>
      <c r="I132" s="2"/>
    </row>
    <row r="133" spans="1:9" ht="12.75">
      <c r="A133" s="10" t="s">
        <v>14</v>
      </c>
      <c r="B133" s="13"/>
      <c r="C133" s="14" t="e">
        <f>ROUND((B130-INT(B130))*100,0)&amp;"/"&amp;100&amp;" groszy"</f>
        <v>#REF!</v>
      </c>
      <c r="D133" s="14" t="e">
        <f>IF(B130=0,"",IF(D132&lt;=20,IF(D132=0,"zero",INDEX(excelblog_Jednosci,D132)),INDEX(excelblog_Dziesiatki,INT(D132/10))&amp;IF(MOD(D132,10)," "&amp;INDEX(excelblog_Jednosci,MOD(D132,10)),"")))&amp;" "&amp;IF(B130=0,"",INDEX(IF(D132&lt;20,{"groszy";"grosz";"grosze";"groszy"},{"groszy";"grosze";"groszy"}),MATCH(IF(D132&lt;20,D132,MOD(D132,10)),IF(D132&lt;20,{0;1;2;5},{0;2;5}),1)))</f>
        <v>#REF!</v>
      </c>
      <c r="E133" s="15" t="e">
        <f>IF(OR(B130&lt;1,INT(E132/100)=0),"",INDEX(excelblog_Setki,INT(E132/100)))&amp;IF(E132-(INT(E132/100)*100)&lt;=20,IF(E132-(INT(E132/100)*100)=0,IF(OR(E132&gt;0,B130&lt;1),"","złotych")," "&amp;INDEX(excelblog_Jednosci,E132-(INT(E132/100)*100)))," "&amp;INDEX(excelblog_Dziesiatki,INT((E132-(INT(E132/100)*100))/10))&amp;IF(MOD((E132-(INT(E132/100)*100)),10)," "&amp;INDEX(excelblog_Jednosci,MOD((E132-(INT(E132/100)*100)),10)),""))&amp;IF(E132=0,""," "&amp;INDEX(IF(E132&lt;20,{"złotych";"złoty";"złote";"złotych"},{"złotych";"złote";"złotych"}),MATCH(IF(E132-(INT(E132/100)*100)&lt;20,E132-(INT(E132/100)*100),MOD((E132-(INT(E132/100)*100)),10)),IF(E132&lt;20,{0;1;2;5},{0;2;5}),1)))</f>
        <v>#REF!</v>
      </c>
      <c r="F133" s="15" t="e">
        <f>IF(OR(B130&lt;1,INT(F132/100)=0),"",INDEX(excelblog_Setki,INT(F132/100)))&amp;IF(F132-(INT(F132/100)*100)&lt;=20,IF(F132-(INT(F132/100)*100)=0,""," "&amp;INDEX(excelblog_Jednosci,F132-(INT(F132/100)*100)))," "&amp;INDEX(excelblog_Dziesiatki,INT((F132-(INT(F132/100)*100))/10))&amp;IF(MOD((F132-(INT(F132/100)*100)),10)," "&amp;INDEX(excelblog_Jednosci,MOD((F132-(INT(F132/100)*100)),10)),""))&amp;IF(F132=0,""," "&amp;INDEX(IF(F132&lt;20,{"";"tysiąc";"tysiące";"tysięcy"},{"tysięcy";"tysiące";"tysięcy"}),MATCH(IF(F132-(INT(F132/100)*100)&lt;20,F132-(INT(F132/100)*100),MOD((F132-(INT(F132/100)*100)),10)),IF(F132&lt;20,{0;1;2;5},{0;2;5}),1)))</f>
        <v>#REF!</v>
      </c>
      <c r="G133" s="15" t="e">
        <f>IF(OR(B130&lt;1,INT(G132/100)=0),"",INDEX(excelblog_Setki,INT(G132/100)))&amp;IF(G132-(INT(G132/100)*100)&lt;=20,IF(G132-(INT(G132/100)*100)=0,""," "&amp;INDEX(excelblog_Jednosci,G132-(INT(G132/100)*100)))," "&amp;INDEX(excelblog_Dziesiatki,INT((G132-(INT(G132/100)*100))/10))&amp;IF(MOD((G132-(INT(G132/100)*100)),10)," "&amp;INDEX(excelblog_Jednosci,MOD((G132-(INT(G132/100)*100)),10)),""))&amp;IF(G132=0,""," "&amp;INDEX(IF(G132&lt;20,{"";"milion";"miliony";"milion?w"},{"milion?w";"miliony";"milion?w"}),MATCH(IF(G132-(INT(G132/100)*100)&lt;20,G132-(INT(G132/100)*100),MOD((G132-(INT(G132/100)*100)),10)),IF(G132&lt;20,{0;1;2;5},{0;2;5}),1)))</f>
        <v>#REF!</v>
      </c>
      <c r="H133" s="14" t="e">
        <f>IF(OR(B130&lt;1,INT(H132/100)=0),"",INDEX(excelblog_Setki,INT(H132/100)))&amp;IF(H132-(INT(H132/100)*100)&lt;=20,IF(H132-(INT(H132/100)*100)=0,""," "&amp;INDEX(excelblog_Jednosci,H132-(INT(H132/100)*100)))," "&amp;INDEX(excelblog_Dziesiatki,INT((H132-(INT(H132/100)*100))/10))&amp;IF(MOD((H132-(INT(H132/100)*100)),10)," "&amp;INDEX(excelblog_Jednosci,MOD((H132-(INT(H132/100)*100)),10)),""))&amp;IF(H132=0,""," "&amp;INDEX(IF(H132&lt;20,{"";"miliard";"miliardy";"miliard?w"},{"miliard?w";"miliardy";"miliard?w"}),MATCH(IF(H132-(INT(H132/100)*100)&lt;20,H132-(INT(H132/100)*100),MOD((H132-(INT(H132/100)*100)),10)),IF(H132&lt;20,{0;1;2;5},{0;2;5}),1)))</f>
        <v>#REF!</v>
      </c>
      <c r="I133" s="13"/>
    </row>
    <row r="134" spans="1:9" ht="12.75">
      <c r="A134" s="2"/>
      <c r="B134" s="2"/>
      <c r="C134" s="16"/>
      <c r="D134" s="17"/>
      <c r="E134" s="17"/>
      <c r="F134" s="17"/>
      <c r="G134" s="17"/>
      <c r="H134" s="17"/>
      <c r="I134" s="2"/>
    </row>
    <row r="135" spans="1:9" ht="12.75">
      <c r="A135" s="3" t="s">
        <v>15</v>
      </c>
      <c r="B135" s="18" t="str">
        <f>IF(NOT(ISNUMBER(B130)),excelblog_Komunikat1,IF(OR((B130*10^-12)&gt;=1,B130&lt;0),excelblog_Komunikat2,IF(TRIM(H133)&lt;&gt;"",TRIM(H133)&amp;" ","")&amp;IF(TRIM(G133)&lt;&gt;"",TRIM(G133)&amp;" ","")&amp;IF(TRIM(F133)&lt;&gt;"",TRIM(F133)&amp;" ","")&amp;IF(TRIM(E133)&lt;&gt;"",TRIM(E133)&amp;" ","")&amp;IF(TRIM(D133)&lt;&gt;"",D133&amp;" ","")))</f>
        <v>W polu z kwotą nie znajduje się liczba</v>
      </c>
      <c r="C135" s="19"/>
      <c r="D135" s="19"/>
      <c r="E135" s="19"/>
      <c r="F135" s="19"/>
      <c r="G135" s="19"/>
      <c r="H135" s="19"/>
      <c r="I135" s="20"/>
    </row>
    <row r="136" spans="1:9" ht="12.75">
      <c r="A136" s="3" t="s">
        <v>16</v>
      </c>
      <c r="B136" s="18" t="str">
        <f>IF(NOT(ISNUMBER(B130)),excelblog_Komunikat1,IF(OR((B130*10^-12)&gt;=1,B130&lt;0),excelblog_Komunikat2,IF(TRIM(H133)&lt;&gt;"",TRIM(H133)&amp;" ","")&amp;IF(TRIM(G133)&lt;&gt;"",TRIM(G133)&amp;" ","")&amp;IF(TRIM(F133)&lt;&gt;"",TRIM(F133)&amp;" ","")&amp;IF(TRIM(E133)&lt;&gt;"",TRIM(E133)&amp;", ","")&amp;IF(TRIM(D133)&lt;&gt;"",D133&amp;" ","")))</f>
        <v>W polu z kwotą nie znajduje się liczba</v>
      </c>
      <c r="C136" s="19"/>
      <c r="D136" s="19"/>
      <c r="E136" s="19"/>
      <c r="F136" s="19"/>
      <c r="G136" s="19"/>
      <c r="H136" s="19"/>
      <c r="I136" s="20"/>
    </row>
    <row r="137" spans="1:9" ht="12.75">
      <c r="A137" s="3" t="s">
        <v>17</v>
      </c>
      <c r="B137" s="18" t="str">
        <f>IF(NOT(ISNUMBER(B130)),excelblog_Komunikat1,IF(OR((B130*10^-12)&gt;=1,B130&lt;0),excelblog_Komunikat2,IF(TRIM(H133)&lt;&gt;"",TRIM(H133)&amp;" ","")&amp;IF(TRIM(G133)&lt;&gt;"",TRIM(G133)&amp;" ","")&amp;IF(TRIM(F133)&lt;&gt;"",TRIM(F133)&amp;" ","")&amp;IF(TRIM(E133)&lt;&gt;"",TRIM(E133)&amp;" ","")&amp;IF(TRIM(D133)&lt;&gt;"",C133&amp;" ","")))</f>
        <v>W polu z kwotą nie znajduje się liczba</v>
      </c>
      <c r="C137" s="19"/>
      <c r="D137" s="19"/>
      <c r="E137" s="19"/>
      <c r="F137" s="19"/>
      <c r="G137" s="19"/>
      <c r="H137" s="19"/>
      <c r="I137" s="20"/>
    </row>
    <row r="141" ht="12.75">
      <c r="A141" s="4"/>
    </row>
    <row r="142" spans="1:9" ht="12.75">
      <c r="A142" s="2"/>
      <c r="B142" s="3" t="s">
        <v>5</v>
      </c>
      <c r="C142" s="2"/>
      <c r="D142" s="5"/>
      <c r="E142" s="5"/>
      <c r="F142" s="5"/>
      <c r="G142" s="5"/>
      <c r="H142" s="5"/>
      <c r="I142" s="2"/>
    </row>
    <row r="143" spans="1:9" ht="12.75">
      <c r="A143" s="3" t="s">
        <v>5</v>
      </c>
      <c r="B143" s="6"/>
      <c r="C143" s="7"/>
      <c r="D143" s="5"/>
      <c r="E143" s="5"/>
      <c r="F143" s="5"/>
      <c r="G143" s="5"/>
      <c r="H143" s="5"/>
      <c r="I143" s="2"/>
    </row>
    <row r="144" spans="1:9" ht="12.75">
      <c r="A144" s="3"/>
      <c r="B144" s="7"/>
      <c r="C144" s="8" t="s">
        <v>7</v>
      </c>
      <c r="D144" s="9" t="s">
        <v>8</v>
      </c>
      <c r="E144" s="9" t="s">
        <v>9</v>
      </c>
      <c r="F144" s="9" t="s">
        <v>10</v>
      </c>
      <c r="G144" s="9" t="s">
        <v>11</v>
      </c>
      <c r="H144" s="9" t="s">
        <v>12</v>
      </c>
      <c r="I144" s="2"/>
    </row>
    <row r="145" spans="1:9" ht="12.75">
      <c r="A145" s="10" t="s">
        <v>13</v>
      </c>
      <c r="B145" s="2"/>
      <c r="C145" s="11"/>
      <c r="D145" s="12">
        <f>ROUND((B143-INT(B143))*100,0)</f>
        <v>0</v>
      </c>
      <c r="E145" s="12">
        <f>IF(B143&gt;=1,VALUE(RIGHT(LEFT(INT(B143),LEN(INT(B143))),3)),0)</f>
        <v>0</v>
      </c>
      <c r="F145" s="12">
        <f>IF(B143&gt;=1000,VALUE(TEXT(RIGHT(LEFT(INT(B143),LEN(INT(B143))-3),3),"000")),0)</f>
        <v>0</v>
      </c>
      <c r="G145" s="12">
        <f>IF(B143&gt;=1000000,VALUE(TEXT(RIGHT(LEFT(INT(B143),LEN(INT(B143))-6),3),"000")),0)</f>
        <v>0</v>
      </c>
      <c r="H145" s="12">
        <f>IF(B143&gt;=1000000000,VALUE(TEXT(RIGHT(LEFT(INT(B143),LEN(INT(B143))-9),3),"000")),0)</f>
        <v>0</v>
      </c>
      <c r="I145" s="2"/>
    </row>
    <row r="146" spans="1:9" ht="12.75">
      <c r="A146" s="10" t="s">
        <v>14</v>
      </c>
      <c r="B146" s="13"/>
      <c r="C146" s="14" t="str">
        <f>ROUND((B143-INT(B143))*100,0)&amp;"/"&amp;100&amp;" groszy"</f>
        <v>0/100 groszy</v>
      </c>
      <c r="D146" s="14" t="str">
        <f>IF(B143=0,"",IF(D145&lt;=20,IF(D145=0,"zero",INDEX(excelblog_Jednosci,D145)),INDEX(excelblog_Dziesiatki,INT(D145/10))&amp;IF(MOD(D145,10)," "&amp;INDEX(excelblog_Jednosci,MOD(D145,10)),"")))&amp;" "&amp;IF(B143=0,"",INDEX(IF(D145&lt;20,{"groszy";"grosz";"grosze";"groszy"},{"groszy";"grosze";"groszy"}),MATCH(IF(D145&lt;20,D145,MOD(D145,10)),IF(D145&lt;20,{0;1;2;5},{0;2;5}),1)))</f>
        <v> </v>
      </c>
      <c r="E146" s="15">
        <f>IF(OR(B143&lt;1,INT(E145/100)=0),"",INDEX(excelblog_Setki,INT(E145/100)))&amp;IF(E145-(INT(E145/100)*100)&lt;=20,IF(E145-(INT(E145/100)*100)=0,IF(OR(E145&gt;0,B143&lt;1),"","złotych")," "&amp;INDEX(excelblog_Jednosci,E145-(INT(E145/100)*100)))," "&amp;INDEX(excelblog_Dziesiatki,INT((E145-(INT(E145/100)*100))/10))&amp;IF(MOD((E145-(INT(E145/100)*100)),10)," "&amp;INDEX(excelblog_Jednosci,MOD((E145-(INT(E145/100)*100)),10)),""))&amp;IF(E145=0,""," "&amp;INDEX(IF(E145&lt;20,{"złotych";"złoty";"złote";"złotych"},{"złotych";"złote";"złotych"}),MATCH(IF(E145-(INT(E145/100)*100)&lt;20,E145-(INT(E145/100)*100),MOD((E145-(INT(E145/100)*100)),10)),IF(E145&lt;20,{0;1;2;5},{0;2;5}),1)))</f>
      </c>
      <c r="F146" s="15">
        <f>IF(OR(B143&lt;1,INT(F145/100)=0),"",INDEX(excelblog_Setki,INT(F145/100)))&amp;IF(F145-(INT(F145/100)*100)&lt;=20,IF(F145-(INT(F145/100)*100)=0,""," "&amp;INDEX(excelblog_Jednosci,F145-(INT(F145/100)*100)))," "&amp;INDEX(excelblog_Dziesiatki,INT((F145-(INT(F145/100)*100))/10))&amp;IF(MOD((F145-(INT(F145/100)*100)),10)," "&amp;INDEX(excelblog_Jednosci,MOD((F145-(INT(F145/100)*100)),10)),""))&amp;IF(F145=0,""," "&amp;INDEX(IF(F145&lt;20,{"";"tysiąc";"tysiące";"tysięcy"},{"tysięcy";"tysiące";"tysięcy"}),MATCH(IF(F145-(INT(F145/100)*100)&lt;20,F145-(INT(F145/100)*100),MOD((F145-(INT(F145/100)*100)),10)),IF(F145&lt;20,{0;1;2;5},{0;2;5}),1)))</f>
      </c>
      <c r="G146" s="15">
        <f>IF(OR(B143&lt;1,INT(G145/100)=0),"",INDEX(excelblog_Setki,INT(G145/100)))&amp;IF(G145-(INT(G145/100)*100)&lt;=20,IF(G145-(INT(G145/100)*100)=0,""," "&amp;INDEX(excelblog_Jednosci,G145-(INT(G145/100)*100)))," "&amp;INDEX(excelblog_Dziesiatki,INT((G145-(INT(G145/100)*100))/10))&amp;IF(MOD((G145-(INT(G145/100)*100)),10)," "&amp;INDEX(excelblog_Jednosci,MOD((G145-(INT(G145/100)*100)),10)),""))&amp;IF(G145=0,""," "&amp;INDEX(IF(G145&lt;20,{"";"milion";"miliony";"milion?w"},{"milion?w";"miliony";"milion?w"}),MATCH(IF(G145-(INT(G145/100)*100)&lt;20,G145-(INT(G145/100)*100),MOD((G145-(INT(G145/100)*100)),10)),IF(G145&lt;20,{0;1;2;5},{0;2;5}),1)))</f>
      </c>
      <c r="H146" s="14">
        <f>IF(OR(B143&lt;1,INT(H145/100)=0),"",INDEX(excelblog_Setki,INT(H145/100)))&amp;IF(H145-(INT(H145/100)*100)&lt;=20,IF(H145-(INT(H145/100)*100)=0,""," "&amp;INDEX(excelblog_Jednosci,H145-(INT(H145/100)*100)))," "&amp;INDEX(excelblog_Dziesiatki,INT((H145-(INT(H145/100)*100))/10))&amp;IF(MOD((H145-(INT(H145/100)*100)),10)," "&amp;INDEX(excelblog_Jednosci,MOD((H145-(INT(H145/100)*100)),10)),""))&amp;IF(H145=0,""," "&amp;INDEX(IF(H145&lt;20,{"";"miliard";"miliardy";"miliard?w"},{"miliard?w";"miliardy";"miliard?w"}),MATCH(IF(H145-(INT(H145/100)*100)&lt;20,H145-(INT(H145/100)*100),MOD((H145-(INT(H145/100)*100)),10)),IF(H145&lt;20,{0;1;2;5},{0;2;5}),1)))</f>
      </c>
      <c r="I146" s="13"/>
    </row>
    <row r="147" spans="1:9" ht="12.75">
      <c r="A147" s="2"/>
      <c r="B147" s="2"/>
      <c r="C147" s="16"/>
      <c r="D147" s="17"/>
      <c r="E147" s="17"/>
      <c r="F147" s="17"/>
      <c r="G147" s="17"/>
      <c r="H147" s="17"/>
      <c r="I147" s="2"/>
    </row>
    <row r="148" spans="1:9" ht="12.75">
      <c r="A148" s="3" t="s">
        <v>15</v>
      </c>
      <c r="B148" s="18" t="str">
        <f>IF(NOT(ISNUMBER(B143)),excelblog_Komunikat1,IF(OR((B143*10^-12)&gt;=1,B143&lt;0),excelblog_Komunikat2,IF(TRIM(H146)&lt;&gt;"",TRIM(H146)&amp;" ","")&amp;IF(TRIM(G146)&lt;&gt;"",TRIM(G146)&amp;" ","")&amp;IF(TRIM(F146)&lt;&gt;"",TRIM(F146)&amp;" ","")&amp;IF(TRIM(E146)&lt;&gt;"",TRIM(E146)&amp;" ","")&amp;IF(TRIM(D146)&lt;&gt;"",D146&amp;" ","")))</f>
        <v>W polu z kwotą nie znajduje się liczba</v>
      </c>
      <c r="C148" s="19"/>
      <c r="D148" s="19"/>
      <c r="E148" s="19"/>
      <c r="F148" s="19"/>
      <c r="G148" s="19"/>
      <c r="H148" s="19"/>
      <c r="I148" s="20"/>
    </row>
    <row r="149" spans="1:9" ht="12.75">
      <c r="A149" s="3" t="s">
        <v>16</v>
      </c>
      <c r="B149" s="18" t="str">
        <f>IF(NOT(ISNUMBER(B143)),excelblog_Komunikat1,IF(OR((B143*10^-12)&gt;=1,B143&lt;0),excelblog_Komunikat2,IF(TRIM(H146)&lt;&gt;"",TRIM(H146)&amp;" ","")&amp;IF(TRIM(G146)&lt;&gt;"",TRIM(G146)&amp;" ","")&amp;IF(TRIM(F146)&lt;&gt;"",TRIM(F146)&amp;" ","")&amp;IF(TRIM(E146)&lt;&gt;"",TRIM(E146)&amp;", ","")&amp;IF(TRIM(D146)&lt;&gt;"",D146&amp;" ","")))</f>
        <v>W polu z kwotą nie znajduje się liczba</v>
      </c>
      <c r="C149" s="19"/>
      <c r="D149" s="19"/>
      <c r="E149" s="19"/>
      <c r="F149" s="19"/>
      <c r="G149" s="19"/>
      <c r="H149" s="19"/>
      <c r="I149" s="20"/>
    </row>
    <row r="150" spans="1:9" ht="12.75">
      <c r="A150" s="3" t="s">
        <v>17</v>
      </c>
      <c r="B150" s="18" t="str">
        <f>IF(NOT(ISNUMBER(B143)),excelblog_Komunikat1,IF(OR((B143*10^-12)&gt;=1,B143&lt;0),excelblog_Komunikat2,IF(TRIM(H146)&lt;&gt;"",TRIM(H146)&amp;" ","")&amp;IF(TRIM(G146)&lt;&gt;"",TRIM(G146)&amp;" ","")&amp;IF(TRIM(F146)&lt;&gt;"",TRIM(F146)&amp;" ","")&amp;IF(TRIM(E146)&lt;&gt;"",TRIM(E146)&amp;" ","")&amp;IF(TRIM(D146)&lt;&gt;"",C146&amp;" ","")))</f>
        <v>W polu z kwotą nie znajduje się liczba</v>
      </c>
      <c r="C150" s="19"/>
      <c r="D150" s="19"/>
      <c r="E150" s="19"/>
      <c r="F150" s="19"/>
      <c r="G150" s="19"/>
      <c r="H150" s="19"/>
      <c r="I150" s="20"/>
    </row>
    <row r="154" ht="12.75">
      <c r="A154" s="4"/>
    </row>
    <row r="155" spans="1:9" ht="12.75">
      <c r="A155" s="2"/>
      <c r="B155" s="3" t="s">
        <v>5</v>
      </c>
      <c r="C155" s="2"/>
      <c r="D155" s="5"/>
      <c r="E155" s="5"/>
      <c r="F155" s="5"/>
      <c r="G155" s="5"/>
      <c r="H155" s="5"/>
      <c r="I155" s="2"/>
    </row>
    <row r="156" spans="1:9" ht="12.75">
      <c r="A156" s="3" t="s">
        <v>5</v>
      </c>
      <c r="B156" s="6"/>
      <c r="C156" s="7" t="s">
        <v>20</v>
      </c>
      <c r="D156" s="5"/>
      <c r="E156" s="5"/>
      <c r="F156" s="5"/>
      <c r="G156" s="5"/>
      <c r="H156" s="5"/>
      <c r="I156" s="2"/>
    </row>
    <row r="157" spans="1:9" ht="12.75">
      <c r="A157" s="3"/>
      <c r="B157" s="7"/>
      <c r="C157" s="8" t="s">
        <v>7</v>
      </c>
      <c r="D157" s="9" t="s">
        <v>8</v>
      </c>
      <c r="E157" s="9" t="s">
        <v>9</v>
      </c>
      <c r="F157" s="9" t="s">
        <v>10</v>
      </c>
      <c r="G157" s="9" t="s">
        <v>11</v>
      </c>
      <c r="H157" s="9" t="s">
        <v>12</v>
      </c>
      <c r="I157" s="2"/>
    </row>
    <row r="158" spans="1:9" ht="12.75">
      <c r="A158" s="10" t="s">
        <v>13</v>
      </c>
      <c r="B158" s="2"/>
      <c r="C158" s="11"/>
      <c r="D158" s="12">
        <f>ROUND((B156-INT(B156))*100,0)</f>
        <v>0</v>
      </c>
      <c r="E158" s="12">
        <f>IF(B156&gt;=1,VALUE(RIGHT(LEFT(INT(B156),LEN(INT(B156))),3)),0)</f>
        <v>0</v>
      </c>
      <c r="F158" s="12">
        <f>IF(B156&gt;=1000,VALUE(TEXT(RIGHT(LEFT(INT(B156),LEN(INT(B156))-3),3),"000")),0)</f>
        <v>0</v>
      </c>
      <c r="G158" s="12">
        <f>IF(B156&gt;=1000000,VALUE(TEXT(RIGHT(LEFT(INT(B156),LEN(INT(B156))-6),3),"000")),0)</f>
        <v>0</v>
      </c>
      <c r="H158" s="12">
        <f>IF(B156&gt;=1000000000,VALUE(TEXT(RIGHT(LEFT(INT(B156),LEN(INT(B156))-9),3),"000")),0)</f>
        <v>0</v>
      </c>
      <c r="I158" s="2"/>
    </row>
    <row r="159" spans="1:9" ht="12.75">
      <c r="A159" s="10" t="s">
        <v>14</v>
      </c>
      <c r="B159" s="13"/>
      <c r="C159" s="14" t="str">
        <f>ROUND((B156-INT(B156))*100,0)&amp;"/"&amp;100&amp;" groszy"</f>
        <v>0/100 groszy</v>
      </c>
      <c r="D159" s="14" t="str">
        <f>IF(B156=0,"",IF(D158&lt;=20,IF(D158=0,"zero",INDEX(excelblog_Jednosci,D158)),INDEX(excelblog_Dziesiatki,INT(D158/10))&amp;IF(MOD(D158,10)," "&amp;INDEX(excelblog_Jednosci,MOD(D158,10)),"")))&amp;" "&amp;IF(B156=0,"",INDEX(IF(D158&lt;20,{"groszy";"grosz";"grosze";"groszy"},{"groszy";"grosze";"groszy"}),MATCH(IF(D158&lt;20,D158,MOD(D158,10)),IF(D158&lt;20,{0;1;2;5},{0;2;5}),1)))</f>
        <v> </v>
      </c>
      <c r="E159" s="15">
        <f>IF(OR(B156&lt;1,INT(E158/100)=0),"",INDEX(excelblog_Setki,INT(E158/100)))&amp;IF(E158-(INT(E158/100)*100)&lt;=20,IF(E158-(INT(E158/100)*100)=0,IF(OR(E158&gt;0,B156&lt;1),"","złotych")," "&amp;INDEX(excelblog_Jednosci,E158-(INT(E158/100)*100)))," "&amp;INDEX(excelblog_Dziesiatki,INT((E158-(INT(E158/100)*100))/10))&amp;IF(MOD((E158-(INT(E158/100)*100)),10)," "&amp;INDEX(excelblog_Jednosci,MOD((E158-(INT(E158/100)*100)),10)),""))&amp;IF(E158=0,""," "&amp;INDEX(IF(E158&lt;20,{"złotych";"złoty";"złote";"złotych"},{"złotych";"złote";"złotych"}),MATCH(IF(E158-(INT(E158/100)*100)&lt;20,E158-(INT(E158/100)*100),MOD((E158-(INT(E158/100)*100)),10)),IF(E158&lt;20,{0;1;2;5},{0;2;5}),1)))</f>
      </c>
      <c r="F159" s="15">
        <f>IF(OR(B156&lt;1,INT(F158/100)=0),"",INDEX(excelblog_Setki,INT(F158/100)))&amp;IF(F158-(INT(F158/100)*100)&lt;=20,IF(F158-(INT(F158/100)*100)=0,""," "&amp;INDEX(excelblog_Jednosci,F158-(INT(F158/100)*100)))," "&amp;INDEX(excelblog_Dziesiatki,INT((F158-(INT(F158/100)*100))/10))&amp;IF(MOD((F158-(INT(F158/100)*100)),10)," "&amp;INDEX(excelblog_Jednosci,MOD((F158-(INT(F158/100)*100)),10)),""))&amp;IF(F158=0,""," "&amp;INDEX(IF(F158&lt;20,{"";"tysiąc";"tysiące";"tysięcy"},{"tysięcy";"tysiące";"tysięcy"}),MATCH(IF(F158-(INT(F158/100)*100)&lt;20,F158-(INT(F158/100)*100),MOD((F158-(INT(F158/100)*100)),10)),IF(F158&lt;20,{0;1;2;5},{0;2;5}),1)))</f>
      </c>
      <c r="G159" s="15">
        <f>IF(OR(B156&lt;1,INT(G158/100)=0),"",INDEX(excelblog_Setki,INT(G158/100)))&amp;IF(G158-(INT(G158/100)*100)&lt;=20,IF(G158-(INT(G158/100)*100)=0,""," "&amp;INDEX(excelblog_Jednosci,G158-(INT(G158/100)*100)))," "&amp;INDEX(excelblog_Dziesiatki,INT((G158-(INT(G158/100)*100))/10))&amp;IF(MOD((G158-(INT(G158/100)*100)),10)," "&amp;INDEX(excelblog_Jednosci,MOD((G158-(INT(G158/100)*100)),10)),""))&amp;IF(G158=0,""," "&amp;INDEX(IF(G158&lt;20,{"";"milion";"miliony";"milion?w"},{"milion?w";"miliony";"milion?w"}),MATCH(IF(G158-(INT(G158/100)*100)&lt;20,G158-(INT(G158/100)*100),MOD((G158-(INT(G158/100)*100)),10)),IF(G158&lt;20,{0;1;2;5},{0;2;5}),1)))</f>
      </c>
      <c r="H159" s="14">
        <f>IF(OR(B156&lt;1,INT(H158/100)=0),"",INDEX(excelblog_Setki,INT(H158/100)))&amp;IF(H158-(INT(H158/100)*100)&lt;=20,IF(H158-(INT(H158/100)*100)=0,""," "&amp;INDEX(excelblog_Jednosci,H158-(INT(H158/100)*100)))," "&amp;INDEX(excelblog_Dziesiatki,INT((H158-(INT(H158/100)*100))/10))&amp;IF(MOD((H158-(INT(H158/100)*100)),10)," "&amp;INDEX(excelblog_Jednosci,MOD((H158-(INT(H158/100)*100)),10)),""))&amp;IF(H158=0,""," "&amp;INDEX(IF(H158&lt;20,{"";"miliard";"miliardy";"miliard?w"},{"miliard?w";"miliardy";"miliard?w"}),MATCH(IF(H158-(INT(H158/100)*100)&lt;20,H158-(INT(H158/100)*100),MOD((H158-(INT(H158/100)*100)),10)),IF(H158&lt;20,{0;1;2;5},{0;2;5}),1)))</f>
      </c>
      <c r="I159" s="13"/>
    </row>
    <row r="160" spans="1:9" ht="12.75">
      <c r="A160" s="2"/>
      <c r="B160" s="2"/>
      <c r="C160" s="16"/>
      <c r="D160" s="17"/>
      <c r="E160" s="17"/>
      <c r="F160" s="17"/>
      <c r="G160" s="17"/>
      <c r="H160" s="17"/>
      <c r="I160" s="2"/>
    </row>
    <row r="161" spans="1:9" ht="12.75">
      <c r="A161" s="3" t="s">
        <v>15</v>
      </c>
      <c r="B161" s="18" t="str">
        <f>IF(NOT(ISNUMBER(B156)),excelblog_Komunikat1,IF(OR((B156*10^-12)&gt;=1,B156&lt;0),excelblog_Komunikat2,IF(TRIM(H159)&lt;&gt;"",TRIM(H159)&amp;" ","")&amp;IF(TRIM(G159)&lt;&gt;"",TRIM(G159)&amp;" ","")&amp;IF(TRIM(F159)&lt;&gt;"",TRIM(F159)&amp;" ","")&amp;IF(TRIM(E159)&lt;&gt;"",TRIM(E159)&amp;" ","")&amp;IF(TRIM(D159)&lt;&gt;"",D159&amp;" ","")))</f>
        <v>W polu z kwotą nie znajduje się liczba</v>
      </c>
      <c r="C161" s="19"/>
      <c r="D161" s="19"/>
      <c r="E161" s="19"/>
      <c r="F161" s="19"/>
      <c r="G161" s="19"/>
      <c r="H161" s="19"/>
      <c r="I161" s="20"/>
    </row>
    <row r="162" spans="1:9" ht="12.75">
      <c r="A162" s="3" t="s">
        <v>16</v>
      </c>
      <c r="B162" s="18" t="str">
        <f>IF(NOT(ISNUMBER(B156)),excelblog_Komunikat1,IF(OR((B156*10^-12)&gt;=1,B156&lt;0),excelblog_Komunikat2,IF(TRIM(H159)&lt;&gt;"",TRIM(H159)&amp;" ","")&amp;IF(TRIM(G159)&lt;&gt;"",TRIM(G159)&amp;" ","")&amp;IF(TRIM(F159)&lt;&gt;"",TRIM(F159)&amp;" ","")&amp;IF(TRIM(E159)&lt;&gt;"",TRIM(E159)&amp;", ","")&amp;IF(TRIM(D159)&lt;&gt;"",D159&amp;" ","")))</f>
        <v>W polu z kwotą nie znajduje się liczba</v>
      </c>
      <c r="C162" s="19"/>
      <c r="D162" s="19"/>
      <c r="E162" s="19"/>
      <c r="F162" s="19"/>
      <c r="G162" s="19"/>
      <c r="H162" s="19"/>
      <c r="I162" s="20"/>
    </row>
    <row r="163" spans="1:9" ht="12.75">
      <c r="A163" s="3" t="s">
        <v>17</v>
      </c>
      <c r="B163" s="18" t="str">
        <f>IF(NOT(ISNUMBER(B156)),excelblog_Komunikat1,IF(OR((B156*10^-12)&gt;=1,B156&lt;0),excelblog_Komunikat2,IF(TRIM(H159)&lt;&gt;"",TRIM(H159)&amp;" ","")&amp;IF(TRIM(G159)&lt;&gt;"",TRIM(G159)&amp;" ","")&amp;IF(TRIM(F159)&lt;&gt;"",TRIM(F159)&amp;" ","")&amp;IF(TRIM(E159)&lt;&gt;"",TRIM(E159)&amp;" ","")&amp;IF(TRIM(D159)&lt;&gt;"",C159&amp;" ","")))</f>
        <v>W polu z kwotą nie znajduje się liczba</v>
      </c>
      <c r="C163" s="19"/>
      <c r="D163" s="19"/>
      <c r="E163" s="19"/>
      <c r="F163" s="19"/>
      <c r="G163" s="19"/>
      <c r="H163" s="19"/>
      <c r="I163" s="20"/>
    </row>
    <row r="201" ht="12.75">
      <c r="A201" s="1" t="s">
        <v>23</v>
      </c>
    </row>
    <row r="202" ht="12.75">
      <c r="A202" s="4"/>
    </row>
    <row r="203" spans="1:9" ht="12.75">
      <c r="A203" s="2"/>
      <c r="B203" s="3" t="s">
        <v>5</v>
      </c>
      <c r="C203" s="2"/>
      <c r="D203" s="5"/>
      <c r="E203" s="5"/>
      <c r="F203" s="5"/>
      <c r="G203" s="5"/>
      <c r="H203" s="5"/>
      <c r="I203" s="2"/>
    </row>
    <row r="204" spans="1:9" ht="12.75">
      <c r="A204" s="3" t="s">
        <v>5</v>
      </c>
      <c r="B204" s="6" t="e">
        <f>Arkusz1!#REF!</f>
        <v>#REF!</v>
      </c>
      <c r="C204" s="7" t="s">
        <v>6</v>
      </c>
      <c r="D204" s="5"/>
      <c r="E204" s="5"/>
      <c r="F204" s="5"/>
      <c r="G204" s="5"/>
      <c r="H204" s="5"/>
      <c r="I204" s="2"/>
    </row>
    <row r="205" spans="1:9" ht="12.75">
      <c r="A205" s="3"/>
      <c r="B205" s="7"/>
      <c r="C205" s="8" t="s">
        <v>7</v>
      </c>
      <c r="D205" s="9" t="s">
        <v>8</v>
      </c>
      <c r="E205" s="9" t="s">
        <v>9</v>
      </c>
      <c r="F205" s="9" t="s">
        <v>10</v>
      </c>
      <c r="G205" s="9" t="s">
        <v>11</v>
      </c>
      <c r="H205" s="9" t="s">
        <v>12</v>
      </c>
      <c r="I205" s="2"/>
    </row>
    <row r="206" spans="1:9" ht="12.75">
      <c r="A206" s="10" t="s">
        <v>13</v>
      </c>
      <c r="B206" s="2"/>
      <c r="C206" s="11"/>
      <c r="D206" s="12" t="e">
        <f>ROUND((B204-INT(B204))*100,0)</f>
        <v>#REF!</v>
      </c>
      <c r="E206" s="12" t="e">
        <f>IF(B204&gt;=1,VALUE(RIGHT(LEFT(INT(B204),LEN(INT(B204))),3)),0)</f>
        <v>#REF!</v>
      </c>
      <c r="F206" s="12" t="e">
        <f>IF(B204&gt;=1000,VALUE(TEXT(RIGHT(LEFT(INT(B204),LEN(INT(B204))-3),3),"000")),0)</f>
        <v>#REF!</v>
      </c>
      <c r="G206" s="12" t="e">
        <f>IF(B204&gt;=1000000,VALUE(TEXT(RIGHT(LEFT(INT(B204),LEN(INT(B204))-6),3),"000")),0)</f>
        <v>#REF!</v>
      </c>
      <c r="H206" s="12" t="e">
        <f>IF(B204&gt;=1000000000,VALUE(TEXT(RIGHT(LEFT(INT(B204),LEN(INT(B204))-9),3),"000")),0)</f>
        <v>#REF!</v>
      </c>
      <c r="I206" s="2"/>
    </row>
    <row r="207" spans="1:9" ht="12.75">
      <c r="A207" s="10" t="s">
        <v>14</v>
      </c>
      <c r="B207" s="13"/>
      <c r="C207" s="14" t="e">
        <f>ROUND((B204-INT(B204))*100,0)&amp;"/"&amp;100&amp;" groszy"</f>
        <v>#REF!</v>
      </c>
      <c r="D207" s="14" t="e">
        <f>IF(B204=0,"",IF(D206&lt;=20,IF(D206=0,"zero",INDEX(excelblog_Jednosci,D206)),INDEX(excelblog_Dziesiatki,INT(D206/10))&amp;IF(MOD(D206,10)," "&amp;INDEX(excelblog_Jednosci,MOD(D206,10)),"")))&amp;" "&amp;IF(B204=0,"",INDEX(IF(D206&lt;20,{"groszy";"grosz";"grosze";"groszy"},{"groszy";"grosze";"groszy"}),MATCH(IF(D206&lt;20,D206,MOD(D206,10)),IF(D206&lt;20,{0;1;2;5},{0;2;5}),1)))</f>
        <v>#REF!</v>
      </c>
      <c r="E207" s="15" t="e">
        <f>IF(OR(B204&lt;1,INT(E206/100)=0),"",INDEX(excelblog_Setki,INT(E206/100)))&amp;IF(E206-(INT(E206/100)*100)&lt;=20,IF(E206-(INT(E206/100)*100)=0,IF(OR(E206&gt;0,B204&lt;1),"","złotych")," "&amp;INDEX(excelblog_Jednosci,E206-(INT(E206/100)*100)))," "&amp;INDEX(excelblog_Dziesiatki,INT((E206-(INT(E206/100)*100))/10))&amp;IF(MOD((E206-(INT(E206/100)*100)),10)," "&amp;INDEX(excelblog_Jednosci,MOD((E206-(INT(E206/100)*100)),10)),""))&amp;IF(E206=0,""," "&amp;INDEX(IF(E206&lt;20,{"złotych";"złoty";"złote";"złotych"},{"złotych";"złote";"złotych"}),MATCH(IF(E206-(INT(E206/100)*100)&lt;20,E206-(INT(E206/100)*100),MOD((E206-(INT(E206/100)*100)),10)),IF(E206&lt;20,{0;1;2;5},{0;2;5}),1)))</f>
        <v>#REF!</v>
      </c>
      <c r="F207" s="15" t="e">
        <f>IF(OR(B204&lt;1,INT(F206/100)=0),"",INDEX(excelblog_Setki,INT(F206/100)))&amp;IF(F206-(INT(F206/100)*100)&lt;=20,IF(F206-(INT(F206/100)*100)=0,""," "&amp;INDEX(excelblog_Jednosci,F206-(INT(F206/100)*100)))," "&amp;INDEX(excelblog_Dziesiatki,INT((F206-(INT(F206/100)*100))/10))&amp;IF(MOD((F206-(INT(F206/100)*100)),10)," "&amp;INDEX(excelblog_Jednosci,MOD((F206-(INT(F206/100)*100)),10)),""))&amp;IF(F206=0,""," "&amp;INDEX(IF(F206&lt;20,{"";"tysiąc";"tysiące";"tysięcy"},{"tysięcy";"tysiące";"tysięcy"}),MATCH(IF(F206-(INT(F206/100)*100)&lt;20,F206-(INT(F206/100)*100),MOD((F206-(INT(F206/100)*100)),10)),IF(F206&lt;20,{0;1;2;5},{0;2;5}),1)))</f>
        <v>#REF!</v>
      </c>
      <c r="G207" s="15" t="e">
        <f>IF(OR(B204&lt;1,INT(G206/100)=0),"",INDEX(excelblog_Setki,INT(G206/100)))&amp;IF(G206-(INT(G206/100)*100)&lt;=20,IF(G206-(INT(G206/100)*100)=0,""," "&amp;INDEX(excelblog_Jednosci,G206-(INT(G206/100)*100)))," "&amp;INDEX(excelblog_Dziesiatki,INT((G206-(INT(G206/100)*100))/10))&amp;IF(MOD((G206-(INT(G206/100)*100)),10)," "&amp;INDEX(excelblog_Jednosci,MOD((G206-(INT(G206/100)*100)),10)),""))&amp;IF(G206=0,""," "&amp;INDEX(IF(G206&lt;20,{"";"milion";"miliony";"milion?w"},{"milion?w";"miliony";"milion?w"}),MATCH(IF(G206-(INT(G206/100)*100)&lt;20,G206-(INT(G206/100)*100),MOD((G206-(INT(G206/100)*100)),10)),IF(G206&lt;20,{0;1;2;5},{0;2;5}),1)))</f>
        <v>#REF!</v>
      </c>
      <c r="H207" s="14" t="e">
        <f>IF(OR(B204&lt;1,INT(H206/100)=0),"",INDEX(excelblog_Setki,INT(H206/100)))&amp;IF(H206-(INT(H206/100)*100)&lt;=20,IF(H206-(INT(H206/100)*100)=0,""," "&amp;INDEX(excelblog_Jednosci,H206-(INT(H206/100)*100)))," "&amp;INDEX(excelblog_Dziesiatki,INT((H206-(INT(H206/100)*100))/10))&amp;IF(MOD((H206-(INT(H206/100)*100)),10)," "&amp;INDEX(excelblog_Jednosci,MOD((H206-(INT(H206/100)*100)),10)),""))&amp;IF(H206=0,""," "&amp;INDEX(IF(H206&lt;20,{"";"miliard";"miliardy";"miliard?w"},{"miliard?w";"miliardy";"miliard?w"}),MATCH(IF(H206-(INT(H206/100)*100)&lt;20,H206-(INT(H206/100)*100),MOD((H206-(INT(H206/100)*100)),10)),IF(H206&lt;20,{0;1;2;5},{0;2;5}),1)))</f>
        <v>#REF!</v>
      </c>
      <c r="I207" s="13"/>
    </row>
    <row r="208" spans="1:9" ht="12.75">
      <c r="A208" s="2"/>
      <c r="B208" s="2"/>
      <c r="C208" s="16"/>
      <c r="D208" s="17"/>
      <c r="E208" s="17"/>
      <c r="F208" s="17"/>
      <c r="G208" s="17"/>
      <c r="H208" s="17"/>
      <c r="I208" s="2"/>
    </row>
    <row r="209" spans="1:9" ht="12.75">
      <c r="A209" s="3" t="s">
        <v>15</v>
      </c>
      <c r="B209" s="18" t="str">
        <f>IF(NOT(ISNUMBER(B204)),excelblog_Komunikat1,IF(OR((B204*10^-12)&gt;=1,B204&lt;0),excelblog_Komunikat2,IF(TRIM(H207)&lt;&gt;"",TRIM(H207)&amp;" ","")&amp;IF(TRIM(G207)&lt;&gt;"",TRIM(G207)&amp;" ","")&amp;IF(TRIM(F207)&lt;&gt;"",TRIM(F207)&amp;" ","")&amp;IF(TRIM(E207)&lt;&gt;"",TRIM(E207)&amp;" ","")&amp;IF(TRIM(D207)&lt;&gt;"",D207&amp;" ","")))</f>
        <v>W polu z kwotą nie znajduje się liczba</v>
      </c>
      <c r="C209" s="19"/>
      <c r="D209" s="19"/>
      <c r="E209" s="19"/>
      <c r="F209" s="19"/>
      <c r="G209" s="19"/>
      <c r="H209" s="19"/>
      <c r="I209" s="20"/>
    </row>
    <row r="210" spans="1:9" ht="12.75">
      <c r="A210" s="3" t="s">
        <v>16</v>
      </c>
      <c r="B210" s="18" t="str">
        <f>IF(NOT(ISNUMBER(B204)),excelblog_Komunikat1,IF(OR((B204*10^-12)&gt;=1,B204&lt;0),excelblog_Komunikat2,IF(TRIM(H207)&lt;&gt;"",TRIM(H207)&amp;" ","")&amp;IF(TRIM(G207)&lt;&gt;"",TRIM(G207)&amp;" ","")&amp;IF(TRIM(F207)&lt;&gt;"",TRIM(F207)&amp;" ","")&amp;IF(TRIM(E207)&lt;&gt;"",TRIM(E207)&amp;", ","")&amp;IF(TRIM(D207)&lt;&gt;"",D207&amp;" ","")))</f>
        <v>W polu z kwotą nie znajduje się liczba</v>
      </c>
      <c r="C210" s="19"/>
      <c r="D210" s="19"/>
      <c r="E210" s="19"/>
      <c r="F210" s="19"/>
      <c r="G210" s="19"/>
      <c r="H210" s="19"/>
      <c r="I210" s="20"/>
    </row>
    <row r="211" spans="1:9" ht="12.75">
      <c r="A211" s="3" t="s">
        <v>17</v>
      </c>
      <c r="B211" s="18" t="str">
        <f>IF(NOT(ISNUMBER(B204)),excelblog_Komunikat1,IF(OR((B204*10^-12)&gt;=1,B204&lt;0),excelblog_Komunikat2,IF(TRIM(H207)&lt;&gt;"",TRIM(H207)&amp;" ","")&amp;IF(TRIM(G207)&lt;&gt;"",TRIM(G207)&amp;" ","")&amp;IF(TRIM(F207)&lt;&gt;"",TRIM(F207)&amp;" ","")&amp;IF(TRIM(E207)&lt;&gt;"",TRIM(E207)&amp;" ","")&amp;IF(TRIM(D207)&lt;&gt;"",C207&amp;" ","")))</f>
        <v>W polu z kwotą nie znajduje się liczba</v>
      </c>
      <c r="C211" s="19"/>
      <c r="D211" s="19"/>
      <c r="E211" s="19"/>
      <c r="F211" s="19"/>
      <c r="G211" s="19"/>
      <c r="H211" s="19"/>
      <c r="I211" s="20"/>
    </row>
    <row r="212" spans="1:9" ht="12.75">
      <c r="A212" s="3"/>
      <c r="B212" s="2"/>
      <c r="C212" s="2"/>
      <c r="D212" s="5"/>
      <c r="E212" s="5"/>
      <c r="F212" s="5"/>
      <c r="G212" s="5"/>
      <c r="H212" s="5"/>
      <c r="I212" s="2"/>
    </row>
    <row r="215" ht="12.75">
      <c r="A215" s="4"/>
    </row>
    <row r="216" spans="1:9" ht="12.75">
      <c r="A216" s="2"/>
      <c r="B216" s="3" t="s">
        <v>5</v>
      </c>
      <c r="C216" s="2"/>
      <c r="D216" s="5"/>
      <c r="E216" s="5"/>
      <c r="F216" s="5"/>
      <c r="G216" s="5"/>
      <c r="H216" s="5"/>
      <c r="I216" s="2"/>
    </row>
    <row r="217" spans="1:9" ht="12.75">
      <c r="A217" s="3" t="s">
        <v>5</v>
      </c>
      <c r="B217" s="6" t="e">
        <f>Arkusz1!#REF!</f>
        <v>#REF!</v>
      </c>
      <c r="C217" s="7" t="s">
        <v>18</v>
      </c>
      <c r="D217" s="5"/>
      <c r="E217" s="5"/>
      <c r="F217" s="5"/>
      <c r="G217" s="5"/>
      <c r="H217" s="5"/>
      <c r="I217" s="2"/>
    </row>
    <row r="218" spans="1:9" ht="12.75">
      <c r="A218" s="3"/>
      <c r="B218" s="7"/>
      <c r="C218" s="8" t="s">
        <v>7</v>
      </c>
      <c r="D218" s="9" t="s">
        <v>8</v>
      </c>
      <c r="E218" s="9" t="s">
        <v>9</v>
      </c>
      <c r="F218" s="9" t="s">
        <v>10</v>
      </c>
      <c r="G218" s="9" t="s">
        <v>11</v>
      </c>
      <c r="H218" s="9" t="s">
        <v>12</v>
      </c>
      <c r="I218" s="2"/>
    </row>
    <row r="219" spans="1:9" ht="12.75">
      <c r="A219" s="10" t="s">
        <v>13</v>
      </c>
      <c r="B219" s="2"/>
      <c r="C219" s="11"/>
      <c r="D219" s="12" t="e">
        <f>ROUND((B217-INT(B217))*100,0)</f>
        <v>#REF!</v>
      </c>
      <c r="E219" s="12" t="e">
        <f>IF(B217&gt;=1,VALUE(RIGHT(LEFT(INT(B217),LEN(INT(B217))),3)),0)</f>
        <v>#REF!</v>
      </c>
      <c r="F219" s="12" t="e">
        <f>IF(B217&gt;=1000,VALUE(TEXT(RIGHT(LEFT(INT(B217),LEN(INT(B217))-3),3),"000")),0)</f>
        <v>#REF!</v>
      </c>
      <c r="G219" s="12" t="e">
        <f>IF(B217&gt;=1000000,VALUE(TEXT(RIGHT(LEFT(INT(B217),LEN(INT(B217))-6),3),"000")),0)</f>
        <v>#REF!</v>
      </c>
      <c r="H219" s="12" t="e">
        <f>IF(B217&gt;=1000000000,VALUE(TEXT(RIGHT(LEFT(INT(B217),LEN(INT(B217))-9),3),"000")),0)</f>
        <v>#REF!</v>
      </c>
      <c r="I219" s="2"/>
    </row>
    <row r="220" spans="1:9" ht="12.75">
      <c r="A220" s="10" t="s">
        <v>14</v>
      </c>
      <c r="B220" s="13"/>
      <c r="C220" s="14" t="e">
        <f>ROUND((B217-INT(B217))*100,0)&amp;"/"&amp;100&amp;" groszy"</f>
        <v>#REF!</v>
      </c>
      <c r="D220" s="14" t="e">
        <f>IF(B217=0,"",IF(D219&lt;=20,IF(D219=0,"zero",INDEX(excelblog_Jednosci,D219)),INDEX(excelblog_Dziesiatki,INT(D219/10))&amp;IF(MOD(D219,10)," "&amp;INDEX(excelblog_Jednosci,MOD(D219,10)),"")))&amp;" "&amp;IF(B217=0,"",INDEX(IF(D219&lt;20,{"groszy";"grosz";"grosze";"groszy"},{"groszy";"grosze";"groszy"}),MATCH(IF(D219&lt;20,D219,MOD(D219,10)),IF(D219&lt;20,{0;1;2;5},{0;2;5}),1)))</f>
        <v>#REF!</v>
      </c>
      <c r="E220" s="15" t="e">
        <f>IF(OR(B217&lt;1,INT(E219/100)=0),"",INDEX(excelblog_Setki,INT(E219/100)))&amp;IF(E219-(INT(E219/100)*100)&lt;=20,IF(E219-(INT(E219/100)*100)=0,IF(OR(E219&gt;0,B217&lt;1),"","złotych")," "&amp;INDEX(excelblog_Jednosci,E219-(INT(E219/100)*100)))," "&amp;INDEX(excelblog_Dziesiatki,INT((E219-(INT(E219/100)*100))/10))&amp;IF(MOD((E219-(INT(E219/100)*100)),10)," "&amp;INDEX(excelblog_Jednosci,MOD((E219-(INT(E219/100)*100)),10)),""))&amp;IF(E219=0,""," "&amp;INDEX(IF(E219&lt;20,{"złotych";"złoty";"złote";"złotych"},{"złotych";"złote";"złotych"}),MATCH(IF(E219-(INT(E219/100)*100)&lt;20,E219-(INT(E219/100)*100),MOD((E219-(INT(E219/100)*100)),10)),IF(E219&lt;20,{0;1;2;5},{0;2;5}),1)))</f>
        <v>#REF!</v>
      </c>
      <c r="F220" s="15" t="e">
        <f>IF(OR(B217&lt;1,INT(F219/100)=0),"",INDEX(excelblog_Setki,INT(F219/100)))&amp;IF(F219-(INT(F219/100)*100)&lt;=20,IF(F219-(INT(F219/100)*100)=0,""," "&amp;INDEX(excelblog_Jednosci,F219-(INT(F219/100)*100)))," "&amp;INDEX(excelblog_Dziesiatki,INT((F219-(INT(F219/100)*100))/10))&amp;IF(MOD((F219-(INT(F219/100)*100)),10)," "&amp;INDEX(excelblog_Jednosci,MOD((F219-(INT(F219/100)*100)),10)),""))&amp;IF(F219=0,""," "&amp;INDEX(IF(F219&lt;20,{"";"tysiąc";"tysiące";"tysięcy"},{"tysięcy";"tysiące";"tysięcy"}),MATCH(IF(F219-(INT(F219/100)*100)&lt;20,F219-(INT(F219/100)*100),MOD((F219-(INT(F219/100)*100)),10)),IF(F219&lt;20,{0;1;2;5},{0;2;5}),1)))</f>
        <v>#REF!</v>
      </c>
      <c r="G220" s="15" t="e">
        <f>IF(OR(B217&lt;1,INT(G219/100)=0),"",INDEX(excelblog_Setki,INT(G219/100)))&amp;IF(G219-(INT(G219/100)*100)&lt;=20,IF(G219-(INT(G219/100)*100)=0,""," "&amp;INDEX(excelblog_Jednosci,G219-(INT(G219/100)*100)))," "&amp;INDEX(excelblog_Dziesiatki,INT((G219-(INT(G219/100)*100))/10))&amp;IF(MOD((G219-(INT(G219/100)*100)),10)," "&amp;INDEX(excelblog_Jednosci,MOD((G219-(INT(G219/100)*100)),10)),""))&amp;IF(G219=0,""," "&amp;INDEX(IF(G219&lt;20,{"";"milion";"miliony";"milion?w"},{"milion?w";"miliony";"milion?w"}),MATCH(IF(G219-(INT(G219/100)*100)&lt;20,G219-(INT(G219/100)*100),MOD((G219-(INT(G219/100)*100)),10)),IF(G219&lt;20,{0;1;2;5},{0;2;5}),1)))</f>
        <v>#REF!</v>
      </c>
      <c r="H220" s="14" t="e">
        <f>IF(OR(B217&lt;1,INT(H219/100)=0),"",INDEX(excelblog_Setki,INT(H219/100)))&amp;IF(H219-(INT(H219/100)*100)&lt;=20,IF(H219-(INT(H219/100)*100)=0,""," "&amp;INDEX(excelblog_Jednosci,H219-(INT(H219/100)*100)))," "&amp;INDEX(excelblog_Dziesiatki,INT((H219-(INT(H219/100)*100))/10))&amp;IF(MOD((H219-(INT(H219/100)*100)),10)," "&amp;INDEX(excelblog_Jednosci,MOD((H219-(INT(H219/100)*100)),10)),""))&amp;IF(H219=0,""," "&amp;INDEX(IF(H219&lt;20,{"";"miliard";"miliardy";"miliard?w"},{"miliard?w";"miliardy";"miliard?w"}),MATCH(IF(H219-(INT(H219/100)*100)&lt;20,H219-(INT(H219/100)*100),MOD((H219-(INT(H219/100)*100)),10)),IF(H219&lt;20,{0;1;2;5},{0;2;5}),1)))</f>
        <v>#REF!</v>
      </c>
      <c r="I220" s="13"/>
    </row>
    <row r="221" spans="1:9" ht="12.75">
      <c r="A221" s="2"/>
      <c r="B221" s="2"/>
      <c r="C221" s="16"/>
      <c r="D221" s="17"/>
      <c r="E221" s="17"/>
      <c r="F221" s="17"/>
      <c r="G221" s="17"/>
      <c r="H221" s="17"/>
      <c r="I221" s="2"/>
    </row>
    <row r="222" spans="1:9" ht="12.75">
      <c r="A222" s="3" t="s">
        <v>15</v>
      </c>
      <c r="B222" s="18" t="str">
        <f>IF(NOT(ISNUMBER(B217)),excelblog_Komunikat1,IF(OR((B217*10^-12)&gt;=1,B217&lt;0),excelblog_Komunikat2,IF(TRIM(H220)&lt;&gt;"",TRIM(H220)&amp;" ","")&amp;IF(TRIM(G220)&lt;&gt;"",TRIM(G220)&amp;" ","")&amp;IF(TRIM(F220)&lt;&gt;"",TRIM(F220)&amp;" ","")&amp;IF(TRIM(E220)&lt;&gt;"",TRIM(E220)&amp;" ","")&amp;IF(TRIM(D220)&lt;&gt;"",D220&amp;" ","")))</f>
        <v>W polu z kwotą nie znajduje się liczba</v>
      </c>
      <c r="C222" s="19"/>
      <c r="D222" s="19"/>
      <c r="E222" s="19"/>
      <c r="F222" s="19"/>
      <c r="G222" s="19"/>
      <c r="H222" s="19"/>
      <c r="I222" s="20"/>
    </row>
    <row r="223" spans="1:9" ht="12.75">
      <c r="A223" s="3" t="s">
        <v>16</v>
      </c>
      <c r="B223" s="18" t="str">
        <f>IF(NOT(ISNUMBER(B217)),excelblog_Komunikat1,IF(OR((B217*10^-12)&gt;=1,B217&lt;0),excelblog_Komunikat2,IF(TRIM(H220)&lt;&gt;"",TRIM(H220)&amp;" ","")&amp;IF(TRIM(G220)&lt;&gt;"",TRIM(G220)&amp;" ","")&amp;IF(TRIM(F220)&lt;&gt;"",TRIM(F220)&amp;" ","")&amp;IF(TRIM(E220)&lt;&gt;"",TRIM(E220)&amp;", ","")&amp;IF(TRIM(D220)&lt;&gt;"",D220&amp;" ","")))</f>
        <v>W polu z kwotą nie znajduje się liczba</v>
      </c>
      <c r="C223" s="19"/>
      <c r="D223" s="19"/>
      <c r="E223" s="19"/>
      <c r="F223" s="19"/>
      <c r="G223" s="19"/>
      <c r="H223" s="19"/>
      <c r="I223" s="20"/>
    </row>
    <row r="224" spans="1:9" ht="12.75">
      <c r="A224" s="3" t="s">
        <v>17</v>
      </c>
      <c r="B224" s="18" t="str">
        <f>IF(NOT(ISNUMBER(B217)),excelblog_Komunikat1,IF(OR((B217*10^-12)&gt;=1,B217&lt;0),excelblog_Komunikat2,IF(TRIM(H220)&lt;&gt;"",TRIM(H220)&amp;" ","")&amp;IF(TRIM(G220)&lt;&gt;"",TRIM(G220)&amp;" ","")&amp;IF(TRIM(F220)&lt;&gt;"",TRIM(F220)&amp;" ","")&amp;IF(TRIM(E220)&lt;&gt;"",TRIM(E220)&amp;" ","")&amp;IF(TRIM(D220)&lt;&gt;"",C220&amp;" ","")))</f>
        <v>W polu z kwotą nie znajduje się liczba</v>
      </c>
      <c r="C224" s="19"/>
      <c r="D224" s="19"/>
      <c r="E224" s="19"/>
      <c r="F224" s="19"/>
      <c r="G224" s="19"/>
      <c r="H224" s="19"/>
      <c r="I224" s="20"/>
    </row>
    <row r="228" ht="12.75">
      <c r="A228" s="4"/>
    </row>
    <row r="229" spans="1:9" ht="12.75">
      <c r="A229" s="2"/>
      <c r="B229" s="3" t="s">
        <v>5</v>
      </c>
      <c r="C229" s="2"/>
      <c r="D229" s="5"/>
      <c r="E229" s="5"/>
      <c r="F229" s="5"/>
      <c r="G229" s="5"/>
      <c r="H229" s="5"/>
      <c r="I229" s="2"/>
    </row>
    <row r="230" spans="1:9" ht="12.75">
      <c r="A230" s="3" t="s">
        <v>5</v>
      </c>
      <c r="B230" s="6" t="e">
        <f>Arkusz1!#REF!</f>
        <v>#REF!</v>
      </c>
      <c r="C230" s="7" t="s">
        <v>19</v>
      </c>
      <c r="D230" s="5"/>
      <c r="E230" s="5"/>
      <c r="F230" s="5"/>
      <c r="G230" s="5"/>
      <c r="H230" s="5"/>
      <c r="I230" s="2"/>
    </row>
    <row r="231" spans="1:9" ht="12.75">
      <c r="A231" s="3"/>
      <c r="B231" s="7"/>
      <c r="C231" s="8" t="s">
        <v>7</v>
      </c>
      <c r="D231" s="9" t="s">
        <v>8</v>
      </c>
      <c r="E231" s="9" t="s">
        <v>9</v>
      </c>
      <c r="F231" s="9" t="s">
        <v>10</v>
      </c>
      <c r="G231" s="9" t="s">
        <v>11</v>
      </c>
      <c r="H231" s="9" t="s">
        <v>12</v>
      </c>
      <c r="I231" s="2"/>
    </row>
    <row r="232" spans="1:9" ht="12.75">
      <c r="A232" s="10" t="s">
        <v>13</v>
      </c>
      <c r="B232" s="2"/>
      <c r="C232" s="11"/>
      <c r="D232" s="12" t="e">
        <f>ROUND((B230-INT(B230))*100,0)</f>
        <v>#REF!</v>
      </c>
      <c r="E232" s="12" t="e">
        <f>IF(B230&gt;=1,VALUE(RIGHT(LEFT(INT(B230),LEN(INT(B230))),3)),0)</f>
        <v>#REF!</v>
      </c>
      <c r="F232" s="12" t="e">
        <f>IF(B230&gt;=1000,VALUE(TEXT(RIGHT(LEFT(INT(B230),LEN(INT(B230))-3),3),"000")),0)</f>
        <v>#REF!</v>
      </c>
      <c r="G232" s="12" t="e">
        <f>IF(B230&gt;=1000000,VALUE(TEXT(RIGHT(LEFT(INT(B230),LEN(INT(B230))-6),3),"000")),0)</f>
        <v>#REF!</v>
      </c>
      <c r="H232" s="12" t="e">
        <f>IF(B230&gt;=1000000000,VALUE(TEXT(RIGHT(LEFT(INT(B230),LEN(INT(B230))-9),3),"000")),0)</f>
        <v>#REF!</v>
      </c>
      <c r="I232" s="2"/>
    </row>
    <row r="233" spans="1:9" ht="12.75">
      <c r="A233" s="10" t="s">
        <v>14</v>
      </c>
      <c r="B233" s="13"/>
      <c r="C233" s="14" t="e">
        <f>ROUND((B230-INT(B230))*100,0)&amp;"/"&amp;100&amp;" groszy"</f>
        <v>#REF!</v>
      </c>
      <c r="D233" s="14" t="e">
        <f>IF(B230=0,"",IF(D232&lt;=20,IF(D232=0,"zero",INDEX(excelblog_Jednosci,D232)),INDEX(excelblog_Dziesiatki,INT(D232/10))&amp;IF(MOD(D232,10)," "&amp;INDEX(excelblog_Jednosci,MOD(D232,10)),"")))&amp;" "&amp;IF(B230=0,"",INDEX(IF(D232&lt;20,{"groszy";"grosz";"grosze";"groszy"},{"groszy";"grosze";"groszy"}),MATCH(IF(D232&lt;20,D232,MOD(D232,10)),IF(D232&lt;20,{0;1;2;5},{0;2;5}),1)))</f>
        <v>#REF!</v>
      </c>
      <c r="E233" s="15" t="e">
        <f>IF(OR(B230&lt;1,INT(E232/100)=0),"",INDEX(excelblog_Setki,INT(E232/100)))&amp;IF(E232-(INT(E232/100)*100)&lt;=20,IF(E232-(INT(E232/100)*100)=0,IF(OR(E232&gt;0,B230&lt;1),"","złotych")," "&amp;INDEX(excelblog_Jednosci,E232-(INT(E232/100)*100)))," "&amp;INDEX(excelblog_Dziesiatki,INT((E232-(INT(E232/100)*100))/10))&amp;IF(MOD((E232-(INT(E232/100)*100)),10)," "&amp;INDEX(excelblog_Jednosci,MOD((E232-(INT(E232/100)*100)),10)),""))&amp;IF(E232=0,""," "&amp;INDEX(IF(E232&lt;20,{"złotych";"złoty";"złote";"złotych"},{"złotych";"złote";"złotych"}),MATCH(IF(E232-(INT(E232/100)*100)&lt;20,E232-(INT(E232/100)*100),MOD((E232-(INT(E232/100)*100)),10)),IF(E232&lt;20,{0;1;2;5},{0;2;5}),1)))</f>
        <v>#REF!</v>
      </c>
      <c r="F233" s="15" t="e">
        <f>IF(OR(B230&lt;1,INT(F232/100)=0),"",INDEX(excelblog_Setki,INT(F232/100)))&amp;IF(F232-(INT(F232/100)*100)&lt;=20,IF(F232-(INT(F232/100)*100)=0,""," "&amp;INDEX(excelblog_Jednosci,F232-(INT(F232/100)*100)))," "&amp;INDEX(excelblog_Dziesiatki,INT((F232-(INT(F232/100)*100))/10))&amp;IF(MOD((F232-(INT(F232/100)*100)),10)," "&amp;INDEX(excelblog_Jednosci,MOD((F232-(INT(F232/100)*100)),10)),""))&amp;IF(F232=0,""," "&amp;INDEX(IF(F232&lt;20,{"";"tysiąc";"tysiące";"tysięcy"},{"tysięcy";"tysiące";"tysięcy"}),MATCH(IF(F232-(INT(F232/100)*100)&lt;20,F232-(INT(F232/100)*100),MOD((F232-(INT(F232/100)*100)),10)),IF(F232&lt;20,{0;1;2;5},{0;2;5}),1)))</f>
        <v>#REF!</v>
      </c>
      <c r="G233" s="15" t="e">
        <f>IF(OR(B230&lt;1,INT(G232/100)=0),"",INDEX(excelblog_Setki,INT(G232/100)))&amp;IF(G232-(INT(G232/100)*100)&lt;=20,IF(G232-(INT(G232/100)*100)=0,""," "&amp;INDEX(excelblog_Jednosci,G232-(INT(G232/100)*100)))," "&amp;INDEX(excelblog_Dziesiatki,INT((G232-(INT(G232/100)*100))/10))&amp;IF(MOD((G232-(INT(G232/100)*100)),10)," "&amp;INDEX(excelblog_Jednosci,MOD((G232-(INT(G232/100)*100)),10)),""))&amp;IF(G232=0,""," "&amp;INDEX(IF(G232&lt;20,{"";"milion";"miliony";"milion?w"},{"milion?w";"miliony";"milion?w"}),MATCH(IF(G232-(INT(G232/100)*100)&lt;20,G232-(INT(G232/100)*100),MOD((G232-(INT(G232/100)*100)),10)),IF(G232&lt;20,{0;1;2;5},{0;2;5}),1)))</f>
        <v>#REF!</v>
      </c>
      <c r="H233" s="14" t="e">
        <f>IF(OR(B230&lt;1,INT(H232/100)=0),"",INDEX(excelblog_Setki,INT(H232/100)))&amp;IF(H232-(INT(H232/100)*100)&lt;=20,IF(H232-(INT(H232/100)*100)=0,""," "&amp;INDEX(excelblog_Jednosci,H232-(INT(H232/100)*100)))," "&amp;INDEX(excelblog_Dziesiatki,INT((H232-(INT(H232/100)*100))/10))&amp;IF(MOD((H232-(INT(H232/100)*100)),10)," "&amp;INDEX(excelblog_Jednosci,MOD((H232-(INT(H232/100)*100)),10)),""))&amp;IF(H232=0,""," "&amp;INDEX(IF(H232&lt;20,{"";"miliard";"miliardy";"miliard?w"},{"miliard?w";"miliardy";"miliard?w"}),MATCH(IF(H232-(INT(H232/100)*100)&lt;20,H232-(INT(H232/100)*100),MOD((H232-(INT(H232/100)*100)),10)),IF(H232&lt;20,{0;1;2;5},{0;2;5}),1)))</f>
        <v>#REF!</v>
      </c>
      <c r="I233" s="13"/>
    </row>
    <row r="234" spans="1:9" ht="12.75">
      <c r="A234" s="2"/>
      <c r="B234" s="2"/>
      <c r="C234" s="16"/>
      <c r="D234" s="17"/>
      <c r="E234" s="17"/>
      <c r="F234" s="17"/>
      <c r="G234" s="17"/>
      <c r="H234" s="17"/>
      <c r="I234" s="2"/>
    </row>
    <row r="235" spans="1:9" ht="12.75">
      <c r="A235" s="3" t="s">
        <v>15</v>
      </c>
      <c r="B235" s="18" t="str">
        <f>IF(NOT(ISNUMBER(B230)),excelblog_Komunikat1,IF(OR((B230*10^-12)&gt;=1,B230&lt;0),excelblog_Komunikat2,IF(TRIM(H233)&lt;&gt;"",TRIM(H233)&amp;" ","")&amp;IF(TRIM(G233)&lt;&gt;"",TRIM(G233)&amp;" ","")&amp;IF(TRIM(F233)&lt;&gt;"",TRIM(F233)&amp;" ","")&amp;IF(TRIM(E233)&lt;&gt;"",TRIM(E233)&amp;" ","")&amp;IF(TRIM(D233)&lt;&gt;"",D233&amp;" ","")))</f>
        <v>W polu z kwotą nie znajduje się liczba</v>
      </c>
      <c r="C235" s="19"/>
      <c r="D235" s="19"/>
      <c r="E235" s="19"/>
      <c r="F235" s="19"/>
      <c r="G235" s="19"/>
      <c r="H235" s="19"/>
      <c r="I235" s="20"/>
    </row>
    <row r="236" spans="1:9" ht="12.75">
      <c r="A236" s="3" t="s">
        <v>16</v>
      </c>
      <c r="B236" s="18" t="str">
        <f>IF(NOT(ISNUMBER(B230)),excelblog_Komunikat1,IF(OR((B230*10^-12)&gt;=1,B230&lt;0),excelblog_Komunikat2,IF(TRIM(H233)&lt;&gt;"",TRIM(H233)&amp;" ","")&amp;IF(TRIM(G233)&lt;&gt;"",TRIM(G233)&amp;" ","")&amp;IF(TRIM(F233)&lt;&gt;"",TRIM(F233)&amp;" ","")&amp;IF(TRIM(E233)&lt;&gt;"",TRIM(E233)&amp;", ","")&amp;IF(TRIM(D233)&lt;&gt;"",D233&amp;" ","")))</f>
        <v>W polu z kwotą nie znajduje się liczba</v>
      </c>
      <c r="C236" s="19"/>
      <c r="D236" s="19"/>
      <c r="E236" s="19"/>
      <c r="F236" s="19"/>
      <c r="G236" s="19"/>
      <c r="H236" s="19"/>
      <c r="I236" s="20"/>
    </row>
    <row r="237" spans="1:9" ht="12.75">
      <c r="A237" s="3" t="s">
        <v>17</v>
      </c>
      <c r="B237" s="18" t="str">
        <f>IF(NOT(ISNUMBER(B230)),excelblog_Komunikat1,IF(OR((B230*10^-12)&gt;=1,B230&lt;0),excelblog_Komunikat2,IF(TRIM(H233)&lt;&gt;"",TRIM(H233)&amp;" ","")&amp;IF(TRIM(G233)&lt;&gt;"",TRIM(G233)&amp;" ","")&amp;IF(TRIM(F233)&lt;&gt;"",TRIM(F233)&amp;" ","")&amp;IF(TRIM(E233)&lt;&gt;"",TRIM(E233)&amp;" ","")&amp;IF(TRIM(D233)&lt;&gt;"",C233&amp;" ","")))</f>
        <v>W polu z kwotą nie znajduje się liczba</v>
      </c>
      <c r="C237" s="19"/>
      <c r="D237" s="19"/>
      <c r="E237" s="19"/>
      <c r="F237" s="19"/>
      <c r="G237" s="19"/>
      <c r="H237" s="19"/>
      <c r="I237" s="20"/>
    </row>
    <row r="241" ht="12.75">
      <c r="A241" s="4"/>
    </row>
    <row r="242" spans="1:9" ht="12.75">
      <c r="A242" s="2"/>
      <c r="B242" s="3" t="s">
        <v>5</v>
      </c>
      <c r="C242" s="2"/>
      <c r="D242" s="5"/>
      <c r="E242" s="5"/>
      <c r="F242" s="5"/>
      <c r="G242" s="5"/>
      <c r="H242" s="5"/>
      <c r="I242" s="2"/>
    </row>
    <row r="243" spans="1:9" ht="12.75">
      <c r="A243" s="3" t="s">
        <v>5</v>
      </c>
      <c r="B243" s="6"/>
      <c r="C243" s="7"/>
      <c r="D243" s="5"/>
      <c r="E243" s="5"/>
      <c r="F243" s="5"/>
      <c r="G243" s="5"/>
      <c r="H243" s="5"/>
      <c r="I243" s="2"/>
    </row>
    <row r="244" spans="1:9" ht="12.75">
      <c r="A244" s="3"/>
      <c r="B244" s="7"/>
      <c r="C244" s="8" t="s">
        <v>7</v>
      </c>
      <c r="D244" s="9" t="s">
        <v>8</v>
      </c>
      <c r="E244" s="9" t="s">
        <v>9</v>
      </c>
      <c r="F244" s="9" t="s">
        <v>10</v>
      </c>
      <c r="G244" s="9" t="s">
        <v>11</v>
      </c>
      <c r="H244" s="9" t="s">
        <v>12</v>
      </c>
      <c r="I244" s="2"/>
    </row>
    <row r="245" spans="1:9" ht="12.75">
      <c r="A245" s="10" t="s">
        <v>13</v>
      </c>
      <c r="B245" s="2"/>
      <c r="C245" s="11"/>
      <c r="D245" s="12">
        <f>ROUND((B243-INT(B243))*100,0)</f>
        <v>0</v>
      </c>
      <c r="E245" s="12">
        <f>IF(B243&gt;=1,VALUE(RIGHT(LEFT(INT(B243),LEN(INT(B243))),3)),0)</f>
        <v>0</v>
      </c>
      <c r="F245" s="12">
        <f>IF(B243&gt;=1000,VALUE(TEXT(RIGHT(LEFT(INT(B243),LEN(INT(B243))-3),3),"000")),0)</f>
        <v>0</v>
      </c>
      <c r="G245" s="12">
        <f>IF(B243&gt;=1000000,VALUE(TEXT(RIGHT(LEFT(INT(B243),LEN(INT(B243))-6),3),"000")),0)</f>
        <v>0</v>
      </c>
      <c r="H245" s="12">
        <f>IF(B243&gt;=1000000000,VALUE(TEXT(RIGHT(LEFT(INT(B243),LEN(INT(B243))-9),3),"000")),0)</f>
        <v>0</v>
      </c>
      <c r="I245" s="2"/>
    </row>
    <row r="246" spans="1:9" ht="12.75">
      <c r="A246" s="10" t="s">
        <v>14</v>
      </c>
      <c r="B246" s="13"/>
      <c r="C246" s="14" t="str">
        <f>ROUND((B243-INT(B243))*100,0)&amp;"/"&amp;100&amp;" groszy"</f>
        <v>0/100 groszy</v>
      </c>
      <c r="D246" s="14" t="str">
        <f>IF(B243=0,"",IF(D245&lt;=20,IF(D245=0,"zero",INDEX(excelblog_Jednosci,D245)),INDEX(excelblog_Dziesiatki,INT(D245/10))&amp;IF(MOD(D245,10)," "&amp;INDEX(excelblog_Jednosci,MOD(D245,10)),"")))&amp;" "&amp;IF(B243=0,"",INDEX(IF(D245&lt;20,{"groszy";"grosz";"grosze";"groszy"},{"groszy";"grosze";"groszy"}),MATCH(IF(D245&lt;20,D245,MOD(D245,10)),IF(D245&lt;20,{0;1;2;5},{0;2;5}),1)))</f>
        <v> </v>
      </c>
      <c r="E246" s="15">
        <f>IF(OR(B243&lt;1,INT(E245/100)=0),"",INDEX(excelblog_Setki,INT(E245/100)))&amp;IF(E245-(INT(E245/100)*100)&lt;=20,IF(E245-(INT(E245/100)*100)=0,IF(OR(E245&gt;0,B243&lt;1),"","złotych")," "&amp;INDEX(excelblog_Jednosci,E245-(INT(E245/100)*100)))," "&amp;INDEX(excelblog_Dziesiatki,INT((E245-(INT(E245/100)*100))/10))&amp;IF(MOD((E245-(INT(E245/100)*100)),10)," "&amp;INDEX(excelblog_Jednosci,MOD((E245-(INT(E245/100)*100)),10)),""))&amp;IF(E245=0,""," "&amp;INDEX(IF(E245&lt;20,{"złotych";"złoty";"złote";"złotych"},{"złotych";"złote";"złotych"}),MATCH(IF(E245-(INT(E245/100)*100)&lt;20,E245-(INT(E245/100)*100),MOD((E245-(INT(E245/100)*100)),10)),IF(E245&lt;20,{0;1;2;5},{0;2;5}),1)))</f>
      </c>
      <c r="F246" s="15">
        <f>IF(OR(B243&lt;1,INT(F245/100)=0),"",INDEX(excelblog_Setki,INT(F245/100)))&amp;IF(F245-(INT(F245/100)*100)&lt;=20,IF(F245-(INT(F245/100)*100)=0,""," "&amp;INDEX(excelblog_Jednosci,F245-(INT(F245/100)*100)))," "&amp;INDEX(excelblog_Dziesiatki,INT((F245-(INT(F245/100)*100))/10))&amp;IF(MOD((F245-(INT(F245/100)*100)),10)," "&amp;INDEX(excelblog_Jednosci,MOD((F245-(INT(F245/100)*100)),10)),""))&amp;IF(F245=0,""," "&amp;INDEX(IF(F245&lt;20,{"";"tysiąc";"tysiące";"tysięcy"},{"tysięcy";"tysiące";"tysięcy"}),MATCH(IF(F245-(INT(F245/100)*100)&lt;20,F245-(INT(F245/100)*100),MOD((F245-(INT(F245/100)*100)),10)),IF(F245&lt;20,{0;1;2;5},{0;2;5}),1)))</f>
      </c>
      <c r="G246" s="15">
        <f>IF(OR(B243&lt;1,INT(G245/100)=0),"",INDEX(excelblog_Setki,INT(G245/100)))&amp;IF(G245-(INT(G245/100)*100)&lt;=20,IF(G245-(INT(G245/100)*100)=0,""," "&amp;INDEX(excelblog_Jednosci,G245-(INT(G245/100)*100)))," "&amp;INDEX(excelblog_Dziesiatki,INT((G245-(INT(G245/100)*100))/10))&amp;IF(MOD((G245-(INT(G245/100)*100)),10)," "&amp;INDEX(excelblog_Jednosci,MOD((G245-(INT(G245/100)*100)),10)),""))&amp;IF(G245=0,""," "&amp;INDEX(IF(G245&lt;20,{"";"milion";"miliony";"milion?w"},{"milion?w";"miliony";"milion?w"}),MATCH(IF(G245-(INT(G245/100)*100)&lt;20,G245-(INT(G245/100)*100),MOD((G245-(INT(G245/100)*100)),10)),IF(G245&lt;20,{0;1;2;5},{0;2;5}),1)))</f>
      </c>
      <c r="H246" s="14">
        <f>IF(OR(B243&lt;1,INT(H245/100)=0),"",INDEX(excelblog_Setki,INT(H245/100)))&amp;IF(H245-(INT(H245/100)*100)&lt;=20,IF(H245-(INT(H245/100)*100)=0,""," "&amp;INDEX(excelblog_Jednosci,H245-(INT(H245/100)*100)))," "&amp;INDEX(excelblog_Dziesiatki,INT((H245-(INT(H245/100)*100))/10))&amp;IF(MOD((H245-(INT(H245/100)*100)),10)," "&amp;INDEX(excelblog_Jednosci,MOD((H245-(INT(H245/100)*100)),10)),""))&amp;IF(H245=0,""," "&amp;INDEX(IF(H245&lt;20,{"";"miliard";"miliardy";"miliard?w"},{"miliard?w";"miliardy";"miliard?w"}),MATCH(IF(H245-(INT(H245/100)*100)&lt;20,H245-(INT(H245/100)*100),MOD((H245-(INT(H245/100)*100)),10)),IF(H245&lt;20,{0;1;2;5},{0;2;5}),1)))</f>
      </c>
      <c r="I246" s="13"/>
    </row>
    <row r="247" spans="1:9" ht="12.75">
      <c r="A247" s="2"/>
      <c r="B247" s="2"/>
      <c r="C247" s="16"/>
      <c r="D247" s="17"/>
      <c r="E247" s="17"/>
      <c r="F247" s="17"/>
      <c r="G247" s="17"/>
      <c r="H247" s="17"/>
      <c r="I247" s="2"/>
    </row>
    <row r="248" spans="1:9" ht="12.75">
      <c r="A248" s="3" t="s">
        <v>15</v>
      </c>
      <c r="B248" s="18" t="str">
        <f>IF(NOT(ISNUMBER(B243)),excelblog_Komunikat1,IF(OR((B243*10^-12)&gt;=1,B243&lt;0),excelblog_Komunikat2,IF(TRIM(H246)&lt;&gt;"",TRIM(H246)&amp;" ","")&amp;IF(TRIM(G246)&lt;&gt;"",TRIM(G246)&amp;" ","")&amp;IF(TRIM(F246)&lt;&gt;"",TRIM(F246)&amp;" ","")&amp;IF(TRIM(E246)&lt;&gt;"",TRIM(E246)&amp;" ","")&amp;IF(TRIM(D246)&lt;&gt;"",D246&amp;" ","")))</f>
        <v>W polu z kwotą nie znajduje się liczba</v>
      </c>
      <c r="C248" s="19"/>
      <c r="D248" s="19"/>
      <c r="E248" s="19"/>
      <c r="F248" s="19"/>
      <c r="G248" s="19"/>
      <c r="H248" s="19"/>
      <c r="I248" s="20"/>
    </row>
    <row r="249" spans="1:9" ht="12.75">
      <c r="A249" s="3" t="s">
        <v>16</v>
      </c>
      <c r="B249" s="18" t="str">
        <f>IF(NOT(ISNUMBER(B243)),excelblog_Komunikat1,IF(OR((B243*10^-12)&gt;=1,B243&lt;0),excelblog_Komunikat2,IF(TRIM(H246)&lt;&gt;"",TRIM(H246)&amp;" ","")&amp;IF(TRIM(G246)&lt;&gt;"",TRIM(G246)&amp;" ","")&amp;IF(TRIM(F246)&lt;&gt;"",TRIM(F246)&amp;" ","")&amp;IF(TRIM(E246)&lt;&gt;"",TRIM(E246)&amp;", ","")&amp;IF(TRIM(D246)&lt;&gt;"",D246&amp;" ","")))</f>
        <v>W polu z kwotą nie znajduje się liczba</v>
      </c>
      <c r="C249" s="19"/>
      <c r="D249" s="19"/>
      <c r="E249" s="19"/>
      <c r="F249" s="19"/>
      <c r="G249" s="19"/>
      <c r="H249" s="19"/>
      <c r="I249" s="20"/>
    </row>
    <row r="250" spans="1:9" ht="12.75">
      <c r="A250" s="3" t="s">
        <v>17</v>
      </c>
      <c r="B250" s="18" t="str">
        <f>IF(NOT(ISNUMBER(B243)),excelblog_Komunikat1,IF(OR((B243*10^-12)&gt;=1,B243&lt;0),excelblog_Komunikat2,IF(TRIM(H246)&lt;&gt;"",TRIM(H246)&amp;" ","")&amp;IF(TRIM(G246)&lt;&gt;"",TRIM(G246)&amp;" ","")&amp;IF(TRIM(F246)&lt;&gt;"",TRIM(F246)&amp;" ","")&amp;IF(TRIM(E246)&lt;&gt;"",TRIM(E246)&amp;" ","")&amp;IF(TRIM(D246)&lt;&gt;"",C246&amp;" ","")))</f>
        <v>W polu z kwotą nie znajduje się liczba</v>
      </c>
      <c r="C250" s="19"/>
      <c r="D250" s="19"/>
      <c r="E250" s="19"/>
      <c r="F250" s="19"/>
      <c r="G250" s="19"/>
      <c r="H250" s="19"/>
      <c r="I250" s="20"/>
    </row>
    <row r="254" ht="12.75">
      <c r="A254" s="4"/>
    </row>
    <row r="255" spans="1:9" ht="12.75">
      <c r="A255" s="2"/>
      <c r="B255" s="3" t="s">
        <v>5</v>
      </c>
      <c r="C255" s="2"/>
      <c r="D255" s="5"/>
      <c r="E255" s="5"/>
      <c r="F255" s="5"/>
      <c r="G255" s="5"/>
      <c r="H255" s="5"/>
      <c r="I255" s="2"/>
    </row>
    <row r="256" spans="1:9" ht="12.75">
      <c r="A256" s="3" t="s">
        <v>5</v>
      </c>
      <c r="B256" s="6"/>
      <c r="C256" s="7" t="s">
        <v>20</v>
      </c>
      <c r="D256" s="5"/>
      <c r="E256" s="5"/>
      <c r="F256" s="5"/>
      <c r="G256" s="5"/>
      <c r="H256" s="5"/>
      <c r="I256" s="2"/>
    </row>
    <row r="257" spans="1:9" ht="12.75">
      <c r="A257" s="3"/>
      <c r="B257" s="7"/>
      <c r="C257" s="8" t="s">
        <v>7</v>
      </c>
      <c r="D257" s="9" t="s">
        <v>8</v>
      </c>
      <c r="E257" s="9" t="s">
        <v>9</v>
      </c>
      <c r="F257" s="9" t="s">
        <v>10</v>
      </c>
      <c r="G257" s="9" t="s">
        <v>11</v>
      </c>
      <c r="H257" s="9" t="s">
        <v>12</v>
      </c>
      <c r="I257" s="2"/>
    </row>
    <row r="258" spans="1:9" ht="12.75">
      <c r="A258" s="10" t="s">
        <v>13</v>
      </c>
      <c r="B258" s="2"/>
      <c r="C258" s="11"/>
      <c r="D258" s="12">
        <f>ROUND((B256-INT(B256))*100,0)</f>
        <v>0</v>
      </c>
      <c r="E258" s="12">
        <f>IF(B256&gt;=1,VALUE(RIGHT(LEFT(INT(B256),LEN(INT(B256))),3)),0)</f>
        <v>0</v>
      </c>
      <c r="F258" s="12">
        <f>IF(B256&gt;=1000,VALUE(TEXT(RIGHT(LEFT(INT(B256),LEN(INT(B256))-3),3),"000")),0)</f>
        <v>0</v>
      </c>
      <c r="G258" s="12">
        <f>IF(B256&gt;=1000000,VALUE(TEXT(RIGHT(LEFT(INT(B256),LEN(INT(B256))-6),3),"000")),0)</f>
        <v>0</v>
      </c>
      <c r="H258" s="12">
        <f>IF(B256&gt;=1000000000,VALUE(TEXT(RIGHT(LEFT(INT(B256),LEN(INT(B256))-9),3),"000")),0)</f>
        <v>0</v>
      </c>
      <c r="I258" s="2"/>
    </row>
    <row r="259" spans="1:9" ht="12.75">
      <c r="A259" s="10" t="s">
        <v>14</v>
      </c>
      <c r="B259" s="13"/>
      <c r="C259" s="14" t="str">
        <f>ROUND((B256-INT(B256))*100,0)&amp;"/"&amp;100&amp;" groszy"</f>
        <v>0/100 groszy</v>
      </c>
      <c r="D259" s="14" t="str">
        <f>IF(B256=0,"",IF(D258&lt;=20,IF(D258=0,"zero",INDEX(excelblog_Jednosci,D258)),INDEX(excelblog_Dziesiatki,INT(D258/10))&amp;IF(MOD(D258,10)," "&amp;INDEX(excelblog_Jednosci,MOD(D258,10)),"")))&amp;" "&amp;IF(B256=0,"",INDEX(IF(D258&lt;20,{"groszy";"grosz";"grosze";"groszy"},{"groszy";"grosze";"groszy"}),MATCH(IF(D258&lt;20,D258,MOD(D258,10)),IF(D258&lt;20,{0;1;2;5},{0;2;5}),1)))</f>
        <v> </v>
      </c>
      <c r="E259" s="15">
        <f>IF(OR(B256&lt;1,INT(E258/100)=0),"",INDEX(excelblog_Setki,INT(E258/100)))&amp;IF(E258-(INT(E258/100)*100)&lt;=20,IF(E258-(INT(E258/100)*100)=0,IF(OR(E258&gt;0,B256&lt;1),"","złotych")," "&amp;INDEX(excelblog_Jednosci,E258-(INT(E258/100)*100)))," "&amp;INDEX(excelblog_Dziesiatki,INT((E258-(INT(E258/100)*100))/10))&amp;IF(MOD((E258-(INT(E258/100)*100)),10)," "&amp;INDEX(excelblog_Jednosci,MOD((E258-(INT(E258/100)*100)),10)),""))&amp;IF(E258=0,""," "&amp;INDEX(IF(E258&lt;20,{"złotych";"złoty";"złote";"złotych"},{"złotych";"złote";"złotych"}),MATCH(IF(E258-(INT(E258/100)*100)&lt;20,E258-(INT(E258/100)*100),MOD((E258-(INT(E258/100)*100)),10)),IF(E258&lt;20,{0;1;2;5},{0;2;5}),1)))</f>
      </c>
      <c r="F259" s="15">
        <f>IF(OR(B256&lt;1,INT(F258/100)=0),"",INDEX(excelblog_Setki,INT(F258/100)))&amp;IF(F258-(INT(F258/100)*100)&lt;=20,IF(F258-(INT(F258/100)*100)=0,""," "&amp;INDEX(excelblog_Jednosci,F258-(INT(F258/100)*100)))," "&amp;INDEX(excelblog_Dziesiatki,INT((F258-(INT(F258/100)*100))/10))&amp;IF(MOD((F258-(INT(F258/100)*100)),10)," "&amp;INDEX(excelblog_Jednosci,MOD((F258-(INT(F258/100)*100)),10)),""))&amp;IF(F258=0,""," "&amp;INDEX(IF(F258&lt;20,{"";"tysiąc";"tysiące";"tysięcy"},{"tysięcy";"tysiące";"tysięcy"}),MATCH(IF(F258-(INT(F258/100)*100)&lt;20,F258-(INT(F258/100)*100),MOD((F258-(INT(F258/100)*100)),10)),IF(F258&lt;20,{0;1;2;5},{0;2;5}),1)))</f>
      </c>
      <c r="G259" s="15">
        <f>IF(OR(B256&lt;1,INT(G258/100)=0),"",INDEX(excelblog_Setki,INT(G258/100)))&amp;IF(G258-(INT(G258/100)*100)&lt;=20,IF(G258-(INT(G258/100)*100)=0,""," "&amp;INDEX(excelblog_Jednosci,G258-(INT(G258/100)*100)))," "&amp;INDEX(excelblog_Dziesiatki,INT((G258-(INT(G258/100)*100))/10))&amp;IF(MOD((G258-(INT(G258/100)*100)),10)," "&amp;INDEX(excelblog_Jednosci,MOD((G258-(INT(G258/100)*100)),10)),""))&amp;IF(G258=0,""," "&amp;INDEX(IF(G258&lt;20,{"";"milion";"miliony";"milion?w"},{"milion?w";"miliony";"milion?w"}),MATCH(IF(G258-(INT(G258/100)*100)&lt;20,G258-(INT(G258/100)*100),MOD((G258-(INT(G258/100)*100)),10)),IF(G258&lt;20,{0;1;2;5},{0;2;5}),1)))</f>
      </c>
      <c r="H259" s="14">
        <f>IF(OR(B256&lt;1,INT(H258/100)=0),"",INDEX(excelblog_Setki,INT(H258/100)))&amp;IF(H258-(INT(H258/100)*100)&lt;=20,IF(H258-(INT(H258/100)*100)=0,""," "&amp;INDEX(excelblog_Jednosci,H258-(INT(H258/100)*100)))," "&amp;INDEX(excelblog_Dziesiatki,INT((H258-(INT(H258/100)*100))/10))&amp;IF(MOD((H258-(INT(H258/100)*100)),10)," "&amp;INDEX(excelblog_Jednosci,MOD((H258-(INT(H258/100)*100)),10)),""))&amp;IF(H258=0,""," "&amp;INDEX(IF(H258&lt;20,{"";"miliard";"miliardy";"miliard?w"},{"miliard?w";"miliardy";"miliard?w"}),MATCH(IF(H258-(INT(H258/100)*100)&lt;20,H258-(INT(H258/100)*100),MOD((H258-(INT(H258/100)*100)),10)),IF(H258&lt;20,{0;1;2;5},{0;2;5}),1)))</f>
      </c>
      <c r="I259" s="13"/>
    </row>
    <row r="260" spans="1:9" ht="12.75">
      <c r="A260" s="2"/>
      <c r="B260" s="2"/>
      <c r="C260" s="16"/>
      <c r="D260" s="17"/>
      <c r="E260" s="17"/>
      <c r="F260" s="17"/>
      <c r="G260" s="17"/>
      <c r="H260" s="17"/>
      <c r="I260" s="2"/>
    </row>
    <row r="261" spans="1:9" ht="12.75">
      <c r="A261" s="3" t="s">
        <v>15</v>
      </c>
      <c r="B261" s="18" t="str">
        <f>IF(NOT(ISNUMBER(B256)),excelblog_Komunikat1,IF(OR((B256*10^-12)&gt;=1,B256&lt;0),excelblog_Komunikat2,IF(TRIM(H259)&lt;&gt;"",TRIM(H259)&amp;" ","")&amp;IF(TRIM(G259)&lt;&gt;"",TRIM(G259)&amp;" ","")&amp;IF(TRIM(F259)&lt;&gt;"",TRIM(F259)&amp;" ","")&amp;IF(TRIM(E259)&lt;&gt;"",TRIM(E259)&amp;" ","")&amp;IF(TRIM(D259)&lt;&gt;"",D259&amp;" ","")))</f>
        <v>W polu z kwotą nie znajduje się liczba</v>
      </c>
      <c r="C261" s="19"/>
      <c r="D261" s="19"/>
      <c r="E261" s="19"/>
      <c r="F261" s="19"/>
      <c r="G261" s="19"/>
      <c r="H261" s="19"/>
      <c r="I261" s="20"/>
    </row>
    <row r="262" spans="1:9" ht="12.75">
      <c r="A262" s="3" t="s">
        <v>16</v>
      </c>
      <c r="B262" s="18" t="str">
        <f>IF(NOT(ISNUMBER(B256)),excelblog_Komunikat1,IF(OR((B256*10^-12)&gt;=1,B256&lt;0),excelblog_Komunikat2,IF(TRIM(H259)&lt;&gt;"",TRIM(H259)&amp;" ","")&amp;IF(TRIM(G259)&lt;&gt;"",TRIM(G259)&amp;" ","")&amp;IF(TRIM(F259)&lt;&gt;"",TRIM(F259)&amp;" ","")&amp;IF(TRIM(E259)&lt;&gt;"",TRIM(E259)&amp;", ","")&amp;IF(TRIM(D259)&lt;&gt;"",D259&amp;" ","")))</f>
        <v>W polu z kwotą nie znajduje się liczba</v>
      </c>
      <c r="C262" s="19"/>
      <c r="D262" s="19"/>
      <c r="E262" s="19"/>
      <c r="F262" s="19"/>
      <c r="G262" s="19"/>
      <c r="H262" s="19"/>
      <c r="I262" s="20"/>
    </row>
    <row r="263" spans="1:9" ht="12.75">
      <c r="A263" s="3" t="s">
        <v>17</v>
      </c>
      <c r="B263" s="18" t="str">
        <f>IF(NOT(ISNUMBER(B256)),excelblog_Komunikat1,IF(OR((B256*10^-12)&gt;=1,B256&lt;0),excelblog_Komunikat2,IF(TRIM(H259)&lt;&gt;"",TRIM(H259)&amp;" ","")&amp;IF(TRIM(G259)&lt;&gt;"",TRIM(G259)&amp;" ","")&amp;IF(TRIM(F259)&lt;&gt;"",TRIM(F259)&amp;" ","")&amp;IF(TRIM(E259)&lt;&gt;"",TRIM(E259)&amp;" ","")&amp;IF(TRIM(D259)&lt;&gt;"",C259&amp;" ","")))</f>
        <v>W polu z kwotą nie znajduje się liczba</v>
      </c>
      <c r="C263" s="19"/>
      <c r="D263" s="19"/>
      <c r="E263" s="19"/>
      <c r="F263" s="19"/>
      <c r="G263" s="19"/>
      <c r="H263" s="19"/>
      <c r="I263" s="20"/>
    </row>
    <row r="301" ht="12.75">
      <c r="A301" s="1" t="s">
        <v>24</v>
      </c>
    </row>
    <row r="302" ht="12.75">
      <c r="A302" s="4"/>
    </row>
    <row r="303" spans="1:9" ht="12.75">
      <c r="A303" s="2"/>
      <c r="B303" s="3" t="s">
        <v>5</v>
      </c>
      <c r="C303" s="2"/>
      <c r="D303" s="5"/>
      <c r="E303" s="5"/>
      <c r="F303" s="5"/>
      <c r="G303" s="5"/>
      <c r="H303" s="5"/>
      <c r="I303" s="2"/>
    </row>
    <row r="304" spans="1:9" ht="12.75">
      <c r="A304" s="3" t="s">
        <v>5</v>
      </c>
      <c r="B304" s="6" t="e">
        <f>Arkusz1!#REF!</f>
        <v>#REF!</v>
      </c>
      <c r="C304" s="7" t="s">
        <v>6</v>
      </c>
      <c r="D304" s="5"/>
      <c r="E304" s="5"/>
      <c r="F304" s="5"/>
      <c r="G304" s="5"/>
      <c r="H304" s="5"/>
      <c r="I304" s="2"/>
    </row>
    <row r="305" spans="1:9" ht="12.75">
      <c r="A305" s="3"/>
      <c r="B305" s="7"/>
      <c r="C305" s="8" t="s">
        <v>7</v>
      </c>
      <c r="D305" s="9" t="s">
        <v>8</v>
      </c>
      <c r="E305" s="9" t="s">
        <v>9</v>
      </c>
      <c r="F305" s="9" t="s">
        <v>10</v>
      </c>
      <c r="G305" s="9" t="s">
        <v>11</v>
      </c>
      <c r="H305" s="9" t="s">
        <v>12</v>
      </c>
      <c r="I305" s="2"/>
    </row>
    <row r="306" spans="1:9" ht="12.75">
      <c r="A306" s="10" t="s">
        <v>13</v>
      </c>
      <c r="B306" s="2"/>
      <c r="C306" s="11"/>
      <c r="D306" s="12" t="e">
        <f>ROUND((B304-INT(B304))*100,0)</f>
        <v>#REF!</v>
      </c>
      <c r="E306" s="12" t="e">
        <f>IF(B304&gt;=1,VALUE(RIGHT(LEFT(INT(B304),LEN(INT(B304))),3)),0)</f>
        <v>#REF!</v>
      </c>
      <c r="F306" s="12" t="e">
        <f>IF(B304&gt;=1000,VALUE(TEXT(RIGHT(LEFT(INT(B304),LEN(INT(B304))-3),3),"000")),0)</f>
        <v>#REF!</v>
      </c>
      <c r="G306" s="12" t="e">
        <f>IF(B304&gt;=1000000,VALUE(TEXT(RIGHT(LEFT(INT(B304),LEN(INT(B304))-6),3),"000")),0)</f>
        <v>#REF!</v>
      </c>
      <c r="H306" s="12" t="e">
        <f>IF(B304&gt;=1000000000,VALUE(TEXT(RIGHT(LEFT(INT(B304),LEN(INT(B304))-9),3),"000")),0)</f>
        <v>#REF!</v>
      </c>
      <c r="I306" s="2"/>
    </row>
    <row r="307" spans="1:9" ht="12.75">
      <c r="A307" s="10" t="s">
        <v>14</v>
      </c>
      <c r="B307" s="13"/>
      <c r="C307" s="14" t="e">
        <f>ROUND((B304-INT(B304))*100,0)&amp;"/"&amp;100&amp;" groszy"</f>
        <v>#REF!</v>
      </c>
      <c r="D307" s="14" t="e">
        <f>IF(B304=0,"",IF(D306&lt;=20,IF(D306=0,"zero",INDEX(excelblog_Jednosci,D306)),INDEX(excelblog_Dziesiatki,INT(D306/10))&amp;IF(MOD(D306,10)," "&amp;INDEX(excelblog_Jednosci,MOD(D306,10)),"")))&amp;" "&amp;IF(B304=0,"",INDEX(IF(D306&lt;20,{"groszy";"grosz";"grosze";"groszy"},{"groszy";"grosze";"groszy"}),MATCH(IF(D306&lt;20,D306,MOD(D306,10)),IF(D306&lt;20,{0;1;2;5},{0;2;5}),1)))</f>
        <v>#REF!</v>
      </c>
      <c r="E307" s="15" t="e">
        <f>IF(OR(B304&lt;1,INT(E306/100)=0),"",INDEX(excelblog_Setki,INT(E306/100)))&amp;IF(E306-(INT(E306/100)*100)&lt;=20,IF(E306-(INT(E306/100)*100)=0,IF(OR(E306&gt;0,B304&lt;1),"","złotych")," "&amp;INDEX(excelblog_Jednosci,E306-(INT(E306/100)*100)))," "&amp;INDEX(excelblog_Dziesiatki,INT((E306-(INT(E306/100)*100))/10))&amp;IF(MOD((E306-(INT(E306/100)*100)),10)," "&amp;INDEX(excelblog_Jednosci,MOD((E306-(INT(E306/100)*100)),10)),""))&amp;IF(E306=0,""," "&amp;INDEX(IF(E306&lt;20,{"złotych";"złoty";"złote";"złotych"},{"złotych";"złote";"złotych"}),MATCH(IF(E306-(INT(E306/100)*100)&lt;20,E306-(INT(E306/100)*100),MOD((E306-(INT(E306/100)*100)),10)),IF(E306&lt;20,{0;1;2;5},{0;2;5}),1)))</f>
        <v>#REF!</v>
      </c>
      <c r="F307" s="15" t="e">
        <f>IF(OR(B304&lt;1,INT(F306/100)=0),"",INDEX(excelblog_Setki,INT(F306/100)))&amp;IF(F306-(INT(F306/100)*100)&lt;=20,IF(F306-(INT(F306/100)*100)=0,""," "&amp;INDEX(excelblog_Jednosci,F306-(INT(F306/100)*100)))," "&amp;INDEX(excelblog_Dziesiatki,INT((F306-(INT(F306/100)*100))/10))&amp;IF(MOD((F306-(INT(F306/100)*100)),10)," "&amp;INDEX(excelblog_Jednosci,MOD((F306-(INT(F306/100)*100)),10)),""))&amp;IF(F306=0,""," "&amp;INDEX(IF(F306&lt;20,{"";"tysiąc";"tysiące";"tysięcy"},{"tysięcy";"tysiące";"tysięcy"}),MATCH(IF(F306-(INT(F306/100)*100)&lt;20,F306-(INT(F306/100)*100),MOD((F306-(INT(F306/100)*100)),10)),IF(F306&lt;20,{0;1;2;5},{0;2;5}),1)))</f>
        <v>#REF!</v>
      </c>
      <c r="G307" s="15" t="e">
        <f>IF(OR(B304&lt;1,INT(G306/100)=0),"",INDEX(excelblog_Setki,INT(G306/100)))&amp;IF(G306-(INT(G306/100)*100)&lt;=20,IF(G306-(INT(G306/100)*100)=0,""," "&amp;INDEX(excelblog_Jednosci,G306-(INT(G306/100)*100)))," "&amp;INDEX(excelblog_Dziesiatki,INT((G306-(INT(G306/100)*100))/10))&amp;IF(MOD((G306-(INT(G306/100)*100)),10)," "&amp;INDEX(excelblog_Jednosci,MOD((G306-(INT(G306/100)*100)),10)),""))&amp;IF(G306=0,""," "&amp;INDEX(IF(G306&lt;20,{"";"milion";"miliony";"milion?w"},{"milion?w";"miliony";"milion?w"}),MATCH(IF(G306-(INT(G306/100)*100)&lt;20,G306-(INT(G306/100)*100),MOD((G306-(INT(G306/100)*100)),10)),IF(G306&lt;20,{0;1;2;5},{0;2;5}),1)))</f>
        <v>#REF!</v>
      </c>
      <c r="H307" s="14" t="e">
        <f>IF(OR(B304&lt;1,INT(H306/100)=0),"",INDEX(excelblog_Setki,INT(H306/100)))&amp;IF(H306-(INT(H306/100)*100)&lt;=20,IF(H306-(INT(H306/100)*100)=0,""," "&amp;INDEX(excelblog_Jednosci,H306-(INT(H306/100)*100)))," "&amp;INDEX(excelblog_Dziesiatki,INT((H306-(INT(H306/100)*100))/10))&amp;IF(MOD((H306-(INT(H306/100)*100)),10)," "&amp;INDEX(excelblog_Jednosci,MOD((H306-(INT(H306/100)*100)),10)),""))&amp;IF(H306=0,""," "&amp;INDEX(IF(H306&lt;20,{"";"miliard";"miliardy";"miliard?w"},{"miliard?w";"miliardy";"miliard?w"}),MATCH(IF(H306-(INT(H306/100)*100)&lt;20,H306-(INT(H306/100)*100),MOD((H306-(INT(H306/100)*100)),10)),IF(H306&lt;20,{0;1;2;5},{0;2;5}),1)))</f>
        <v>#REF!</v>
      </c>
      <c r="I307" s="13"/>
    </row>
    <row r="308" spans="1:9" ht="12.75">
      <c r="A308" s="2"/>
      <c r="B308" s="2"/>
      <c r="C308" s="16"/>
      <c r="D308" s="17"/>
      <c r="E308" s="17"/>
      <c r="F308" s="17"/>
      <c r="G308" s="17"/>
      <c r="H308" s="17"/>
      <c r="I308" s="2"/>
    </row>
    <row r="309" spans="1:9" ht="12.75">
      <c r="A309" s="3" t="s">
        <v>15</v>
      </c>
      <c r="B309" s="18" t="str">
        <f>IF(NOT(ISNUMBER(B304)),excelblog_Komunikat1,IF(OR((B304*10^-12)&gt;=1,B304&lt;0),excelblog_Komunikat2,IF(TRIM(H307)&lt;&gt;"",TRIM(H307)&amp;" ","")&amp;IF(TRIM(G307)&lt;&gt;"",TRIM(G307)&amp;" ","")&amp;IF(TRIM(F307)&lt;&gt;"",TRIM(F307)&amp;" ","")&amp;IF(TRIM(E307)&lt;&gt;"",TRIM(E307)&amp;" ","")&amp;IF(TRIM(D307)&lt;&gt;"",D307&amp;" ","")))</f>
        <v>W polu z kwotą nie znajduje się liczba</v>
      </c>
      <c r="C309" s="19"/>
      <c r="D309" s="19"/>
      <c r="E309" s="19"/>
      <c r="F309" s="19"/>
      <c r="G309" s="19"/>
      <c r="H309" s="19"/>
      <c r="I309" s="20"/>
    </row>
    <row r="310" spans="1:9" ht="12.75">
      <c r="A310" s="3" t="s">
        <v>16</v>
      </c>
      <c r="B310" s="18" t="str">
        <f>IF(NOT(ISNUMBER(B304)),excelblog_Komunikat1,IF(OR((B304*10^-12)&gt;=1,B304&lt;0),excelblog_Komunikat2,IF(TRIM(H307)&lt;&gt;"",TRIM(H307)&amp;" ","")&amp;IF(TRIM(G307)&lt;&gt;"",TRIM(G307)&amp;" ","")&amp;IF(TRIM(F307)&lt;&gt;"",TRIM(F307)&amp;" ","")&amp;IF(TRIM(E307)&lt;&gt;"",TRIM(E307)&amp;", ","")&amp;IF(TRIM(D307)&lt;&gt;"",D307&amp;" ","")))</f>
        <v>W polu z kwotą nie znajduje się liczba</v>
      </c>
      <c r="C310" s="19"/>
      <c r="D310" s="19"/>
      <c r="E310" s="19"/>
      <c r="F310" s="19"/>
      <c r="G310" s="19"/>
      <c r="H310" s="19"/>
      <c r="I310" s="20"/>
    </row>
    <row r="311" spans="1:9" ht="12.75">
      <c r="A311" s="3" t="s">
        <v>17</v>
      </c>
      <c r="B311" s="18" t="str">
        <f>IF(NOT(ISNUMBER(B304)),excelblog_Komunikat1,IF(OR((B304*10^-12)&gt;=1,B304&lt;0),excelblog_Komunikat2,IF(TRIM(H307)&lt;&gt;"",TRIM(H307)&amp;" ","")&amp;IF(TRIM(G307)&lt;&gt;"",TRIM(G307)&amp;" ","")&amp;IF(TRIM(F307)&lt;&gt;"",TRIM(F307)&amp;" ","")&amp;IF(TRIM(E307)&lt;&gt;"",TRIM(E307)&amp;" ","")&amp;IF(TRIM(D307)&lt;&gt;"",C307&amp;" ","")))</f>
        <v>W polu z kwotą nie znajduje się liczba</v>
      </c>
      <c r="C311" s="19"/>
      <c r="D311" s="19"/>
      <c r="E311" s="19"/>
      <c r="F311" s="19"/>
      <c r="G311" s="19"/>
      <c r="H311" s="19"/>
      <c r="I311" s="20"/>
    </row>
    <row r="312" spans="1:9" ht="12.75">
      <c r="A312" s="3"/>
      <c r="B312" s="2"/>
      <c r="C312" s="2"/>
      <c r="D312" s="5"/>
      <c r="E312" s="5"/>
      <c r="F312" s="5"/>
      <c r="G312" s="5"/>
      <c r="H312" s="5"/>
      <c r="I312" s="2"/>
    </row>
    <row r="315" ht="12.75">
      <c r="A315" s="4"/>
    </row>
    <row r="316" spans="1:9" ht="12.75">
      <c r="A316" s="2"/>
      <c r="B316" s="3" t="s">
        <v>5</v>
      </c>
      <c r="C316" s="2"/>
      <c r="D316" s="5"/>
      <c r="E316" s="5"/>
      <c r="F316" s="5"/>
      <c r="G316" s="5"/>
      <c r="H316" s="5"/>
      <c r="I316" s="2"/>
    </row>
    <row r="317" spans="1:9" ht="12.75">
      <c r="A317" s="3" t="s">
        <v>5</v>
      </c>
      <c r="B317" s="6">
        <f>Arkusz1!G238</f>
        <v>0</v>
      </c>
      <c r="C317" s="7" t="s">
        <v>18</v>
      </c>
      <c r="D317" s="5"/>
      <c r="E317" s="5"/>
      <c r="F317" s="5"/>
      <c r="G317" s="5"/>
      <c r="H317" s="5"/>
      <c r="I317" s="2"/>
    </row>
    <row r="318" spans="1:9" ht="12.75">
      <c r="A318" s="3"/>
      <c r="B318" s="7"/>
      <c r="C318" s="8" t="s">
        <v>7</v>
      </c>
      <c r="D318" s="9" t="s">
        <v>8</v>
      </c>
      <c r="E318" s="9" t="s">
        <v>9</v>
      </c>
      <c r="F318" s="9" t="s">
        <v>10</v>
      </c>
      <c r="G318" s="9" t="s">
        <v>11</v>
      </c>
      <c r="H318" s="9" t="s">
        <v>12</v>
      </c>
      <c r="I318" s="2"/>
    </row>
    <row r="319" spans="1:9" ht="12.75">
      <c r="A319" s="10" t="s">
        <v>13</v>
      </c>
      <c r="B319" s="2"/>
      <c r="C319" s="11"/>
      <c r="D319" s="12">
        <f>ROUND((B317-INT(B317))*100,0)</f>
        <v>0</v>
      </c>
      <c r="E319" s="12">
        <f>IF(B317&gt;=1,VALUE(RIGHT(LEFT(INT(B317),LEN(INT(B317))),3)),0)</f>
        <v>0</v>
      </c>
      <c r="F319" s="12">
        <f>IF(B317&gt;=1000,VALUE(TEXT(RIGHT(LEFT(INT(B317),LEN(INT(B317))-3),3),"000")),0)</f>
        <v>0</v>
      </c>
      <c r="G319" s="12">
        <f>IF(B317&gt;=1000000,VALUE(TEXT(RIGHT(LEFT(INT(B317),LEN(INT(B317))-6),3),"000")),0)</f>
        <v>0</v>
      </c>
      <c r="H319" s="12">
        <f>IF(B317&gt;=1000000000,VALUE(TEXT(RIGHT(LEFT(INT(B317),LEN(INT(B317))-9),3),"000")),0)</f>
        <v>0</v>
      </c>
      <c r="I319" s="2"/>
    </row>
    <row r="320" spans="1:9" ht="12.75">
      <c r="A320" s="10" t="s">
        <v>14</v>
      </c>
      <c r="B320" s="13"/>
      <c r="C320" s="14" t="str">
        <f>ROUND((B317-INT(B317))*100,0)&amp;"/"&amp;100&amp;" groszy"</f>
        <v>0/100 groszy</v>
      </c>
      <c r="D320" s="14" t="str">
        <f>IF(B317=0,"",IF(D319&lt;=20,IF(D319=0,"zero",INDEX(excelblog_Jednosci,D319)),INDEX(excelblog_Dziesiatki,INT(D319/10))&amp;IF(MOD(D319,10)," "&amp;INDEX(excelblog_Jednosci,MOD(D319,10)),"")))&amp;" "&amp;IF(B317=0,"",INDEX(IF(D319&lt;20,{"groszy";"grosz";"grosze";"groszy"},{"groszy";"grosze";"groszy"}),MATCH(IF(D319&lt;20,D319,MOD(D319,10)),IF(D319&lt;20,{0;1;2;5},{0;2;5}),1)))</f>
        <v> </v>
      </c>
      <c r="E320" s="15">
        <f>IF(OR(B317&lt;1,INT(E319/100)=0),"",INDEX(excelblog_Setki,INT(E319/100)))&amp;IF(E319-(INT(E319/100)*100)&lt;=20,IF(E319-(INT(E319/100)*100)=0,IF(OR(E319&gt;0,B317&lt;1),"","złotych")," "&amp;INDEX(excelblog_Jednosci,E319-(INT(E319/100)*100)))," "&amp;INDEX(excelblog_Dziesiatki,INT((E319-(INT(E319/100)*100))/10))&amp;IF(MOD((E319-(INT(E319/100)*100)),10)," "&amp;INDEX(excelblog_Jednosci,MOD((E319-(INT(E319/100)*100)),10)),""))&amp;IF(E319=0,""," "&amp;INDEX(IF(E319&lt;20,{"złotych";"złoty";"złote";"złotych"},{"złotych";"złote";"złotych"}),MATCH(IF(E319-(INT(E319/100)*100)&lt;20,E319-(INT(E319/100)*100),MOD((E319-(INT(E319/100)*100)),10)),IF(E319&lt;20,{0;1;2;5},{0;2;5}),1)))</f>
      </c>
      <c r="F320" s="15">
        <f>IF(OR(B317&lt;1,INT(F319/100)=0),"",INDEX(excelblog_Setki,INT(F319/100)))&amp;IF(F319-(INT(F319/100)*100)&lt;=20,IF(F319-(INT(F319/100)*100)=0,""," "&amp;INDEX(excelblog_Jednosci,F319-(INT(F319/100)*100)))," "&amp;INDEX(excelblog_Dziesiatki,INT((F319-(INT(F319/100)*100))/10))&amp;IF(MOD((F319-(INT(F319/100)*100)),10)," "&amp;INDEX(excelblog_Jednosci,MOD((F319-(INT(F319/100)*100)),10)),""))&amp;IF(F319=0,""," "&amp;INDEX(IF(F319&lt;20,{"";"tysiąc";"tysiące";"tysięcy"},{"tysięcy";"tysiące";"tysięcy"}),MATCH(IF(F319-(INT(F319/100)*100)&lt;20,F319-(INT(F319/100)*100),MOD((F319-(INT(F319/100)*100)),10)),IF(F319&lt;20,{0;1;2;5},{0;2;5}),1)))</f>
      </c>
      <c r="G320" s="15">
        <f>IF(OR(B317&lt;1,INT(G319/100)=0),"",INDEX(excelblog_Setki,INT(G319/100)))&amp;IF(G319-(INT(G319/100)*100)&lt;=20,IF(G319-(INT(G319/100)*100)=0,""," "&amp;INDEX(excelblog_Jednosci,G319-(INT(G319/100)*100)))," "&amp;INDEX(excelblog_Dziesiatki,INT((G319-(INT(G319/100)*100))/10))&amp;IF(MOD((G319-(INT(G319/100)*100)),10)," "&amp;INDEX(excelblog_Jednosci,MOD((G319-(INT(G319/100)*100)),10)),""))&amp;IF(G319=0,""," "&amp;INDEX(IF(G319&lt;20,{"";"milion";"miliony";"milion?w"},{"milion?w";"miliony";"milion?w"}),MATCH(IF(G319-(INT(G319/100)*100)&lt;20,G319-(INT(G319/100)*100),MOD((G319-(INT(G319/100)*100)),10)),IF(G319&lt;20,{0;1;2;5},{0;2;5}),1)))</f>
      </c>
      <c r="H320" s="14">
        <f>IF(OR(B317&lt;1,INT(H319/100)=0),"",INDEX(excelblog_Setki,INT(H319/100)))&amp;IF(H319-(INT(H319/100)*100)&lt;=20,IF(H319-(INT(H319/100)*100)=0,""," "&amp;INDEX(excelblog_Jednosci,H319-(INT(H319/100)*100)))," "&amp;INDEX(excelblog_Dziesiatki,INT((H319-(INT(H319/100)*100))/10))&amp;IF(MOD((H319-(INT(H319/100)*100)),10)," "&amp;INDEX(excelblog_Jednosci,MOD((H319-(INT(H319/100)*100)),10)),""))&amp;IF(H319=0,""," "&amp;INDEX(IF(H319&lt;20,{"";"miliard";"miliardy";"miliard?w"},{"miliard?w";"miliardy";"miliard?w"}),MATCH(IF(H319-(INT(H319/100)*100)&lt;20,H319-(INT(H319/100)*100),MOD((H319-(INT(H319/100)*100)),10)),IF(H319&lt;20,{0;1;2;5},{0;2;5}),1)))</f>
      </c>
      <c r="I320" s="13"/>
    </row>
    <row r="321" spans="1:9" ht="12.75">
      <c r="A321" s="2"/>
      <c r="B321" s="2"/>
      <c r="C321" s="16"/>
      <c r="D321" s="17"/>
      <c r="E321" s="17"/>
      <c r="F321" s="17"/>
      <c r="G321" s="17"/>
      <c r="H321" s="17"/>
      <c r="I321" s="2"/>
    </row>
    <row r="322" spans="1:9" ht="12.75">
      <c r="A322" s="3" t="s">
        <v>15</v>
      </c>
      <c r="B322" s="18">
        <f>IF(NOT(ISNUMBER(B317)),excelblog_Komunikat1,IF(OR((B317*10^-12)&gt;=1,B317&lt;0),excelblog_Komunikat2,IF(TRIM(H320)&lt;&gt;"",TRIM(H320)&amp;" ","")&amp;IF(TRIM(G320)&lt;&gt;"",TRIM(G320)&amp;" ","")&amp;IF(TRIM(F320)&lt;&gt;"",TRIM(F320)&amp;" ","")&amp;IF(TRIM(E320)&lt;&gt;"",TRIM(E320)&amp;" ","")&amp;IF(TRIM(D320)&lt;&gt;"",D320&amp;" ","")))</f>
      </c>
      <c r="C322" s="19"/>
      <c r="D322" s="19"/>
      <c r="E322" s="19"/>
      <c r="F322" s="19"/>
      <c r="G322" s="19"/>
      <c r="H322" s="19"/>
      <c r="I322" s="20"/>
    </row>
    <row r="323" spans="1:9" ht="12.75">
      <c r="A323" s="3" t="s">
        <v>16</v>
      </c>
      <c r="B323" s="18">
        <f>IF(NOT(ISNUMBER(B317)),excelblog_Komunikat1,IF(OR((B317*10^-12)&gt;=1,B317&lt;0),excelblog_Komunikat2,IF(TRIM(H320)&lt;&gt;"",TRIM(H320)&amp;" ","")&amp;IF(TRIM(G320)&lt;&gt;"",TRIM(G320)&amp;" ","")&amp;IF(TRIM(F320)&lt;&gt;"",TRIM(F320)&amp;" ","")&amp;IF(TRIM(E320)&lt;&gt;"",TRIM(E320)&amp;", ","")&amp;IF(TRIM(D320)&lt;&gt;"",D320&amp;" ","")))</f>
      </c>
      <c r="C323" s="19"/>
      <c r="D323" s="19"/>
      <c r="E323" s="19"/>
      <c r="F323" s="19"/>
      <c r="G323" s="19"/>
      <c r="H323" s="19"/>
      <c r="I323" s="20"/>
    </row>
    <row r="324" spans="1:9" ht="12.75">
      <c r="A324" s="3" t="s">
        <v>17</v>
      </c>
      <c r="B324" s="18">
        <f>IF(NOT(ISNUMBER(B317)),excelblog_Komunikat1,IF(OR((B317*10^-12)&gt;=1,B317&lt;0),excelblog_Komunikat2,IF(TRIM(H320)&lt;&gt;"",TRIM(H320)&amp;" ","")&amp;IF(TRIM(G320)&lt;&gt;"",TRIM(G320)&amp;" ","")&amp;IF(TRIM(F320)&lt;&gt;"",TRIM(F320)&amp;" ","")&amp;IF(TRIM(E320)&lt;&gt;"",TRIM(E320)&amp;" ","")&amp;IF(TRIM(D320)&lt;&gt;"",C320&amp;" ","")))</f>
      </c>
      <c r="C324" s="19"/>
      <c r="D324" s="19"/>
      <c r="E324" s="19"/>
      <c r="F324" s="19"/>
      <c r="G324" s="19"/>
      <c r="H324" s="19"/>
      <c r="I324" s="20"/>
    </row>
    <row r="328" ht="12.75">
      <c r="A328" s="4"/>
    </row>
    <row r="329" spans="1:9" ht="12.75">
      <c r="A329" s="2"/>
      <c r="B329" s="3" t="s">
        <v>5</v>
      </c>
      <c r="C329" s="2"/>
      <c r="D329" s="5"/>
      <c r="E329" s="5"/>
      <c r="F329" s="5"/>
      <c r="G329" s="5"/>
      <c r="H329" s="5"/>
      <c r="I329" s="2"/>
    </row>
    <row r="330" spans="1:9" ht="12.75">
      <c r="A330" s="3" t="s">
        <v>5</v>
      </c>
      <c r="B330" s="6" t="e">
        <f>Arkusz1!#REF!</f>
        <v>#REF!</v>
      </c>
      <c r="C330" s="7" t="s">
        <v>19</v>
      </c>
      <c r="D330" s="5"/>
      <c r="E330" s="5"/>
      <c r="F330" s="5"/>
      <c r="G330" s="5"/>
      <c r="H330" s="5"/>
      <c r="I330" s="2"/>
    </row>
    <row r="331" spans="1:9" ht="12.75">
      <c r="A331" s="3"/>
      <c r="B331" s="7"/>
      <c r="C331" s="8" t="s">
        <v>7</v>
      </c>
      <c r="D331" s="9" t="s">
        <v>8</v>
      </c>
      <c r="E331" s="9" t="s">
        <v>9</v>
      </c>
      <c r="F331" s="9" t="s">
        <v>10</v>
      </c>
      <c r="G331" s="9" t="s">
        <v>11</v>
      </c>
      <c r="H331" s="9" t="s">
        <v>12</v>
      </c>
      <c r="I331" s="2"/>
    </row>
    <row r="332" spans="1:9" ht="12.75">
      <c r="A332" s="10" t="s">
        <v>13</v>
      </c>
      <c r="B332" s="2"/>
      <c r="C332" s="11"/>
      <c r="D332" s="12" t="e">
        <f>ROUND((B330-INT(B330))*100,0)</f>
        <v>#REF!</v>
      </c>
      <c r="E332" s="12" t="e">
        <f>IF(B330&gt;=1,VALUE(RIGHT(LEFT(INT(B330),LEN(INT(B330))),3)),0)</f>
        <v>#REF!</v>
      </c>
      <c r="F332" s="12" t="e">
        <f>IF(B330&gt;=1000,VALUE(TEXT(RIGHT(LEFT(INT(B330),LEN(INT(B330))-3),3),"000")),0)</f>
        <v>#REF!</v>
      </c>
      <c r="G332" s="12" t="e">
        <f>IF(B330&gt;=1000000,VALUE(TEXT(RIGHT(LEFT(INT(B330),LEN(INT(B330))-6),3),"000")),0)</f>
        <v>#REF!</v>
      </c>
      <c r="H332" s="12" t="e">
        <f>IF(B330&gt;=1000000000,VALUE(TEXT(RIGHT(LEFT(INT(B330),LEN(INT(B330))-9),3),"000")),0)</f>
        <v>#REF!</v>
      </c>
      <c r="I332" s="2"/>
    </row>
    <row r="333" spans="1:9" ht="12.75">
      <c r="A333" s="10" t="s">
        <v>14</v>
      </c>
      <c r="B333" s="13"/>
      <c r="C333" s="14" t="e">
        <f>ROUND((B330-INT(B330))*100,0)&amp;"/"&amp;100&amp;" groszy"</f>
        <v>#REF!</v>
      </c>
      <c r="D333" s="14" t="e">
        <f>IF(B330=0,"",IF(D332&lt;=20,IF(D332=0,"zero",INDEX(excelblog_Jednosci,D332)),INDEX(excelblog_Dziesiatki,INT(D332/10))&amp;IF(MOD(D332,10)," "&amp;INDEX(excelblog_Jednosci,MOD(D332,10)),"")))&amp;" "&amp;IF(B330=0,"",INDEX(IF(D332&lt;20,{"groszy";"grosz";"grosze";"groszy"},{"groszy";"grosze";"groszy"}),MATCH(IF(D332&lt;20,D332,MOD(D332,10)),IF(D332&lt;20,{0;1;2;5},{0;2;5}),1)))</f>
        <v>#REF!</v>
      </c>
      <c r="E333" s="15" t="e">
        <f>IF(OR(B330&lt;1,INT(E332/100)=0),"",INDEX(excelblog_Setki,INT(E332/100)))&amp;IF(E332-(INT(E332/100)*100)&lt;=20,IF(E332-(INT(E332/100)*100)=0,IF(OR(E332&gt;0,B330&lt;1),"","złotych")," "&amp;INDEX(excelblog_Jednosci,E332-(INT(E332/100)*100)))," "&amp;INDEX(excelblog_Dziesiatki,INT((E332-(INT(E332/100)*100))/10))&amp;IF(MOD((E332-(INT(E332/100)*100)),10)," "&amp;INDEX(excelblog_Jednosci,MOD((E332-(INT(E332/100)*100)),10)),""))&amp;IF(E332=0,""," "&amp;INDEX(IF(E332&lt;20,{"złotych";"złoty";"złote";"złotych"},{"złotych";"złote";"złotych"}),MATCH(IF(E332-(INT(E332/100)*100)&lt;20,E332-(INT(E332/100)*100),MOD((E332-(INT(E332/100)*100)),10)),IF(E332&lt;20,{0;1;2;5},{0;2;5}),1)))</f>
        <v>#REF!</v>
      </c>
      <c r="F333" s="15" t="e">
        <f>IF(OR(B330&lt;1,INT(F332/100)=0),"",INDEX(excelblog_Setki,INT(F332/100)))&amp;IF(F332-(INT(F332/100)*100)&lt;=20,IF(F332-(INT(F332/100)*100)=0,""," "&amp;INDEX(excelblog_Jednosci,F332-(INT(F332/100)*100)))," "&amp;INDEX(excelblog_Dziesiatki,INT((F332-(INT(F332/100)*100))/10))&amp;IF(MOD((F332-(INT(F332/100)*100)),10)," "&amp;INDEX(excelblog_Jednosci,MOD((F332-(INT(F332/100)*100)),10)),""))&amp;IF(F332=0,""," "&amp;INDEX(IF(F332&lt;20,{"";"tysiąc";"tysiące";"tysięcy"},{"tysięcy";"tysiące";"tysięcy"}),MATCH(IF(F332-(INT(F332/100)*100)&lt;20,F332-(INT(F332/100)*100),MOD((F332-(INT(F332/100)*100)),10)),IF(F332&lt;20,{0;1;2;5},{0;2;5}),1)))</f>
        <v>#REF!</v>
      </c>
      <c r="G333" s="15" t="e">
        <f>IF(OR(B330&lt;1,INT(G332/100)=0),"",INDEX(excelblog_Setki,INT(G332/100)))&amp;IF(G332-(INT(G332/100)*100)&lt;=20,IF(G332-(INT(G332/100)*100)=0,""," "&amp;INDEX(excelblog_Jednosci,G332-(INT(G332/100)*100)))," "&amp;INDEX(excelblog_Dziesiatki,INT((G332-(INT(G332/100)*100))/10))&amp;IF(MOD((G332-(INT(G332/100)*100)),10)," "&amp;INDEX(excelblog_Jednosci,MOD((G332-(INT(G332/100)*100)),10)),""))&amp;IF(G332=0,""," "&amp;INDEX(IF(G332&lt;20,{"";"milion";"miliony";"milion?w"},{"milion?w";"miliony";"milion?w"}),MATCH(IF(G332-(INT(G332/100)*100)&lt;20,G332-(INT(G332/100)*100),MOD((G332-(INT(G332/100)*100)),10)),IF(G332&lt;20,{0;1;2;5},{0;2;5}),1)))</f>
        <v>#REF!</v>
      </c>
      <c r="H333" s="14" t="e">
        <f>IF(OR(B330&lt;1,INT(H332/100)=0),"",INDEX(excelblog_Setki,INT(H332/100)))&amp;IF(H332-(INT(H332/100)*100)&lt;=20,IF(H332-(INT(H332/100)*100)=0,""," "&amp;INDEX(excelblog_Jednosci,H332-(INT(H332/100)*100)))," "&amp;INDEX(excelblog_Dziesiatki,INT((H332-(INT(H332/100)*100))/10))&amp;IF(MOD((H332-(INT(H332/100)*100)),10)," "&amp;INDEX(excelblog_Jednosci,MOD((H332-(INT(H332/100)*100)),10)),""))&amp;IF(H332=0,""," "&amp;INDEX(IF(H332&lt;20,{"";"miliard";"miliardy";"miliard?w"},{"miliard?w";"miliardy";"miliard?w"}),MATCH(IF(H332-(INT(H332/100)*100)&lt;20,H332-(INT(H332/100)*100),MOD((H332-(INT(H332/100)*100)),10)),IF(H332&lt;20,{0;1;2;5},{0;2;5}),1)))</f>
        <v>#REF!</v>
      </c>
      <c r="I333" s="13"/>
    </row>
    <row r="334" spans="1:9" ht="12.75">
      <c r="A334" s="2"/>
      <c r="B334" s="2"/>
      <c r="C334" s="16"/>
      <c r="D334" s="17"/>
      <c r="E334" s="17"/>
      <c r="F334" s="17"/>
      <c r="G334" s="17"/>
      <c r="H334" s="17"/>
      <c r="I334" s="2"/>
    </row>
    <row r="335" spans="1:9" ht="12.75">
      <c r="A335" s="3" t="s">
        <v>15</v>
      </c>
      <c r="B335" s="18" t="str">
        <f>IF(NOT(ISNUMBER(B330)),excelblog_Komunikat1,IF(OR((B330*10^-12)&gt;=1,B330&lt;0),excelblog_Komunikat2,IF(TRIM(H333)&lt;&gt;"",TRIM(H333)&amp;" ","")&amp;IF(TRIM(G333)&lt;&gt;"",TRIM(G333)&amp;" ","")&amp;IF(TRIM(F333)&lt;&gt;"",TRIM(F333)&amp;" ","")&amp;IF(TRIM(E333)&lt;&gt;"",TRIM(E333)&amp;" ","")&amp;IF(TRIM(D333)&lt;&gt;"",D333&amp;" ","")))</f>
        <v>W polu z kwotą nie znajduje się liczba</v>
      </c>
      <c r="C335" s="19"/>
      <c r="D335" s="19"/>
      <c r="E335" s="19"/>
      <c r="F335" s="19"/>
      <c r="G335" s="19"/>
      <c r="H335" s="19"/>
      <c r="I335" s="20"/>
    </row>
    <row r="336" spans="1:9" ht="12.75">
      <c r="A336" s="3" t="s">
        <v>16</v>
      </c>
      <c r="B336" s="18" t="str">
        <f>IF(NOT(ISNUMBER(B330)),excelblog_Komunikat1,IF(OR((B330*10^-12)&gt;=1,B330&lt;0),excelblog_Komunikat2,IF(TRIM(H333)&lt;&gt;"",TRIM(H333)&amp;" ","")&amp;IF(TRIM(G333)&lt;&gt;"",TRIM(G333)&amp;" ","")&amp;IF(TRIM(F333)&lt;&gt;"",TRIM(F333)&amp;" ","")&amp;IF(TRIM(E333)&lt;&gt;"",TRIM(E333)&amp;", ","")&amp;IF(TRIM(D333)&lt;&gt;"",D333&amp;" ","")))</f>
        <v>W polu z kwotą nie znajduje się liczba</v>
      </c>
      <c r="C336" s="19"/>
      <c r="D336" s="19"/>
      <c r="E336" s="19"/>
      <c r="F336" s="19"/>
      <c r="G336" s="19"/>
      <c r="H336" s="19"/>
      <c r="I336" s="20"/>
    </row>
    <row r="337" spans="1:9" ht="12.75">
      <c r="A337" s="3" t="s">
        <v>17</v>
      </c>
      <c r="B337" s="18" t="str">
        <f>IF(NOT(ISNUMBER(B330)),excelblog_Komunikat1,IF(OR((B330*10^-12)&gt;=1,B330&lt;0),excelblog_Komunikat2,IF(TRIM(H333)&lt;&gt;"",TRIM(H333)&amp;" ","")&amp;IF(TRIM(G333)&lt;&gt;"",TRIM(G333)&amp;" ","")&amp;IF(TRIM(F333)&lt;&gt;"",TRIM(F333)&amp;" ","")&amp;IF(TRIM(E333)&lt;&gt;"",TRIM(E333)&amp;" ","")&amp;IF(TRIM(D333)&lt;&gt;"",C333&amp;" ","")))</f>
        <v>W polu z kwotą nie znajduje się liczba</v>
      </c>
      <c r="C337" s="19"/>
      <c r="D337" s="19"/>
      <c r="E337" s="19"/>
      <c r="F337" s="19"/>
      <c r="G337" s="19"/>
      <c r="H337" s="19"/>
      <c r="I337" s="20"/>
    </row>
    <row r="341" ht="12.75">
      <c r="A341" s="4"/>
    </row>
    <row r="342" spans="1:9" ht="12.75">
      <c r="A342" s="2"/>
      <c r="B342" s="3" t="s">
        <v>5</v>
      </c>
      <c r="C342" s="2"/>
      <c r="D342" s="5"/>
      <c r="E342" s="5"/>
      <c r="F342" s="5"/>
      <c r="G342" s="5"/>
      <c r="H342" s="5"/>
      <c r="I342" s="2"/>
    </row>
    <row r="343" spans="1:9" ht="12.75">
      <c r="A343" s="3" t="s">
        <v>5</v>
      </c>
      <c r="B343" s="6"/>
      <c r="C343" s="7"/>
      <c r="D343" s="5"/>
      <c r="E343" s="5"/>
      <c r="F343" s="5"/>
      <c r="G343" s="5"/>
      <c r="H343" s="5"/>
      <c r="I343" s="2"/>
    </row>
    <row r="344" spans="1:9" ht="12.75">
      <c r="A344" s="3"/>
      <c r="B344" s="7"/>
      <c r="C344" s="8" t="s">
        <v>7</v>
      </c>
      <c r="D344" s="9" t="s">
        <v>8</v>
      </c>
      <c r="E344" s="9" t="s">
        <v>9</v>
      </c>
      <c r="F344" s="9" t="s">
        <v>10</v>
      </c>
      <c r="G344" s="9" t="s">
        <v>11</v>
      </c>
      <c r="H344" s="9" t="s">
        <v>12</v>
      </c>
      <c r="I344" s="2"/>
    </row>
    <row r="345" spans="1:9" ht="12.75">
      <c r="A345" s="10" t="s">
        <v>13</v>
      </c>
      <c r="B345" s="2"/>
      <c r="C345" s="11"/>
      <c r="D345" s="12">
        <f>ROUND((B343-INT(B343))*100,0)</f>
        <v>0</v>
      </c>
      <c r="E345" s="12">
        <f>IF(B343&gt;=1,VALUE(RIGHT(LEFT(INT(B343),LEN(INT(B343))),3)),0)</f>
        <v>0</v>
      </c>
      <c r="F345" s="12">
        <f>IF(B343&gt;=1000,VALUE(TEXT(RIGHT(LEFT(INT(B343),LEN(INT(B343))-3),3),"000")),0)</f>
        <v>0</v>
      </c>
      <c r="G345" s="12">
        <f>IF(B343&gt;=1000000,VALUE(TEXT(RIGHT(LEFT(INT(B343),LEN(INT(B343))-6),3),"000")),0)</f>
        <v>0</v>
      </c>
      <c r="H345" s="12">
        <f>IF(B343&gt;=1000000000,VALUE(TEXT(RIGHT(LEFT(INT(B343),LEN(INT(B343))-9),3),"000")),0)</f>
        <v>0</v>
      </c>
      <c r="I345" s="2"/>
    </row>
    <row r="346" spans="1:9" ht="12.75">
      <c r="A346" s="10" t="s">
        <v>14</v>
      </c>
      <c r="B346" s="13"/>
      <c r="C346" s="14" t="str">
        <f>ROUND((B343-INT(B343))*100,0)&amp;"/"&amp;100&amp;" groszy"</f>
        <v>0/100 groszy</v>
      </c>
      <c r="D346" s="14" t="str">
        <f>IF(B343=0,"",IF(D345&lt;=20,IF(D345=0,"zero",INDEX(excelblog_Jednosci,D345)),INDEX(excelblog_Dziesiatki,INT(D345/10))&amp;IF(MOD(D345,10)," "&amp;INDEX(excelblog_Jednosci,MOD(D345,10)),"")))&amp;" "&amp;IF(B343=0,"",INDEX(IF(D345&lt;20,{"groszy";"grosz";"grosze";"groszy"},{"groszy";"grosze";"groszy"}),MATCH(IF(D345&lt;20,D345,MOD(D345,10)),IF(D345&lt;20,{0;1;2;5},{0;2;5}),1)))</f>
        <v> </v>
      </c>
      <c r="E346" s="15">
        <f>IF(OR(B343&lt;1,INT(E345/100)=0),"",INDEX(excelblog_Setki,INT(E345/100)))&amp;IF(E345-(INT(E345/100)*100)&lt;=20,IF(E345-(INT(E345/100)*100)=0,IF(OR(E345&gt;0,B343&lt;1),"","złotych")," "&amp;INDEX(excelblog_Jednosci,E345-(INT(E345/100)*100)))," "&amp;INDEX(excelblog_Dziesiatki,INT((E345-(INT(E345/100)*100))/10))&amp;IF(MOD((E345-(INT(E345/100)*100)),10)," "&amp;INDEX(excelblog_Jednosci,MOD((E345-(INT(E345/100)*100)),10)),""))&amp;IF(E345=0,""," "&amp;INDEX(IF(E345&lt;20,{"złotych";"złoty";"złote";"złotych"},{"złotych";"złote";"złotych"}),MATCH(IF(E345-(INT(E345/100)*100)&lt;20,E345-(INT(E345/100)*100),MOD((E345-(INT(E345/100)*100)),10)),IF(E345&lt;20,{0;1;2;5},{0;2;5}),1)))</f>
      </c>
      <c r="F346" s="15">
        <f>IF(OR(B343&lt;1,INT(F345/100)=0),"",INDEX(excelblog_Setki,INT(F345/100)))&amp;IF(F345-(INT(F345/100)*100)&lt;=20,IF(F345-(INT(F345/100)*100)=0,""," "&amp;INDEX(excelblog_Jednosci,F345-(INT(F345/100)*100)))," "&amp;INDEX(excelblog_Dziesiatki,INT((F345-(INT(F345/100)*100))/10))&amp;IF(MOD((F345-(INT(F345/100)*100)),10)," "&amp;INDEX(excelblog_Jednosci,MOD((F345-(INT(F345/100)*100)),10)),""))&amp;IF(F345=0,""," "&amp;INDEX(IF(F345&lt;20,{"";"tysiąc";"tysiące";"tysięcy"},{"tysięcy";"tysiące";"tysięcy"}),MATCH(IF(F345-(INT(F345/100)*100)&lt;20,F345-(INT(F345/100)*100),MOD((F345-(INT(F345/100)*100)),10)),IF(F345&lt;20,{0;1;2;5},{0;2;5}),1)))</f>
      </c>
      <c r="G346" s="15">
        <f>IF(OR(B343&lt;1,INT(G345/100)=0),"",INDEX(excelblog_Setki,INT(G345/100)))&amp;IF(G345-(INT(G345/100)*100)&lt;=20,IF(G345-(INT(G345/100)*100)=0,""," "&amp;INDEX(excelblog_Jednosci,G345-(INT(G345/100)*100)))," "&amp;INDEX(excelblog_Dziesiatki,INT((G345-(INT(G345/100)*100))/10))&amp;IF(MOD((G345-(INT(G345/100)*100)),10)," "&amp;INDEX(excelblog_Jednosci,MOD((G345-(INT(G345/100)*100)),10)),""))&amp;IF(G345=0,""," "&amp;INDEX(IF(G345&lt;20,{"";"milion";"miliony";"milion?w"},{"milion?w";"miliony";"milion?w"}),MATCH(IF(G345-(INT(G345/100)*100)&lt;20,G345-(INT(G345/100)*100),MOD((G345-(INT(G345/100)*100)),10)),IF(G345&lt;20,{0;1;2;5},{0;2;5}),1)))</f>
      </c>
      <c r="H346" s="14">
        <f>IF(OR(B343&lt;1,INT(H345/100)=0),"",INDEX(excelblog_Setki,INT(H345/100)))&amp;IF(H345-(INT(H345/100)*100)&lt;=20,IF(H345-(INT(H345/100)*100)=0,""," "&amp;INDEX(excelblog_Jednosci,H345-(INT(H345/100)*100)))," "&amp;INDEX(excelblog_Dziesiatki,INT((H345-(INT(H345/100)*100))/10))&amp;IF(MOD((H345-(INT(H345/100)*100)),10)," "&amp;INDEX(excelblog_Jednosci,MOD((H345-(INT(H345/100)*100)),10)),""))&amp;IF(H345=0,""," "&amp;INDEX(IF(H345&lt;20,{"";"miliard";"miliardy";"miliard?w"},{"miliard?w";"miliardy";"miliard?w"}),MATCH(IF(H345-(INT(H345/100)*100)&lt;20,H345-(INT(H345/100)*100),MOD((H345-(INT(H345/100)*100)),10)),IF(H345&lt;20,{0;1;2;5},{0;2;5}),1)))</f>
      </c>
      <c r="I346" s="13"/>
    </row>
    <row r="347" spans="1:9" ht="12.75">
      <c r="A347" s="2"/>
      <c r="B347" s="2"/>
      <c r="C347" s="16"/>
      <c r="D347" s="17"/>
      <c r="E347" s="17"/>
      <c r="F347" s="17"/>
      <c r="G347" s="17"/>
      <c r="H347" s="17"/>
      <c r="I347" s="2"/>
    </row>
    <row r="348" spans="1:9" ht="12.75">
      <c r="A348" s="3" t="s">
        <v>15</v>
      </c>
      <c r="B348" s="18" t="str">
        <f>IF(NOT(ISNUMBER(B343)),excelblog_Komunikat1,IF(OR((B343*10^-12)&gt;=1,B343&lt;0),excelblog_Komunikat2,IF(TRIM(H346)&lt;&gt;"",TRIM(H346)&amp;" ","")&amp;IF(TRIM(G346)&lt;&gt;"",TRIM(G346)&amp;" ","")&amp;IF(TRIM(F346)&lt;&gt;"",TRIM(F346)&amp;" ","")&amp;IF(TRIM(E346)&lt;&gt;"",TRIM(E346)&amp;" ","")&amp;IF(TRIM(D346)&lt;&gt;"",D346&amp;" ","")))</f>
        <v>W polu z kwotą nie znajduje się liczba</v>
      </c>
      <c r="C348" s="19"/>
      <c r="D348" s="19"/>
      <c r="E348" s="19"/>
      <c r="F348" s="19"/>
      <c r="G348" s="19"/>
      <c r="H348" s="19"/>
      <c r="I348" s="20"/>
    </row>
    <row r="349" spans="1:9" ht="12.75">
      <c r="A349" s="3" t="s">
        <v>16</v>
      </c>
      <c r="B349" s="18" t="str">
        <f>IF(NOT(ISNUMBER(B343)),excelblog_Komunikat1,IF(OR((B343*10^-12)&gt;=1,B343&lt;0),excelblog_Komunikat2,IF(TRIM(H346)&lt;&gt;"",TRIM(H346)&amp;" ","")&amp;IF(TRIM(G346)&lt;&gt;"",TRIM(G346)&amp;" ","")&amp;IF(TRIM(F346)&lt;&gt;"",TRIM(F346)&amp;" ","")&amp;IF(TRIM(E346)&lt;&gt;"",TRIM(E346)&amp;", ","")&amp;IF(TRIM(D346)&lt;&gt;"",D346&amp;" ","")))</f>
        <v>W polu z kwotą nie znajduje się liczba</v>
      </c>
      <c r="C349" s="19"/>
      <c r="D349" s="19"/>
      <c r="E349" s="19"/>
      <c r="F349" s="19"/>
      <c r="G349" s="19"/>
      <c r="H349" s="19"/>
      <c r="I349" s="20"/>
    </row>
    <row r="350" spans="1:9" ht="12.75">
      <c r="A350" s="3" t="s">
        <v>17</v>
      </c>
      <c r="B350" s="18" t="str">
        <f>IF(NOT(ISNUMBER(B343)),excelblog_Komunikat1,IF(OR((B343*10^-12)&gt;=1,B343&lt;0),excelblog_Komunikat2,IF(TRIM(H346)&lt;&gt;"",TRIM(H346)&amp;" ","")&amp;IF(TRIM(G346)&lt;&gt;"",TRIM(G346)&amp;" ","")&amp;IF(TRIM(F346)&lt;&gt;"",TRIM(F346)&amp;" ","")&amp;IF(TRIM(E346)&lt;&gt;"",TRIM(E346)&amp;" ","")&amp;IF(TRIM(D346)&lt;&gt;"",C346&amp;" ","")))</f>
        <v>W polu z kwotą nie znajduje się liczba</v>
      </c>
      <c r="C350" s="19"/>
      <c r="D350" s="19"/>
      <c r="E350" s="19"/>
      <c r="F350" s="19"/>
      <c r="G350" s="19"/>
      <c r="H350" s="19"/>
      <c r="I350" s="20"/>
    </row>
    <row r="354" ht="12.75">
      <c r="A354" s="4"/>
    </row>
    <row r="355" spans="1:9" ht="12.75">
      <c r="A355" s="2"/>
      <c r="B355" s="3" t="s">
        <v>5</v>
      </c>
      <c r="C355" s="2"/>
      <c r="D355" s="5"/>
      <c r="E355" s="5"/>
      <c r="F355" s="5"/>
      <c r="G355" s="5"/>
      <c r="H355" s="5"/>
      <c r="I355" s="2"/>
    </row>
    <row r="356" spans="1:9" ht="12.75">
      <c r="A356" s="3" t="s">
        <v>5</v>
      </c>
      <c r="B356" s="6"/>
      <c r="C356" s="7" t="s">
        <v>20</v>
      </c>
      <c r="D356" s="5"/>
      <c r="E356" s="5"/>
      <c r="F356" s="5"/>
      <c r="G356" s="5"/>
      <c r="H356" s="5"/>
      <c r="I356" s="2"/>
    </row>
    <row r="357" spans="1:9" ht="12.75">
      <c r="A357" s="3"/>
      <c r="B357" s="7"/>
      <c r="C357" s="8" t="s">
        <v>7</v>
      </c>
      <c r="D357" s="9" t="s">
        <v>8</v>
      </c>
      <c r="E357" s="9" t="s">
        <v>9</v>
      </c>
      <c r="F357" s="9" t="s">
        <v>10</v>
      </c>
      <c r="G357" s="9" t="s">
        <v>11</v>
      </c>
      <c r="H357" s="9" t="s">
        <v>12</v>
      </c>
      <c r="I357" s="2"/>
    </row>
    <row r="358" spans="1:9" ht="12.75">
      <c r="A358" s="10" t="s">
        <v>13</v>
      </c>
      <c r="B358" s="2"/>
      <c r="C358" s="11"/>
      <c r="D358" s="12">
        <f>ROUND((B356-INT(B356))*100,0)</f>
        <v>0</v>
      </c>
      <c r="E358" s="12">
        <f>IF(B356&gt;=1,VALUE(RIGHT(LEFT(INT(B356),LEN(INT(B356))),3)),0)</f>
        <v>0</v>
      </c>
      <c r="F358" s="12">
        <f>IF(B356&gt;=1000,VALUE(TEXT(RIGHT(LEFT(INT(B356),LEN(INT(B356))-3),3),"000")),0)</f>
        <v>0</v>
      </c>
      <c r="G358" s="12">
        <f>IF(B356&gt;=1000000,VALUE(TEXT(RIGHT(LEFT(INT(B356),LEN(INT(B356))-6),3),"000")),0)</f>
        <v>0</v>
      </c>
      <c r="H358" s="12">
        <f>IF(B356&gt;=1000000000,VALUE(TEXT(RIGHT(LEFT(INT(B356),LEN(INT(B356))-9),3),"000")),0)</f>
        <v>0</v>
      </c>
      <c r="I358" s="2"/>
    </row>
    <row r="359" spans="1:9" ht="12.75">
      <c r="A359" s="10" t="s">
        <v>14</v>
      </c>
      <c r="B359" s="13"/>
      <c r="C359" s="14" t="str">
        <f>ROUND((B356-INT(B356))*100,0)&amp;"/"&amp;100&amp;" groszy"</f>
        <v>0/100 groszy</v>
      </c>
      <c r="D359" s="14" t="str">
        <f>IF(B356=0,"",IF(D358&lt;=20,IF(D358=0,"zero",INDEX(excelblog_Jednosci,D358)),INDEX(excelblog_Dziesiatki,INT(D358/10))&amp;IF(MOD(D358,10)," "&amp;INDEX(excelblog_Jednosci,MOD(D358,10)),"")))&amp;" "&amp;IF(B356=0,"",INDEX(IF(D358&lt;20,{"groszy";"grosz";"grosze";"groszy"},{"groszy";"grosze";"groszy"}),MATCH(IF(D358&lt;20,D358,MOD(D358,10)),IF(D358&lt;20,{0;1;2;5},{0;2;5}),1)))</f>
        <v> </v>
      </c>
      <c r="E359" s="15">
        <f>IF(OR(B356&lt;1,INT(E358/100)=0),"",INDEX(excelblog_Setki,INT(E358/100)))&amp;IF(E358-(INT(E358/100)*100)&lt;=20,IF(E358-(INT(E358/100)*100)=0,IF(OR(E358&gt;0,B356&lt;1),"","złotych")," "&amp;INDEX(excelblog_Jednosci,E358-(INT(E358/100)*100)))," "&amp;INDEX(excelblog_Dziesiatki,INT((E358-(INT(E358/100)*100))/10))&amp;IF(MOD((E358-(INT(E358/100)*100)),10)," "&amp;INDEX(excelblog_Jednosci,MOD((E358-(INT(E358/100)*100)),10)),""))&amp;IF(E358=0,""," "&amp;INDEX(IF(E358&lt;20,{"złotych";"złoty";"złote";"złotych"},{"złotych";"złote";"złotych"}),MATCH(IF(E358-(INT(E358/100)*100)&lt;20,E358-(INT(E358/100)*100),MOD((E358-(INT(E358/100)*100)),10)),IF(E358&lt;20,{0;1;2;5},{0;2;5}),1)))</f>
      </c>
      <c r="F359" s="15">
        <f>IF(OR(B356&lt;1,INT(F358/100)=0),"",INDEX(excelblog_Setki,INT(F358/100)))&amp;IF(F358-(INT(F358/100)*100)&lt;=20,IF(F358-(INT(F358/100)*100)=0,""," "&amp;INDEX(excelblog_Jednosci,F358-(INT(F358/100)*100)))," "&amp;INDEX(excelblog_Dziesiatki,INT((F358-(INT(F358/100)*100))/10))&amp;IF(MOD((F358-(INT(F358/100)*100)),10)," "&amp;INDEX(excelblog_Jednosci,MOD((F358-(INT(F358/100)*100)),10)),""))&amp;IF(F358=0,""," "&amp;INDEX(IF(F358&lt;20,{"";"tysiąc";"tysiące";"tysięcy"},{"tysięcy";"tysiące";"tysięcy"}),MATCH(IF(F358-(INT(F358/100)*100)&lt;20,F358-(INT(F358/100)*100),MOD((F358-(INT(F358/100)*100)),10)),IF(F358&lt;20,{0;1;2;5},{0;2;5}),1)))</f>
      </c>
      <c r="G359" s="15">
        <f>IF(OR(B356&lt;1,INT(G358/100)=0),"",INDEX(excelblog_Setki,INT(G358/100)))&amp;IF(G358-(INT(G358/100)*100)&lt;=20,IF(G358-(INT(G358/100)*100)=0,""," "&amp;INDEX(excelblog_Jednosci,G358-(INT(G358/100)*100)))," "&amp;INDEX(excelblog_Dziesiatki,INT((G358-(INT(G358/100)*100))/10))&amp;IF(MOD((G358-(INT(G358/100)*100)),10)," "&amp;INDEX(excelblog_Jednosci,MOD((G358-(INT(G358/100)*100)),10)),""))&amp;IF(G358=0,""," "&amp;INDEX(IF(G358&lt;20,{"";"milion";"miliony";"milion?w"},{"milion?w";"miliony";"milion?w"}),MATCH(IF(G358-(INT(G358/100)*100)&lt;20,G358-(INT(G358/100)*100),MOD((G358-(INT(G358/100)*100)),10)),IF(G358&lt;20,{0;1;2;5},{0;2;5}),1)))</f>
      </c>
      <c r="H359" s="14">
        <f>IF(OR(B356&lt;1,INT(H358/100)=0),"",INDEX(excelblog_Setki,INT(H358/100)))&amp;IF(H358-(INT(H358/100)*100)&lt;=20,IF(H358-(INT(H358/100)*100)=0,""," "&amp;INDEX(excelblog_Jednosci,H358-(INT(H358/100)*100)))," "&amp;INDEX(excelblog_Dziesiatki,INT((H358-(INT(H358/100)*100))/10))&amp;IF(MOD((H358-(INT(H358/100)*100)),10)," "&amp;INDEX(excelblog_Jednosci,MOD((H358-(INT(H358/100)*100)),10)),""))&amp;IF(H358=0,""," "&amp;INDEX(IF(H358&lt;20,{"";"miliard";"miliardy";"miliard?w"},{"miliard?w";"miliardy";"miliard?w"}),MATCH(IF(H358-(INT(H358/100)*100)&lt;20,H358-(INT(H358/100)*100),MOD((H358-(INT(H358/100)*100)),10)),IF(H358&lt;20,{0;1;2;5},{0;2;5}),1)))</f>
      </c>
      <c r="I359" s="13"/>
    </row>
    <row r="360" spans="1:9" ht="12.75">
      <c r="A360" s="2"/>
      <c r="B360" s="2"/>
      <c r="C360" s="16"/>
      <c r="D360" s="17"/>
      <c r="E360" s="17"/>
      <c r="F360" s="17"/>
      <c r="G360" s="17"/>
      <c r="H360" s="17"/>
      <c r="I360" s="2"/>
    </row>
    <row r="361" spans="1:9" ht="12.75">
      <c r="A361" s="3" t="s">
        <v>15</v>
      </c>
      <c r="B361" s="18" t="str">
        <f>IF(NOT(ISNUMBER(B356)),excelblog_Komunikat1,IF(OR((B356*10^-12)&gt;=1,B356&lt;0),excelblog_Komunikat2,IF(TRIM(H359)&lt;&gt;"",TRIM(H359)&amp;" ","")&amp;IF(TRIM(G359)&lt;&gt;"",TRIM(G359)&amp;" ","")&amp;IF(TRIM(F359)&lt;&gt;"",TRIM(F359)&amp;" ","")&amp;IF(TRIM(E359)&lt;&gt;"",TRIM(E359)&amp;" ","")&amp;IF(TRIM(D359)&lt;&gt;"",D359&amp;" ","")))</f>
        <v>W polu z kwotą nie znajduje się liczba</v>
      </c>
      <c r="C361" s="19"/>
      <c r="D361" s="19"/>
      <c r="E361" s="19"/>
      <c r="F361" s="19"/>
      <c r="G361" s="19"/>
      <c r="H361" s="19"/>
      <c r="I361" s="20"/>
    </row>
    <row r="362" spans="1:9" ht="12.75">
      <c r="A362" s="3" t="s">
        <v>16</v>
      </c>
      <c r="B362" s="18" t="str">
        <f>IF(NOT(ISNUMBER(B356)),excelblog_Komunikat1,IF(OR((B356*10^-12)&gt;=1,B356&lt;0),excelblog_Komunikat2,IF(TRIM(H359)&lt;&gt;"",TRIM(H359)&amp;" ","")&amp;IF(TRIM(G359)&lt;&gt;"",TRIM(G359)&amp;" ","")&amp;IF(TRIM(F359)&lt;&gt;"",TRIM(F359)&amp;" ","")&amp;IF(TRIM(E359)&lt;&gt;"",TRIM(E359)&amp;", ","")&amp;IF(TRIM(D359)&lt;&gt;"",D359&amp;" ","")))</f>
        <v>W polu z kwotą nie znajduje się liczba</v>
      </c>
      <c r="C362" s="19"/>
      <c r="D362" s="19"/>
      <c r="E362" s="19"/>
      <c r="F362" s="19"/>
      <c r="G362" s="19"/>
      <c r="H362" s="19"/>
      <c r="I362" s="20"/>
    </row>
    <row r="363" spans="1:9" ht="12.75">
      <c r="A363" s="3" t="s">
        <v>17</v>
      </c>
      <c r="B363" s="18" t="str">
        <f>IF(NOT(ISNUMBER(B356)),excelblog_Komunikat1,IF(OR((B356*10^-12)&gt;=1,B356&lt;0),excelblog_Komunikat2,IF(TRIM(H359)&lt;&gt;"",TRIM(H359)&amp;" ","")&amp;IF(TRIM(G359)&lt;&gt;"",TRIM(G359)&amp;" ","")&amp;IF(TRIM(F359)&lt;&gt;"",TRIM(F359)&amp;" ","")&amp;IF(TRIM(E359)&lt;&gt;"",TRIM(E359)&amp;" ","")&amp;IF(TRIM(D359)&lt;&gt;"",C359&amp;" ","")))</f>
        <v>W polu z kwotą nie znajduje się liczba</v>
      </c>
      <c r="C363" s="19"/>
      <c r="D363" s="19"/>
      <c r="E363" s="19"/>
      <c r="F363" s="19"/>
      <c r="G363" s="19"/>
      <c r="H363" s="19"/>
      <c r="I363" s="20"/>
    </row>
  </sheetData>
  <sheetProtection password="C42C" sheet="1" objects="1" scenarios="1" selectLockedCell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ZWiK Sp. z o.o. w Szczecinie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pioluksz</dc:creator>
  <cp:keywords/>
  <dc:description/>
  <cp:lastModifiedBy>agnporec</cp:lastModifiedBy>
  <cp:lastPrinted>2021-01-29T13:51:59Z</cp:lastPrinted>
  <dcterms:created xsi:type="dcterms:W3CDTF">2009-12-18T08:56:25Z</dcterms:created>
  <dcterms:modified xsi:type="dcterms:W3CDTF">2021-02-17T11:30:01Z</dcterms:modified>
  <cp:category/>
  <cp:version/>
  <cp:contentType/>
  <cp:contentStatus/>
</cp:coreProperties>
</file>