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08" firstSheet="10" activeTab="1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</sheets>
  <definedNames>
    <definedName name="_xlnm.Print_Area" localSheetId="2">'część (1)'!$A$1:$N$14</definedName>
    <definedName name="_xlnm.Print_Area" localSheetId="11">'część (10)'!$A$1:$N$15</definedName>
    <definedName name="_xlnm.Print_Area" localSheetId="12">'część (11)'!$A$1:$N$15</definedName>
    <definedName name="_xlnm.Print_Area" localSheetId="13">'część (12)'!$A$1:$N$15</definedName>
    <definedName name="_xlnm.Print_Area" localSheetId="14">'część (13)'!$A$1:$N$15</definedName>
    <definedName name="_xlnm.Print_Area" localSheetId="15">'część (14)'!$A$1:$N$24</definedName>
    <definedName name="_xlnm.Print_Area" localSheetId="16">'część (15)'!$A$1:$N$16</definedName>
    <definedName name="_xlnm.Print_Area" localSheetId="17">'część (16)'!$A$1:$N$14</definedName>
    <definedName name="_xlnm.Print_Area" localSheetId="18">'część (17)'!$A$1:$N$17</definedName>
    <definedName name="_xlnm.Print_Area" localSheetId="19">'część (18)'!$A$1:$N$18</definedName>
    <definedName name="_xlnm.Print_Area" localSheetId="20">'część (19)'!$A$1:$N$17</definedName>
    <definedName name="_xlnm.Print_Area" localSheetId="3">'część (2)'!$A$1:$N$14</definedName>
    <definedName name="_xlnm.Print_Area" localSheetId="4">'część (3)'!$A$1:$N$21</definedName>
    <definedName name="_xlnm.Print_Area" localSheetId="5">'część (4)'!$A$1:$N$16</definedName>
    <definedName name="_xlnm.Print_Area" localSheetId="6">'część (5)'!$A$1:$N$16</definedName>
    <definedName name="_xlnm.Print_Area" localSheetId="7">'część (6)'!$A$1:$N$14</definedName>
    <definedName name="_xlnm.Print_Area" localSheetId="8">'część (7)'!$A$1:$N$16</definedName>
    <definedName name="_xlnm.Print_Area" localSheetId="9">'część (8)'!$A$1:$N$14</definedName>
    <definedName name="_xlnm.Print_Area" localSheetId="10">'część (9)'!$A$1:$N$14</definedName>
    <definedName name="_xlnm.Print_Area" localSheetId="1">'formularz oferty'!$A$1:$E$76</definedName>
    <definedName name="_xlnm.Print_Area" localSheetId="0">'INFORMACJE OGÓLNE'!$A$1:$A$12</definedName>
  </definedNames>
  <calcPr fullCalcOnLoad="1"/>
</workbook>
</file>

<file path=xl/sharedStrings.xml><?xml version="1.0" encoding="utf-8"?>
<sst xmlns="http://schemas.openxmlformats.org/spreadsheetml/2006/main" count="692" uniqueCount="236">
  <si>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</si>
  <si>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</si>
  <si>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</si>
  <si>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</si>
  <si>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</si>
  <si>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</si>
  <si>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</si>
  <si>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</si>
  <si>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</si>
  <si>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</si>
  <si>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</si>
  <si>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</si>
  <si>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</si>
  <si>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</si>
  <si>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</si>
  <si>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</si>
  <si>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</si>
  <si>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</si>
  <si>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</si>
  <si>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</si>
  <si>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</si>
  <si>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</si>
  <si>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</si>
  <si>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</si>
  <si>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</si>
  <si>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</si>
  <si>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</si>
  <si>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</si>
  <si>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</si>
  <si>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</si>
  <si>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</si>
  <si>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</si>
  <si>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</si>
  <si>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</si>
  <si>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</si>
  <si>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</si>
  <si>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</si>
  <si>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</si>
  <si>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</si>
  <si>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</si>
  <si>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</si>
  <si>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</si>
  <si>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</si>
  <si>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</si>
  <si>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</si>
  <si>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</si>
  <si>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</si>
  <si>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</si>
  <si>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</si>
  <si>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</si>
  <si>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</si>
  <si>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</si>
  <si>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</si>
  <si>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</si>
  <si>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</si>
  <si>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</si>
  <si>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</si>
  <si>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</si>
  <si>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</si>
  <si>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</si>
  <si>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</si>
  <si>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</si>
  <si>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</si>
  <si>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</si>
  <si>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</si>
  <si>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</si>
  <si>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</si>
  <si>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</si>
  <si>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</si>
  <si>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</si>
  <si>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</si>
  <si>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</si>
  <si>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</si>
  <si>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</si>
  <si>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</si>
  <si>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</si>
  <si>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</si>
  <si>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</si>
  <si>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</si>
  <si>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</si>
  <si>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</si>
  <si>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</si>
  <si>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Oświadczamy, że zamówienie będziemy wykonywać do czasu wyczerpania kwoty wynagrodzenia umownego, nie dłużej jednak niż przez 18 miesięcy od dnia zawarcia umowy.</t>
  </si>
  <si>
    <t>* wymagany jeden podmiot odpowiedzialny</t>
  </si>
  <si>
    <t>13.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</si>
  <si>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</si>
  <si>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</si>
  <si>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</si>
  <si>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</si>
  <si>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100 mg</t>
  </si>
  <si>
    <t>50 mg</t>
  </si>
  <si>
    <t>10 mg/ml</t>
  </si>
  <si>
    <t>Dawka /Wymiary</t>
  </si>
  <si>
    <t>Producent</t>
  </si>
  <si>
    <t>Numer GTIN (jeżeli dotyczy)</t>
  </si>
  <si>
    <t>DFP.271.194.2023.LS</t>
  </si>
  <si>
    <t>Dostawa produktów leczniczych, wyrobów medycznych i  dietetyczne środki specjalnego przeznaczenia medycznego do Szpitala Uniwersyteckiego w Krakowie.</t>
  </si>
  <si>
    <t>mikroprzedsiębiorstwem 
małym przedsiębiorstwem 
średnim przedsiębiorstwem
dużym przedsiębiorstwem
jednoosobową działalnością gospodarczą 
osobą fizyczną nieprowadzącą działalności gospodarczej
inny rodzaj</t>
  </si>
  <si>
    <t>
 




</t>
  </si>
  <si>
    <t>14.</t>
  </si>
  <si>
    <t>15.</t>
  </si>
  <si>
    <t>Oświadczamy, że oferowane przez nas dietetyczne środki spożywcze specjalnego przeznaczenia medycznego, stanowiące przedmiot zamówienia w części 3 (poz. 6),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medycznego).</t>
  </si>
  <si>
    <t>Oświadczamy, że oferowane przez nas wyroby medyczne, stanowiące przedmiot zamówienia w części 3 (poz. 4), 14-19, są dopuszczone do obrotu i używania na terenie Polski na zasadach określonych w ustawie z dnia 07.04.2022 r.o wyrobach medycznych oraz rozporządzeniu Parlamentu Europejskiego i Rady (UE) 2017/745 z dnia 5 kwietnia 2017r (MDR). Jednocześnie oświadczamy, że na każdorazowe wezwanie Zamawiającego przedstawimy dokumenty dopuszczające do obrotu i używania na terenie Polski.  (dotyczy wykonawców oferujących wyroby medyczne).</t>
  </si>
  <si>
    <t xml:space="preserve">Immunoglobulinum humanum anti-D; IgA nie więcej niż 5 mcg/ml </t>
  </si>
  <si>
    <t>300 mcg/2 ml</t>
  </si>
  <si>
    <t>roztwór do wstrzykiwań, amp-strzyk</t>
  </si>
  <si>
    <t>Zoledronic acid</t>
  </si>
  <si>
    <t>5 mg/100 ml</t>
  </si>
  <si>
    <t>roztwór do infuzji</t>
  </si>
  <si>
    <t>Erythromycinum</t>
  </si>
  <si>
    <t xml:space="preserve">200 mg </t>
  </si>
  <si>
    <t xml:space="preserve">tabl. powl. </t>
  </si>
  <si>
    <t>Pantoprazolum * ^</t>
  </si>
  <si>
    <t xml:space="preserve">20 mg </t>
  </si>
  <si>
    <t>tabletki dojelitowe</t>
  </si>
  <si>
    <t xml:space="preserve">40 mg </t>
  </si>
  <si>
    <t xml:space="preserve">Retinolum+ D-Pantenolum </t>
  </si>
  <si>
    <t xml:space="preserve">aerozol 20 ML
</t>
  </si>
  <si>
    <t>aerozol do nosa</t>
  </si>
  <si>
    <t>Diclofenacum</t>
  </si>
  <si>
    <t xml:space="preserve">czopki doodbytnicze </t>
  </si>
  <si>
    <t>Syrop glukozowy, kazeina (z mleka), sacharoza, tłuszcz mleczny, trójglicerydy średniołańcuchowe, olej kukurydziany, emulgator (lecytyna sojowa), składniki mineralne, witaminy, diwinian choliny</t>
  </si>
  <si>
    <t>proszek, puszka</t>
  </si>
  <si>
    <t>Kompletna pod względem odżywczym dieta w proszku do postępowania dietetycznego w chorobie Leśniowskiego-Crohna; 400g</t>
  </si>
  <si>
    <t>^ opakowanie nie większe niż 60 tabletek</t>
  </si>
  <si>
    <t>Propofolum +EDTA*</t>
  </si>
  <si>
    <t xml:space="preserve">emulsja do wstrzykiwań, amp. 20 ml </t>
  </si>
  <si>
    <t>emulsja do wstrzykiwań, amp-strzyk 50 ml</t>
  </si>
  <si>
    <t>Wyciąg alergenowy jadów owadów błonkoskrzydłych osy adsorbowanych na Al(OH)3, podtrzymujący *</t>
  </si>
  <si>
    <t xml:space="preserve">zawiesina do wstrz., fiol. </t>
  </si>
  <si>
    <t>Zawiera wyciąg alergenowy jadów owadów błonkoskrzydłych pszczoły adsorbowanych na Al(OH)3, podtrzymujący *</t>
  </si>
  <si>
    <t>Do zakupu : 100 000 SQ-U/ml; 5 ml</t>
  </si>
  <si>
    <t>Do zakupu: Sevelamer chlorowodorek i Sevelamer węglan</t>
  </si>
  <si>
    <t>800 mg</t>
  </si>
  <si>
    <t>tabl. powl.</t>
  </si>
  <si>
    <t>Remifentanilum*</t>
  </si>
  <si>
    <t xml:space="preserve"> 1 mg</t>
  </si>
  <si>
    <t>proszek do sporządzania roztworu do wstrzykiwań i infuzji, fiolka</t>
  </si>
  <si>
    <t xml:space="preserve"> 2 mg</t>
  </si>
  <si>
    <t>fiolek</t>
  </si>
  <si>
    <t>500 mg/ 10 ml</t>
  </si>
  <si>
    <t>Ilość fiolek w opakowaniu jednostkowym</t>
  </si>
  <si>
    <t>Carboxymaltosum ferricum, 50 mg Fe3+/ ml</t>
  </si>
  <si>
    <t>roztwór do wstrzykiwań, fiol</t>
  </si>
  <si>
    <t>Valganciclovirum</t>
  </si>
  <si>
    <t xml:space="preserve"> 450 mg</t>
  </si>
  <si>
    <t>stała postać doustna</t>
  </si>
  <si>
    <t>Desfluranum</t>
  </si>
  <si>
    <t>240 mg</t>
  </si>
  <si>
    <t>Fludarabini phosphas *</t>
  </si>
  <si>
    <t xml:space="preserve"> koncentrat do sporządzania roztworu do wstrzykiwań lub infuzj, fiol.</t>
  </si>
  <si>
    <t>* możliwe czasowe dopuszczenie</t>
  </si>
  <si>
    <t xml:space="preserve">Daunorubicin ^ </t>
  </si>
  <si>
    <t>0,02 g</t>
  </si>
  <si>
    <t>liofilizat; fiol.</t>
  </si>
  <si>
    <t>^ import docelowy</t>
  </si>
  <si>
    <t>Podmiot Odpowiedzialny (dotyczy poz. 1-3, 5);
Producent (dotyczy poz. 4, 6)</t>
  </si>
  <si>
    <t>Numer GTIN 
- dla dotyczy poz. 1-3, 5;
- dla poz. 4, 6 (jeżeli dotyczy)</t>
  </si>
  <si>
    <t>1 ml zawiera:
50 mg białka (co najmniej 95% immunoglobuliny ludzkiej), w tym: 6mg IgM, 6mg IgA, 38mg IgG</t>
  </si>
  <si>
    <t>roztwór do wlewu dożylnego; amp. a 10 ml</t>
  </si>
  <si>
    <t>Wymiary</t>
  </si>
  <si>
    <t>1000 ml</t>
  </si>
  <si>
    <t>500 ml</t>
  </si>
  <si>
    <t>26 x 15 x 3,2 cm</t>
  </si>
  <si>
    <t xml:space="preserve">W skład zestawu wchodzi: opatrunek 26 x 15 x 3,2 cm, podkładka, folia samoprzylepna </t>
  </si>
  <si>
    <t>18 x 12,5 x 3,2 cm</t>
  </si>
  <si>
    <t xml:space="preserve">W skład zestawu wchodzi: 18 x 12,5 x 3,2 cm, podkładka, folia samoprzylepna </t>
  </si>
  <si>
    <t xml:space="preserve">W skład zestawu wchodzi: opatrunek 18 x 12,5 x 3,2 cm , podkładka, folia samoprzylepna </t>
  </si>
  <si>
    <t>10 x 15 x 1 cm</t>
  </si>
  <si>
    <t xml:space="preserve">W skład zestawu wchodzi: opatrunek 10 x 15 x 1 cm, podkładka, folia samoprzylepna </t>
  </si>
  <si>
    <t>Kaseta z drenem do płukania</t>
  </si>
  <si>
    <t>17 x 15 x 1.8 cm</t>
  </si>
  <si>
    <t>W skład zestawu wchodzi: 2 opatrunki (17 x 15 x 1.8 cm), 2 folie do uszczelniania , opatrunek do odtłuszczenia i dezynfekcji skóry, 1szt dren ssąco płuczący.</t>
  </si>
  <si>
    <t>10 x 7,5 x 3,2 cm</t>
  </si>
  <si>
    <t xml:space="preserve">W skład zestawu wchodzi: 10 x 7,5 x 3,2 cm, podkładka, folia samoprzylepna </t>
  </si>
  <si>
    <t xml:space="preserve">Jednorazowy zbiornik o pojemności 1000ml na wydzielinę z przeźroczystym drenem, zaciskiem drenu i złączem do podłączenia do drenu podkładki odprowadzającej wydzielinę, ze środkiem żelującym wydzielinę oraz filtrem przeciwbakteryjnym ^^ </t>
  </si>
  <si>
    <t xml:space="preserve">Jednorazowy zbiornik o pojemności 500 ml na wydzielinę z przeźroczystym drenem, z możliwością zablokowania światła drenu i złączem do podłączenia do drenu podkładki odprowadzającej wydzielinę oraz filtrem przeciwbakteryjnym ^^ </t>
  </si>
  <si>
    <t xml:space="preserve">Zestaw opatrunkowy piankowy/gąbkowy duży zawierający:
- podkładkę z przeźroczystym drenem odprowadzającym wydzielinę z folią samoprzylepną,  złączem drenu do podłączenia  drenu do zbiornika  
- jałowy opatrunek piankowy/gąbkowy o wymiarach w zakresie 26 x 15 x 3,2 cm;
- samoprzylepna folia do mocowania i uszczelniania opatrunku –  min. 2szt. ^^ </t>
  </si>
  <si>
    <t xml:space="preserve">Zestaw opatrunkowy piankowy/gąbkowy średni zawierający:
- podkładkę z przeźroczystym drenem odprowadzającym wydzielinę z folią samoprzylepną,  złączem drenu do podłączenia  drenu do zbiornika 
- jałowy opatrunek piankowy/gąbkowy o wymiarach w zakresie 18 x 12,5 x 3,2 cm
- samoprzylepna folia do mocowania i uszczelniania opatrunku – 2szt.^^ </t>
  </si>
  <si>
    <t xml:space="preserve">Zestaw opatrunkowy piankowy/gąbkowy ze srebrem  duzy zawierający:
- podkładkę z przeźroczystym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2szt.^^ </t>
  </si>
  <si>
    <t xml:space="preserve">Zestaw opatrunkowy piankowy/gąbkowy ze srebrem średni zawierający:
- podkładkę z przeźroczystym drenem odprowadzającym wydzielinę z folią samoprzylepną i zaciskiem do drenu oraz złączem drenu do podłączenia  drenu do zbiornika,
- jałowy opatrunek piankowy/gąbkowy ze srebrem o wymiarach 18 x 12,5 x 3,2 cm
- samoprzylepna folia do mocowania i uszczelniania opatrunku – 2szt.^^ </t>
  </si>
  <si>
    <t xml:space="preserve">Zestaw opatrunkowy piankowy/gąbkowy ze srebrem średni zawierający:
- podkładkę z przeźroczystym drenem odprowadzającym wydzielinę z folią samoprzylepną i zaciskiem do drenu oraz złączem drenu do podłączenia  drenu do zbiornika,
- jałowy opatrunek piankowy/gąbkowy ze srebrem o wymiarach 18 x 12,5 x 3,2 cm
- samoprzylepna folia do mocowania i uszczelniania opatrunku – 2szt.^^  </t>
  </si>
  <si>
    <t>zbiornik z żelem 1000ml</t>
  </si>
  <si>
    <t>zbiornik z żelem 500ml</t>
  </si>
  <si>
    <t>-</t>
  </si>
  <si>
    <t>500, 10 ml</t>
  </si>
  <si>
    <t>płyn,  fiolka</t>
  </si>
  <si>
    <t>25 000, 5ml</t>
  </si>
  <si>
    <t>płyn, fiolka</t>
  </si>
  <si>
    <t>10 cm x 12 cm</t>
  </si>
  <si>
    <t>Opatrunek z błony poliuretanowej do wkłuć centralnych</t>
  </si>
  <si>
    <t>opatrunek z bł. poliuretaniwej impregnowany chlorheksydyną (2% roztworu glukonianu chlorheksydyny)</t>
  </si>
  <si>
    <t>Nazwa handlowa:
Wymiary: 
Postać / Opakowanie:</t>
  </si>
  <si>
    <t xml:space="preserve"> 8-7 cm x 5 cm x 1 cm</t>
  </si>
  <si>
    <t>gąbka, 1 szt., opakowanie gwarantujące sterylność wyrobu</t>
  </si>
  <si>
    <t>walec Ø 3 cm x 8 cm</t>
  </si>
  <si>
    <t>1 cm x 1 cm x 1 cm</t>
  </si>
  <si>
    <t>15 g</t>
  </si>
  <si>
    <t>szt.</t>
  </si>
  <si>
    <t>25 g</t>
  </si>
  <si>
    <t>5 cm x 5 cm</t>
  </si>
  <si>
    <t>9,5 cm x 9,5 cm</t>
  </si>
  <si>
    <t>Nazwa handlowa:
Pojemność: 
Postać / Opakowanie:</t>
  </si>
  <si>
    <t>Pojemność /Wymiary</t>
  </si>
  <si>
    <t>Nazwa handlowa:
Postać / Opakowanie:</t>
  </si>
  <si>
    <t>1 litr zawiera: Poliheksanid 0,40 g, Makrogol 0,02 g, Roztwór Ringera</t>
  </si>
  <si>
    <t>1000 ml, butelka plastikowa, zakręcana</t>
  </si>
  <si>
    <t>30 ml</t>
  </si>
  <si>
    <t>żel do nosa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</si>
  <si>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</si>
  <si>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</si>
  <si>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</si>
  <si>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</si>
  <si>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</si>
  <si>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</si>
  <si>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</si>
  <si>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</si>
  <si>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</si>
  <si>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Oświadczamy, że oferowane przez nas produkty lecznicze, stanowiące przedmiot zamówienia w części 1-2, 3 (poz. 1-3, 5), 4-11, 13, są dopuszczone do obrotu na terenie Polski na zasadach określonych w art. 3 lub art. 4 ust. 8 lub art.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</si>
  <si>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produkty lecznicze, stanowiące przedmiot zamówienia w części 12, są dopuszczone do obrotu na terenie Polski na zasadach określonych w art. 3 lub art. 4 ust. 1 i 2 lub art. 4 ust. 8 lub art. 4a ustawy Prawo farmaceutyczne. Jednocześnie oświadczamy, że na każdorazowe wezwanie Zamawiającego przedstawimy dokumenty dopuszczające do obrotu na terenie Polski. (dotyczy wykonawców oferujących produkty lecznicze).</t>
  </si>
  <si>
    <t>Immunoglobulins human *</t>
  </si>
  <si>
    <t xml:space="preserve"> ^^ Wyroby kompatybilne z urządzeniami do podciśnieniowej terapii leczenia ran Info V.A.C. posiadanym przez Zamawiającego.</t>
  </si>
  <si>
    <t>Kaseta ^^</t>
  </si>
  <si>
    <t>Opatrunek średni ^^</t>
  </si>
  <si>
    <t>Taurolidine + heparin + sodium citrate *</t>
  </si>
  <si>
    <t>Taurolidine + urokinase + sodium citrate *</t>
  </si>
  <si>
    <t>* wymagany jeden producent</t>
  </si>
  <si>
    <t>Hemostatyczna gąbka żelatynowa*</t>
  </si>
  <si>
    <t>Hydrożel z alginatem sodowym do autolitycznego usuwania martwicy; z możliwością pozostawienia na ranie do 3 dni *</t>
  </si>
  <si>
    <t>Jałowy opatrunek bakteriobójczy nasączony 10% rozpuszczalnynym żelem jodoformowym *</t>
  </si>
  <si>
    <t>biguanid poliaminopropylu (Poliheksanidyna)</t>
  </si>
  <si>
    <t>Jałowy, gotowy do użycia roztwór do płukania śródoperacyjnego w pierwotnej i rewizyjnej artroplastyce biodra i kolana, barku i rekonstrukcji piersi zapobigający zakażeniom, gotowy do użycia, oparty na roztworze Ringera, z dodatkiem 0,04% poliheksanidu*</t>
  </si>
  <si>
    <t>Zestaw opatrunkowy jałowy hydrofilowy z mikroporowej pianki z polialkoholu winylowego nasączony wodą sterylną, utrzymujący wilgoć w obrębie rany, odporny na rozciąganie do osłonięcia dużych naczyń i narządów  o wymiarach minimum 10x15cm x1cm. Zawierający: opatrunek 10 x 15 x 1 cm, podkładka, folia samoprzylepna ^^</t>
  </si>
  <si>
    <r>
      <rPr>
        <sz val="11"/>
        <color indexed="10"/>
        <rFont val="Times New Roman"/>
        <family val="1"/>
      </rPr>
      <t>1000 ml</t>
    </r>
    <r>
      <rPr>
        <sz val="11"/>
        <rFont val="Times New Roman"/>
        <family val="1"/>
      </rPr>
      <t>, butelka plastikowa, zakręcana</t>
    </r>
  </si>
  <si>
    <r>
      <t>płyn do inhalacji; butel. 240ml</t>
    </r>
    <r>
      <rPr>
        <sz val="11"/>
        <color indexed="10"/>
        <rFont val="Times New Roman"/>
        <family val="1"/>
      </rPr>
      <t>^^</t>
    </r>
  </si>
  <si>
    <t>^^ Wymaga się dostarczenia preparatu w nietłukącej, nieszklanej butelce ze zintegrowanym systemem napełniania parownika.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</si>
</sst>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11" xfId="66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10" xfId="66" applyNumberFormat="1" applyFont="1" applyFill="1" applyBorder="1" applyAlignment="1">
      <alignment horizontal="right" vertical="top" wrapText="1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41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0" xfId="141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3" fontId="49" fillId="0" borderId="12" xfId="66" applyNumberFormat="1" applyFont="1" applyFill="1" applyBorder="1" applyAlignment="1">
      <alignment horizontal="right" vertical="top" wrapText="1"/>
    </xf>
    <xf numFmtId="4" fontId="4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4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66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3" fontId="51" fillId="0" borderId="10" xfId="66" applyNumberFormat="1" applyFont="1" applyFill="1" applyBorder="1" applyAlignment="1">
      <alignment horizontal="right" vertical="top" wrapText="1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/>
    </xf>
    <xf numFmtId="0" fontId="49" fillId="35" borderId="11" xfId="0" applyFont="1" applyFill="1" applyBorder="1" applyAlignment="1" applyProtection="1">
      <alignment horizontal="justify" vertical="top" wrapText="1"/>
      <protection/>
    </xf>
    <xf numFmtId="0" fontId="49" fillId="35" borderId="13" xfId="0" applyFont="1" applyFill="1" applyBorder="1" applyAlignment="1" applyProtection="1">
      <alignment horizontal="justify" vertical="top" wrapText="1"/>
      <protection/>
    </xf>
    <xf numFmtId="0" fontId="49" fillId="0" borderId="17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49" fillId="35" borderId="11" xfId="0" applyFont="1" applyFill="1" applyBorder="1" applyAlignment="1" applyProtection="1">
      <alignment horizontal="right" vertical="top" wrapText="1"/>
      <protection/>
    </xf>
    <xf numFmtId="0" fontId="49" fillId="35" borderId="13" xfId="0" applyFont="1" applyFill="1" applyBorder="1" applyAlignment="1" applyProtection="1">
      <alignment horizontal="right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0" fontId="49" fillId="0" borderId="17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49" fontId="49" fillId="0" borderId="18" xfId="0" applyNumberFormat="1" applyFont="1" applyFill="1" applyBorder="1" applyAlignment="1" applyProtection="1">
      <alignment horizontal="left" vertical="top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</cellXfs>
  <cellStyles count="20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Obliczenia" xfId="133"/>
    <cellStyle name="Followed Hyperlink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10" xfId="143"/>
    <cellStyle name="Walutowy 10 2" xfId="144"/>
    <cellStyle name="Walutowy 11" xfId="145"/>
    <cellStyle name="Walutowy 11 2" xfId="146"/>
    <cellStyle name="Walutowy 12" xfId="147"/>
    <cellStyle name="Walutowy 2" xfId="148"/>
    <cellStyle name="Walutowy 2 2" xfId="149"/>
    <cellStyle name="Walutowy 2 2 2" xfId="150"/>
    <cellStyle name="Walutowy 2 2 2 2" xfId="151"/>
    <cellStyle name="Walutowy 2 2 3" xfId="152"/>
    <cellStyle name="Walutowy 2 2 3 2" xfId="153"/>
    <cellStyle name="Walutowy 2 2 4" xfId="154"/>
    <cellStyle name="Walutowy 2 3" xfId="155"/>
    <cellStyle name="Walutowy 2 3 2" xfId="156"/>
    <cellStyle name="Walutowy 2 3 2 2" xfId="157"/>
    <cellStyle name="Walutowy 2 3 3" xfId="158"/>
    <cellStyle name="Walutowy 2 4" xfId="159"/>
    <cellStyle name="Walutowy 2 4 2" xfId="160"/>
    <cellStyle name="Walutowy 2 5" xfId="161"/>
    <cellStyle name="Walutowy 2 5 2" xfId="162"/>
    <cellStyle name="Walutowy 2 6" xfId="163"/>
    <cellStyle name="Walutowy 2 6 2" xfId="164"/>
    <cellStyle name="Walutowy 2 7" xfId="165"/>
    <cellStyle name="Walutowy 2 7 2" xfId="166"/>
    <cellStyle name="Walutowy 2 8" xfId="167"/>
    <cellStyle name="Walutowy 2 8 2" xfId="168"/>
    <cellStyle name="Walutowy 2 9" xfId="169"/>
    <cellStyle name="Walutowy 3" xfId="170"/>
    <cellStyle name="Walutowy 3 2" xfId="171"/>
    <cellStyle name="Walutowy 3 2 2" xfId="172"/>
    <cellStyle name="Walutowy 3 2 2 2" xfId="173"/>
    <cellStyle name="Walutowy 3 2 3" xfId="174"/>
    <cellStyle name="Walutowy 3 2 3 2" xfId="175"/>
    <cellStyle name="Walutowy 3 2 4" xfId="176"/>
    <cellStyle name="Walutowy 3 3" xfId="177"/>
    <cellStyle name="Walutowy 3 3 2" xfId="178"/>
    <cellStyle name="Walutowy 3 4" xfId="179"/>
    <cellStyle name="Walutowy 3 4 2" xfId="180"/>
    <cellStyle name="Walutowy 3 5" xfId="181"/>
    <cellStyle name="Walutowy 3 5 2" xfId="182"/>
    <cellStyle name="Walutowy 3 6" xfId="183"/>
    <cellStyle name="Walutowy 3 6 2" xfId="184"/>
    <cellStyle name="Walutowy 3 7" xfId="185"/>
    <cellStyle name="Walutowy 3 7 2" xfId="186"/>
    <cellStyle name="Walutowy 3 8" xfId="187"/>
    <cellStyle name="Walutowy 3 8 2" xfId="188"/>
    <cellStyle name="Walutowy 3 9" xfId="189"/>
    <cellStyle name="Walutowy 4" xfId="190"/>
    <cellStyle name="Walutowy 4 2" xfId="191"/>
    <cellStyle name="Walutowy 4 2 2" xfId="192"/>
    <cellStyle name="Walutowy 4 2 2 2" xfId="193"/>
    <cellStyle name="Walutowy 4 2 3" xfId="194"/>
    <cellStyle name="Walutowy 4 2 3 2" xfId="195"/>
    <cellStyle name="Walutowy 4 2 4" xfId="196"/>
    <cellStyle name="Walutowy 4 3" xfId="197"/>
    <cellStyle name="Walutowy 4 3 2" xfId="198"/>
    <cellStyle name="Walutowy 4 4" xfId="199"/>
    <cellStyle name="Walutowy 4 4 2" xfId="200"/>
    <cellStyle name="Walutowy 4 5" xfId="201"/>
    <cellStyle name="Walutowy 4 5 2" xfId="202"/>
    <cellStyle name="Walutowy 4 6" xfId="203"/>
    <cellStyle name="Walutowy 5" xfId="204"/>
    <cellStyle name="Walutowy 5 2" xfId="205"/>
    <cellStyle name="Walutowy 5 2 2" xfId="206"/>
    <cellStyle name="Walutowy 5 3" xfId="207"/>
    <cellStyle name="Walutowy 5 3 2" xfId="208"/>
    <cellStyle name="Walutowy 5 4" xfId="209"/>
    <cellStyle name="Walutowy 6" xfId="210"/>
    <cellStyle name="Walutowy 6 2" xfId="211"/>
    <cellStyle name="Walutowy 7" xfId="212"/>
    <cellStyle name="Walutowy 7 2" xfId="213"/>
    <cellStyle name="Walutowy 8" xfId="214"/>
    <cellStyle name="Walutowy 8 2" xfId="215"/>
    <cellStyle name="Walutowy 9" xfId="216"/>
    <cellStyle name="Walutowy 9 2" xfId="217"/>
    <cellStyle name="Zły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6"/>
  <sheetViews>
    <sheetView view="pageBreakPreview" zoomScaleNormal="70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127.875" style="67" customWidth="1"/>
    <col min="2" max="8" width="9.125" style="67" customWidth="1"/>
    <col min="9" max="9" width="36.625" style="67" customWidth="1"/>
    <col min="10" max="16384" width="9.125" style="67" customWidth="1"/>
  </cols>
  <sheetData>
    <row r="2" ht="18.75">
      <c r="A2" s="66" t="s">
        <v>85</v>
      </c>
    </row>
    <row r="3" ht="19.5" thickBot="1"/>
    <row r="4" ht="117.75" customHeight="1">
      <c r="A4" s="68" t="s">
        <v>86</v>
      </c>
    </row>
    <row r="5" ht="102" customHeight="1">
      <c r="A5" s="69" t="s">
        <v>87</v>
      </c>
    </row>
    <row r="6" ht="95.25" customHeight="1" thickBot="1">
      <c r="A6" s="70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76" t="s">
        <v>14</v>
      </c>
      <c r="C4" s="73">
        <v>8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76</v>
      </c>
      <c r="H6" s="122">
        <f>SUM(N11:N11)</f>
        <v>0</v>
      </c>
      <c r="I6" s="123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81</v>
      </c>
      <c r="K10" s="73" t="s">
        <v>33</v>
      </c>
      <c r="L10" s="73" t="s">
        <v>34</v>
      </c>
      <c r="M10" s="73" t="s">
        <v>78</v>
      </c>
      <c r="N10" s="73" t="s">
        <v>79</v>
      </c>
    </row>
    <row r="11" spans="1:14" ht="45">
      <c r="A11" s="43" t="s">
        <v>2</v>
      </c>
      <c r="B11" s="42" t="s">
        <v>142</v>
      </c>
      <c r="C11" s="42" t="s">
        <v>140</v>
      </c>
      <c r="D11" s="42" t="s">
        <v>143</v>
      </c>
      <c r="E11" s="19">
        <v>2200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2" t="s">
        <v>77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H10" sqref="H10"/>
    </sheetView>
  </sheetViews>
  <sheetFormatPr defaultColWidth="9.00390625" defaultRowHeight="12.75"/>
  <cols>
    <col min="1" max="1" width="5.375" style="63" customWidth="1"/>
    <col min="2" max="2" width="25.125" style="63" customWidth="1"/>
    <col min="3" max="3" width="19.375" style="63" customWidth="1"/>
    <col min="4" max="4" width="25.25390625" style="63" customWidth="1"/>
    <col min="5" max="5" width="9.00390625" style="3" customWidth="1"/>
    <col min="6" max="6" width="10.75390625" style="63" customWidth="1"/>
    <col min="7" max="7" width="36.125" style="63" customWidth="1"/>
    <col min="8" max="8" width="30.25390625" style="63" customWidth="1"/>
    <col min="9" max="9" width="17.625" style="63" customWidth="1"/>
    <col min="10" max="10" width="22.875" style="63" customWidth="1"/>
    <col min="11" max="11" width="16.125" style="63" customWidth="1"/>
    <col min="12" max="12" width="15.75390625" style="63" customWidth="1"/>
    <col min="13" max="14" width="16.00390625" style="63" customWidth="1"/>
    <col min="15" max="15" width="8.00390625" style="63" customWidth="1"/>
    <col min="16" max="16" width="15.875" style="63" customWidth="1"/>
    <col min="17" max="17" width="15.875" style="5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60" t="s">
        <v>14</v>
      </c>
      <c r="C4" s="65">
        <v>9</v>
      </c>
      <c r="D4" s="7"/>
      <c r="E4" s="8"/>
      <c r="F4" s="62"/>
      <c r="G4" s="10" t="s">
        <v>18</v>
      </c>
      <c r="H4" s="62"/>
      <c r="I4" s="7"/>
      <c r="J4" s="62"/>
      <c r="K4" s="62"/>
      <c r="L4" s="62"/>
      <c r="M4" s="62"/>
      <c r="N4" s="62"/>
      <c r="Q4" s="63"/>
    </row>
    <row r="5" spans="2:17" ht="15">
      <c r="B5" s="60"/>
      <c r="C5" s="7"/>
      <c r="D5" s="7"/>
      <c r="E5" s="8"/>
      <c r="F5" s="62"/>
      <c r="G5" s="10"/>
      <c r="H5" s="62"/>
      <c r="I5" s="7"/>
      <c r="J5" s="62"/>
      <c r="K5" s="62"/>
      <c r="L5" s="62"/>
      <c r="M5" s="62"/>
      <c r="N5" s="62"/>
      <c r="Q5" s="63"/>
    </row>
    <row r="6" spans="1:17" ht="15">
      <c r="A6" s="60"/>
      <c r="B6" s="60"/>
      <c r="C6" s="11"/>
      <c r="D6" s="11"/>
      <c r="E6" s="12"/>
      <c r="F6" s="62"/>
      <c r="G6" s="64" t="s">
        <v>76</v>
      </c>
      <c r="H6" s="122">
        <f>SUM(N11:N11)</f>
        <v>0</v>
      </c>
      <c r="I6" s="123"/>
      <c r="Q6" s="63"/>
    </row>
    <row r="7" spans="1:17" ht="15">
      <c r="A7" s="60"/>
      <c r="C7" s="62"/>
      <c r="D7" s="62"/>
      <c r="E7" s="12"/>
      <c r="F7" s="62"/>
      <c r="G7" s="62"/>
      <c r="H7" s="62"/>
      <c r="I7" s="62"/>
      <c r="J7" s="62"/>
      <c r="K7" s="62"/>
      <c r="L7" s="62"/>
      <c r="Q7" s="63"/>
    </row>
    <row r="8" spans="1:17" ht="15">
      <c r="A8" s="6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3"/>
    </row>
    <row r="9" spans="2:17" ht="15">
      <c r="B9" s="60"/>
      <c r="E9" s="16"/>
      <c r="Q9" s="63"/>
    </row>
    <row r="10" spans="1:14" s="60" customFormat="1" ht="74.25" customHeight="1">
      <c r="A10" s="65" t="s">
        <v>38</v>
      </c>
      <c r="B10" s="65" t="s">
        <v>15</v>
      </c>
      <c r="C10" s="65" t="s">
        <v>16</v>
      </c>
      <c r="D10" s="65" t="s">
        <v>51</v>
      </c>
      <c r="E10" s="17" t="s">
        <v>55</v>
      </c>
      <c r="F10" s="61"/>
      <c r="G10" s="65" t="str">
        <f>"Nazwa handlowa /
"&amp;C10&amp;" / 
"&amp;D10</f>
        <v>Nazwa handlowa /
Dawka / 
Postać /Opakowanie</v>
      </c>
      <c r="H10" s="65" t="s">
        <v>54</v>
      </c>
      <c r="I10" s="65" t="str">
        <f>B10</f>
        <v>Skład</v>
      </c>
      <c r="J10" s="65" t="s">
        <v>81</v>
      </c>
      <c r="K10" s="65" t="s">
        <v>33</v>
      </c>
      <c r="L10" s="65" t="s">
        <v>34</v>
      </c>
      <c r="M10" s="65" t="s">
        <v>78</v>
      </c>
      <c r="N10" s="65" t="s">
        <v>79</v>
      </c>
    </row>
    <row r="11" spans="1:14" ht="45">
      <c r="A11" s="43" t="s">
        <v>2</v>
      </c>
      <c r="B11" s="42" t="s">
        <v>144</v>
      </c>
      <c r="C11" s="42" t="s">
        <v>145</v>
      </c>
      <c r="D11" s="42" t="s">
        <v>146</v>
      </c>
      <c r="E11" s="19">
        <v>3240</v>
      </c>
      <c r="F11" s="6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62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2" t="s">
        <v>77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view="pageBreakPreview" zoomScaleNormal="77" zoomScaleSheetLayoutView="100" zoomScalePageLayoutView="85" workbookViewId="0" topLeftCell="A1">
      <selection activeCell="D24" sqref="D24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76" t="s">
        <v>14</v>
      </c>
      <c r="C4" s="73">
        <v>10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76</v>
      </c>
      <c r="H6" s="122">
        <f>SUM(N11:N11)</f>
        <v>0</v>
      </c>
      <c r="I6" s="123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87" t="s">
        <v>54</v>
      </c>
      <c r="I10" s="73" t="str">
        <f>B10</f>
        <v>Skład</v>
      </c>
      <c r="J10" s="73" t="s">
        <v>81</v>
      </c>
      <c r="K10" s="73" t="s">
        <v>33</v>
      </c>
      <c r="L10" s="73" t="s">
        <v>34</v>
      </c>
      <c r="M10" s="73" t="s">
        <v>78</v>
      </c>
      <c r="N10" s="73" t="s">
        <v>79</v>
      </c>
    </row>
    <row r="11" spans="1:14" ht="45">
      <c r="A11" s="43" t="s">
        <v>2</v>
      </c>
      <c r="B11" s="42" t="s">
        <v>147</v>
      </c>
      <c r="C11" s="42" t="s">
        <v>148</v>
      </c>
      <c r="D11" s="42" t="s">
        <v>234</v>
      </c>
      <c r="E11" s="19">
        <v>1020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1:17" s="89" customFormat="1" ht="42.75" customHeight="1">
      <c r="A13" s="45"/>
      <c r="B13" s="126" t="s">
        <v>235</v>
      </c>
      <c r="C13" s="126"/>
      <c r="D13" s="126"/>
      <c r="E13" s="126"/>
      <c r="F13" s="126"/>
      <c r="G13" s="49"/>
      <c r="H13" s="49"/>
      <c r="I13" s="49"/>
      <c r="J13" s="50"/>
      <c r="K13" s="49"/>
      <c r="L13" s="49"/>
      <c r="M13" s="49"/>
      <c r="N13" s="51"/>
      <c r="Q13" s="5"/>
    </row>
    <row r="14" spans="2:6" ht="46.5" customHeight="1">
      <c r="B14" s="102" t="s">
        <v>77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C23" sqref="C23"/>
    </sheetView>
  </sheetViews>
  <sheetFormatPr defaultColWidth="9.00390625" defaultRowHeight="12.75"/>
  <cols>
    <col min="1" max="1" width="5.375" style="85" customWidth="1"/>
    <col min="2" max="2" width="25.875" style="85" customWidth="1"/>
    <col min="3" max="3" width="17.875" style="85" customWidth="1"/>
    <col min="4" max="4" width="31.00390625" style="85" customWidth="1"/>
    <col min="5" max="5" width="9.00390625" style="3" customWidth="1"/>
    <col min="6" max="6" width="10.75390625" style="85" customWidth="1"/>
    <col min="7" max="7" width="29.75390625" style="85" customWidth="1"/>
    <col min="8" max="8" width="25.25390625" style="85" customWidth="1"/>
    <col min="9" max="9" width="17.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11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SUM(N11:N11)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54</v>
      </c>
      <c r="I10" s="87" t="str">
        <f>B10</f>
        <v>Skład</v>
      </c>
      <c r="J10" s="87" t="s">
        <v>81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149</v>
      </c>
      <c r="C11" s="42" t="s">
        <v>90</v>
      </c>
      <c r="D11" s="42" t="s">
        <v>150</v>
      </c>
      <c r="E11" s="19">
        <v>600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84"/>
      <c r="G12" s="49"/>
      <c r="H12" s="49"/>
      <c r="I12" s="49"/>
      <c r="J12" s="50"/>
      <c r="K12" s="49"/>
      <c r="L12" s="49"/>
      <c r="M12" s="49"/>
      <c r="N12" s="51"/>
    </row>
    <row r="13" spans="2:6" ht="30" customHeight="1">
      <c r="B13" s="124" t="s">
        <v>151</v>
      </c>
      <c r="C13" s="124"/>
      <c r="D13" s="124"/>
      <c r="E13" s="124"/>
      <c r="F13" s="124"/>
    </row>
    <row r="14" spans="2:6" ht="46.5" customHeight="1">
      <c r="B14" s="102" t="s">
        <v>77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H10" sqref="H10"/>
    </sheetView>
  </sheetViews>
  <sheetFormatPr defaultColWidth="9.00390625" defaultRowHeight="12.75"/>
  <cols>
    <col min="1" max="1" width="5.375" style="85" customWidth="1"/>
    <col min="2" max="2" width="25.875" style="85" customWidth="1"/>
    <col min="3" max="3" width="17.875" style="85" customWidth="1"/>
    <col min="4" max="4" width="31.00390625" style="85" customWidth="1"/>
    <col min="5" max="5" width="9.00390625" style="3" customWidth="1"/>
    <col min="6" max="6" width="10.75390625" style="85" customWidth="1"/>
    <col min="7" max="7" width="29.75390625" style="85" customWidth="1"/>
    <col min="8" max="8" width="25.25390625" style="85" customWidth="1"/>
    <col min="9" max="9" width="17.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12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SUM(N11:N11)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54</v>
      </c>
      <c r="I10" s="87" t="str">
        <f>B10</f>
        <v>Skład</v>
      </c>
      <c r="J10" s="87" t="s">
        <v>81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152</v>
      </c>
      <c r="C11" s="42" t="s">
        <v>153</v>
      </c>
      <c r="D11" s="42" t="s">
        <v>154</v>
      </c>
      <c r="E11" s="19">
        <v>700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84"/>
      <c r="G12" s="49"/>
      <c r="H12" s="49"/>
      <c r="I12" s="49"/>
      <c r="J12" s="50"/>
      <c r="K12" s="49"/>
      <c r="L12" s="49"/>
      <c r="M12" s="49"/>
      <c r="N12" s="51"/>
    </row>
    <row r="13" spans="2:6" ht="30" customHeight="1">
      <c r="B13" s="124" t="s">
        <v>155</v>
      </c>
      <c r="C13" s="124"/>
      <c r="D13" s="124"/>
      <c r="E13" s="124"/>
      <c r="F13" s="124"/>
    </row>
    <row r="14" spans="2:6" ht="46.5" customHeight="1">
      <c r="B14" s="102" t="s">
        <v>77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85" customWidth="1"/>
    <col min="2" max="2" width="25.125" style="85" customWidth="1"/>
    <col min="3" max="3" width="24.125" style="85" customWidth="1"/>
    <col min="4" max="4" width="25.25390625" style="85" customWidth="1"/>
    <col min="5" max="5" width="9.00390625" style="3" customWidth="1"/>
    <col min="6" max="6" width="10.75390625" style="85" customWidth="1"/>
    <col min="7" max="7" width="36.125" style="85" customWidth="1"/>
    <col min="8" max="8" width="25.25390625" style="85" customWidth="1"/>
    <col min="9" max="9" width="17.625" style="85" customWidth="1"/>
    <col min="10" max="10" width="22.87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13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SUM(N11:N11)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54</v>
      </c>
      <c r="I10" s="87" t="str">
        <f>B10</f>
        <v>Skład</v>
      </c>
      <c r="J10" s="87" t="s">
        <v>81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75">
      <c r="A11" s="43" t="s">
        <v>2</v>
      </c>
      <c r="B11" s="42" t="s">
        <v>220</v>
      </c>
      <c r="C11" s="42" t="s">
        <v>158</v>
      </c>
      <c r="D11" s="42" t="s">
        <v>159</v>
      </c>
      <c r="E11" s="19">
        <v>100</v>
      </c>
      <c r="F11" s="83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84"/>
      <c r="G12" s="49"/>
      <c r="H12" s="49"/>
      <c r="I12" s="49"/>
      <c r="J12" s="50"/>
      <c r="K12" s="49"/>
      <c r="L12" s="49"/>
      <c r="M12" s="49"/>
      <c r="N12" s="51"/>
    </row>
    <row r="13" spans="1:14" ht="30.75" customHeight="1">
      <c r="A13" s="45"/>
      <c r="B13" s="125" t="s">
        <v>151</v>
      </c>
      <c r="C13" s="125"/>
      <c r="D13" s="125"/>
      <c r="E13" s="125"/>
      <c r="F13" s="125"/>
      <c r="G13" s="49"/>
      <c r="H13" s="49"/>
      <c r="I13" s="49"/>
      <c r="J13" s="50"/>
      <c r="K13" s="49"/>
      <c r="L13" s="49"/>
      <c r="M13" s="49"/>
      <c r="N13" s="51"/>
    </row>
    <row r="14" spans="2:6" ht="46.5" customHeight="1">
      <c r="B14" s="102" t="s">
        <v>77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3"/>
  <sheetViews>
    <sheetView showGridLines="0" view="pageBreakPreview" zoomScaleNormal="77" zoomScaleSheetLayoutView="100" zoomScalePageLayoutView="85" workbookViewId="0" topLeftCell="A17">
      <selection activeCell="B13" sqref="B13:F13"/>
    </sheetView>
  </sheetViews>
  <sheetFormatPr defaultColWidth="9.00390625" defaultRowHeight="12.75"/>
  <cols>
    <col min="1" max="1" width="5.375" style="85" customWidth="1"/>
    <col min="2" max="2" width="45.75390625" style="85" customWidth="1"/>
    <col min="3" max="3" width="18.00390625" style="85" customWidth="1"/>
    <col min="4" max="4" width="22.875" style="85" customWidth="1"/>
    <col min="5" max="5" width="7.375" style="3" customWidth="1"/>
    <col min="6" max="6" width="9.25390625" style="85" customWidth="1"/>
    <col min="7" max="7" width="30.75390625" style="85" customWidth="1"/>
    <col min="8" max="8" width="22.875" style="85" customWidth="1"/>
    <col min="9" max="9" width="26.25390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14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SUM(N11:N20)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203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Pojemność /Wymiary / 
Postać /Opakowanie</v>
      </c>
      <c r="H10" s="87" t="s">
        <v>93</v>
      </c>
      <c r="I10" s="87" t="str">
        <f>B10</f>
        <v>Skład</v>
      </c>
      <c r="J10" s="87" t="s">
        <v>94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75">
      <c r="A11" s="43" t="s">
        <v>2</v>
      </c>
      <c r="B11" s="42" t="s">
        <v>175</v>
      </c>
      <c r="C11" s="42" t="s">
        <v>161</v>
      </c>
      <c r="D11" s="42" t="s">
        <v>182</v>
      </c>
      <c r="E11" s="19">
        <v>30</v>
      </c>
      <c r="F11" s="81" t="s">
        <v>58</v>
      </c>
      <c r="G11" s="20" t="s">
        <v>202</v>
      </c>
      <c r="H11" s="20"/>
      <c r="I11" s="20"/>
      <c r="J11" s="21"/>
      <c r="K11" s="20"/>
      <c r="L11" s="20" t="str">
        <f aca="true" t="shared" si="0" ref="L11:L20">IF(K11=0,"0,00",IF(K11&gt;0,ROUND(E11/K11,2)))</f>
        <v>0,00</v>
      </c>
      <c r="M11" s="20"/>
      <c r="N11" s="22">
        <f aca="true" t="shared" si="1" ref="N11:N20">ROUND(L11*ROUND(M11,2),2)</f>
        <v>0</v>
      </c>
    </row>
    <row r="12" spans="1:14" ht="75">
      <c r="A12" s="43" t="s">
        <v>3</v>
      </c>
      <c r="B12" s="42" t="s">
        <v>176</v>
      </c>
      <c r="C12" s="42" t="s">
        <v>162</v>
      </c>
      <c r="D12" s="42" t="s">
        <v>183</v>
      </c>
      <c r="E12" s="19">
        <v>20</v>
      </c>
      <c r="F12" s="81" t="s">
        <v>58</v>
      </c>
      <c r="G12" s="20" t="s">
        <v>202</v>
      </c>
      <c r="H12" s="20"/>
      <c r="I12" s="20"/>
      <c r="J12" s="21"/>
      <c r="K12" s="20"/>
      <c r="L12" s="20" t="str">
        <f t="shared" si="0"/>
        <v>0,00</v>
      </c>
      <c r="M12" s="20"/>
      <c r="N12" s="22">
        <f t="shared" si="1"/>
        <v>0</v>
      </c>
    </row>
    <row r="13" spans="1:14" ht="135">
      <c r="A13" s="43" t="s">
        <v>4</v>
      </c>
      <c r="B13" s="42" t="s">
        <v>177</v>
      </c>
      <c r="C13" s="42" t="s">
        <v>163</v>
      </c>
      <c r="D13" s="42" t="s">
        <v>164</v>
      </c>
      <c r="E13" s="19">
        <v>10</v>
      </c>
      <c r="F13" s="81" t="s">
        <v>58</v>
      </c>
      <c r="G13" s="20" t="s">
        <v>192</v>
      </c>
      <c r="H13" s="20"/>
      <c r="I13" s="20"/>
      <c r="J13" s="21"/>
      <c r="K13" s="20"/>
      <c r="L13" s="20" t="str">
        <f t="shared" si="0"/>
        <v>0,00</v>
      </c>
      <c r="M13" s="20"/>
      <c r="N13" s="22">
        <f t="shared" si="1"/>
        <v>0</v>
      </c>
    </row>
    <row r="14" spans="1:14" ht="135">
      <c r="A14" s="43" t="s">
        <v>5</v>
      </c>
      <c r="B14" s="42" t="s">
        <v>178</v>
      </c>
      <c r="C14" s="42" t="s">
        <v>165</v>
      </c>
      <c r="D14" s="42" t="s">
        <v>166</v>
      </c>
      <c r="E14" s="19">
        <v>10</v>
      </c>
      <c r="F14" s="81" t="s">
        <v>58</v>
      </c>
      <c r="G14" s="20" t="s">
        <v>192</v>
      </c>
      <c r="H14" s="20"/>
      <c r="I14" s="20"/>
      <c r="J14" s="21"/>
      <c r="K14" s="20"/>
      <c r="L14" s="20" t="str">
        <f t="shared" si="0"/>
        <v>0,00</v>
      </c>
      <c r="M14" s="20"/>
      <c r="N14" s="22">
        <f t="shared" si="1"/>
        <v>0</v>
      </c>
    </row>
    <row r="15" spans="1:14" ht="150">
      <c r="A15" s="43" t="s">
        <v>35</v>
      </c>
      <c r="B15" s="42" t="s">
        <v>179</v>
      </c>
      <c r="C15" s="42" t="s">
        <v>163</v>
      </c>
      <c r="D15" s="42" t="s">
        <v>164</v>
      </c>
      <c r="E15" s="19">
        <v>60</v>
      </c>
      <c r="F15" s="81" t="s">
        <v>58</v>
      </c>
      <c r="G15" s="20" t="s">
        <v>192</v>
      </c>
      <c r="H15" s="20"/>
      <c r="I15" s="20"/>
      <c r="J15" s="21"/>
      <c r="K15" s="20"/>
      <c r="L15" s="20" t="str">
        <f t="shared" si="0"/>
        <v>0,00</v>
      </c>
      <c r="M15" s="20"/>
      <c r="N15" s="22">
        <f t="shared" si="1"/>
        <v>0</v>
      </c>
    </row>
    <row r="16" spans="1:14" ht="150">
      <c r="A16" s="43" t="s">
        <v>40</v>
      </c>
      <c r="B16" s="42" t="s">
        <v>180</v>
      </c>
      <c r="C16" s="42" t="s">
        <v>165</v>
      </c>
      <c r="D16" s="42" t="s">
        <v>167</v>
      </c>
      <c r="E16" s="19">
        <v>10</v>
      </c>
      <c r="F16" s="81" t="s">
        <v>58</v>
      </c>
      <c r="G16" s="20" t="s">
        <v>192</v>
      </c>
      <c r="H16" s="20"/>
      <c r="I16" s="20"/>
      <c r="J16" s="21"/>
      <c r="K16" s="20"/>
      <c r="L16" s="20" t="str">
        <f t="shared" si="0"/>
        <v>0,00</v>
      </c>
      <c r="M16" s="20"/>
      <c r="N16" s="22">
        <f t="shared" si="1"/>
        <v>0</v>
      </c>
    </row>
    <row r="17" spans="1:14" ht="105">
      <c r="A17" s="43" t="s">
        <v>6</v>
      </c>
      <c r="B17" s="42" t="s">
        <v>232</v>
      </c>
      <c r="C17" s="42" t="s">
        <v>168</v>
      </c>
      <c r="D17" s="42" t="s">
        <v>169</v>
      </c>
      <c r="E17" s="19">
        <v>10</v>
      </c>
      <c r="F17" s="81" t="s">
        <v>58</v>
      </c>
      <c r="G17" s="20" t="s">
        <v>192</v>
      </c>
      <c r="H17" s="20"/>
      <c r="I17" s="20"/>
      <c r="J17" s="21"/>
      <c r="K17" s="20"/>
      <c r="L17" s="20" t="str">
        <f t="shared" si="0"/>
        <v>0,00</v>
      </c>
      <c r="M17" s="20"/>
      <c r="N17" s="22">
        <f t="shared" si="1"/>
        <v>0</v>
      </c>
    </row>
    <row r="18" spans="1:14" ht="30">
      <c r="A18" s="43" t="s">
        <v>7</v>
      </c>
      <c r="B18" s="42" t="s">
        <v>222</v>
      </c>
      <c r="C18" s="42" t="s">
        <v>184</v>
      </c>
      <c r="D18" s="42" t="s">
        <v>170</v>
      </c>
      <c r="E18" s="19">
        <v>10</v>
      </c>
      <c r="F18" s="81" t="s">
        <v>58</v>
      </c>
      <c r="G18" s="20" t="s">
        <v>204</v>
      </c>
      <c r="H18" s="20"/>
      <c r="I18" s="20"/>
      <c r="J18" s="21"/>
      <c r="K18" s="20"/>
      <c r="L18" s="20" t="str">
        <f t="shared" si="0"/>
        <v>0,00</v>
      </c>
      <c r="M18" s="20"/>
      <c r="N18" s="22">
        <f t="shared" si="1"/>
        <v>0</v>
      </c>
    </row>
    <row r="19" spans="1:14" ht="105">
      <c r="A19" s="43" t="s">
        <v>19</v>
      </c>
      <c r="B19" s="42" t="s">
        <v>223</v>
      </c>
      <c r="C19" s="42" t="s">
        <v>171</v>
      </c>
      <c r="D19" s="42" t="s">
        <v>172</v>
      </c>
      <c r="E19" s="19">
        <v>10</v>
      </c>
      <c r="F19" s="81" t="s">
        <v>58</v>
      </c>
      <c r="G19" s="20" t="s">
        <v>192</v>
      </c>
      <c r="H19" s="20"/>
      <c r="I19" s="20"/>
      <c r="J19" s="21"/>
      <c r="K19" s="20"/>
      <c r="L19" s="20" t="str">
        <f t="shared" si="0"/>
        <v>0,00</v>
      </c>
      <c r="M19" s="20"/>
      <c r="N19" s="22">
        <f t="shared" si="1"/>
        <v>0</v>
      </c>
    </row>
    <row r="20" spans="1:14" ht="150">
      <c r="A20" s="43" t="s">
        <v>39</v>
      </c>
      <c r="B20" s="42" t="s">
        <v>181</v>
      </c>
      <c r="C20" s="42" t="s">
        <v>173</v>
      </c>
      <c r="D20" s="42" t="s">
        <v>174</v>
      </c>
      <c r="E20" s="19">
        <v>10</v>
      </c>
      <c r="F20" s="81" t="s">
        <v>58</v>
      </c>
      <c r="G20" s="20" t="s">
        <v>192</v>
      </c>
      <c r="H20" s="20"/>
      <c r="I20" s="20"/>
      <c r="J20" s="21"/>
      <c r="K20" s="20"/>
      <c r="L20" s="20" t="str">
        <f t="shared" si="0"/>
        <v>0,00</v>
      </c>
      <c r="M20" s="20"/>
      <c r="N20" s="22">
        <f t="shared" si="1"/>
        <v>0</v>
      </c>
    </row>
    <row r="21" spans="1:14" ht="15">
      <c r="A21" s="45"/>
      <c r="B21" s="46"/>
      <c r="C21" s="46"/>
      <c r="D21" s="47"/>
      <c r="E21" s="48"/>
      <c r="F21" s="84"/>
      <c r="G21" s="49"/>
      <c r="H21" s="49"/>
      <c r="I21" s="49"/>
      <c r="J21" s="50"/>
      <c r="K21" s="49"/>
      <c r="L21" s="49"/>
      <c r="M21" s="49"/>
      <c r="N21" s="51"/>
    </row>
    <row r="22" spans="2:6" ht="43.5" customHeight="1">
      <c r="B22" s="124" t="s">
        <v>221</v>
      </c>
      <c r="C22" s="124"/>
      <c r="D22" s="124"/>
      <c r="E22" s="124"/>
      <c r="F22" s="124"/>
    </row>
    <row r="23" spans="2:6" ht="46.5" customHeight="1">
      <c r="B23" s="102" t="s">
        <v>77</v>
      </c>
      <c r="C23" s="102"/>
      <c r="D23" s="102"/>
      <c r="E23" s="102"/>
      <c r="F23" s="102"/>
    </row>
  </sheetData>
  <sheetProtection/>
  <mergeCells count="4">
    <mergeCell ref="G2:I2"/>
    <mergeCell ref="H6:I6"/>
    <mergeCell ref="B22:F22"/>
    <mergeCell ref="B23:F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2">
      <selection activeCell="B13" sqref="B13:F13"/>
    </sheetView>
  </sheetViews>
  <sheetFormatPr defaultColWidth="9.00390625" defaultRowHeight="12.75"/>
  <cols>
    <col min="1" max="1" width="5.375" style="85" customWidth="1"/>
    <col min="2" max="2" width="30.75390625" style="85" customWidth="1"/>
    <col min="3" max="3" width="21.25390625" style="85" customWidth="1"/>
    <col min="4" max="4" width="22.875" style="85" customWidth="1"/>
    <col min="5" max="5" width="7.25390625" style="3" customWidth="1"/>
    <col min="6" max="6" width="10.75390625" style="85" customWidth="1"/>
    <col min="7" max="7" width="31.875" style="85" customWidth="1"/>
    <col min="8" max="8" width="24.00390625" style="85" customWidth="1"/>
    <col min="9" max="9" width="27.87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15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SUM(N11:N12)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93</v>
      </c>
      <c r="I10" s="87" t="str">
        <f>B10</f>
        <v>Skład</v>
      </c>
      <c r="J10" s="87" t="s">
        <v>94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224</v>
      </c>
      <c r="C11" s="42" t="s">
        <v>185</v>
      </c>
      <c r="D11" s="42" t="s">
        <v>186</v>
      </c>
      <c r="E11" s="19">
        <v>100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225</v>
      </c>
      <c r="C12" s="42" t="s">
        <v>187</v>
      </c>
      <c r="D12" s="42" t="s">
        <v>188</v>
      </c>
      <c r="E12" s="19">
        <v>1600</v>
      </c>
      <c r="F12" s="81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84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4" t="s">
        <v>226</v>
      </c>
      <c r="C14" s="124"/>
      <c r="D14" s="124"/>
      <c r="E14" s="124"/>
      <c r="F14" s="124"/>
    </row>
    <row r="15" spans="2:6" ht="46.5" customHeight="1">
      <c r="B15" s="102" t="s">
        <v>77</v>
      </c>
      <c r="C15" s="102"/>
      <c r="D15" s="102"/>
      <c r="E15" s="102"/>
      <c r="F15" s="10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2">
      <selection activeCell="H22" sqref="H22"/>
    </sheetView>
  </sheetViews>
  <sheetFormatPr defaultColWidth="9.00390625" defaultRowHeight="12.75"/>
  <cols>
    <col min="1" max="1" width="5.375" style="85" customWidth="1"/>
    <col min="2" max="2" width="30.75390625" style="85" customWidth="1"/>
    <col min="3" max="3" width="21.25390625" style="85" customWidth="1"/>
    <col min="4" max="4" width="22.875" style="85" customWidth="1"/>
    <col min="5" max="5" width="7.25390625" style="3" customWidth="1"/>
    <col min="6" max="6" width="10.75390625" style="85" customWidth="1"/>
    <col min="7" max="7" width="31.875" style="85" customWidth="1"/>
    <col min="8" max="8" width="24.00390625" style="85" customWidth="1"/>
    <col min="9" max="9" width="27.87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16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SUM(N11:N11)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160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Wymiary / 
Postać /Opakowanie</v>
      </c>
      <c r="H10" s="87" t="s">
        <v>93</v>
      </c>
      <c r="I10" s="87" t="str">
        <f>B10</f>
        <v>Skład</v>
      </c>
      <c r="J10" s="87" t="s">
        <v>94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60">
      <c r="A11" s="43" t="s">
        <v>2</v>
      </c>
      <c r="B11" s="42" t="s">
        <v>191</v>
      </c>
      <c r="C11" s="42" t="s">
        <v>189</v>
      </c>
      <c r="D11" s="42" t="s">
        <v>190</v>
      </c>
      <c r="E11" s="19">
        <v>3000</v>
      </c>
      <c r="F11" s="81" t="s">
        <v>58</v>
      </c>
      <c r="G11" s="20" t="s">
        <v>192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8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2" t="s">
        <v>77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2">
      <selection activeCell="B23" sqref="B23"/>
    </sheetView>
  </sheetViews>
  <sheetFormatPr defaultColWidth="9.00390625" defaultRowHeight="12.75"/>
  <cols>
    <col min="1" max="1" width="5.375" style="85" customWidth="1"/>
    <col min="2" max="2" width="30.75390625" style="85" customWidth="1"/>
    <col min="3" max="3" width="21.25390625" style="85" customWidth="1"/>
    <col min="4" max="4" width="25.375" style="85" customWidth="1"/>
    <col min="5" max="5" width="7.25390625" style="3" customWidth="1"/>
    <col min="6" max="6" width="10.75390625" style="85" customWidth="1"/>
    <col min="7" max="7" width="30.125" style="85" customWidth="1"/>
    <col min="8" max="8" width="21.75390625" style="85" customWidth="1"/>
    <col min="9" max="9" width="27.00390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17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SUM(N11:N13)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160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Wymiary / 
Postać /Opakowanie</v>
      </c>
      <c r="H10" s="87" t="s">
        <v>93</v>
      </c>
      <c r="I10" s="87" t="str">
        <f>B10</f>
        <v>Skład</v>
      </c>
      <c r="J10" s="87" t="s">
        <v>94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227</v>
      </c>
      <c r="C11" s="42" t="s">
        <v>193</v>
      </c>
      <c r="D11" s="42" t="s">
        <v>194</v>
      </c>
      <c r="E11" s="19">
        <v>6900</v>
      </c>
      <c r="F11" s="81" t="s">
        <v>58</v>
      </c>
      <c r="G11" s="20" t="s">
        <v>192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227</v>
      </c>
      <c r="C12" s="42" t="s">
        <v>195</v>
      </c>
      <c r="D12" s="42" t="s">
        <v>194</v>
      </c>
      <c r="E12" s="19">
        <v>350</v>
      </c>
      <c r="F12" s="81" t="s">
        <v>58</v>
      </c>
      <c r="G12" s="20" t="s">
        <v>192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45">
      <c r="A13" s="43" t="s">
        <v>4</v>
      </c>
      <c r="B13" s="42" t="s">
        <v>227</v>
      </c>
      <c r="C13" s="42" t="s">
        <v>196</v>
      </c>
      <c r="D13" s="42" t="s">
        <v>194</v>
      </c>
      <c r="E13" s="19">
        <v>2400</v>
      </c>
      <c r="F13" s="81" t="s">
        <v>58</v>
      </c>
      <c r="G13" s="20" t="s">
        <v>192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15">
      <c r="A14" s="45"/>
      <c r="B14" s="46"/>
      <c r="C14" s="46"/>
      <c r="D14" s="47"/>
      <c r="E14" s="48"/>
      <c r="F14" s="84"/>
      <c r="G14" s="49"/>
      <c r="H14" s="49"/>
      <c r="I14" s="49"/>
      <c r="J14" s="50"/>
      <c r="K14" s="49"/>
      <c r="L14" s="49"/>
      <c r="M14" s="49"/>
      <c r="N14" s="51"/>
    </row>
    <row r="15" spans="2:6" ht="30" customHeight="1">
      <c r="B15" s="124" t="s">
        <v>226</v>
      </c>
      <c r="C15" s="124"/>
      <c r="D15" s="124"/>
      <c r="E15" s="124"/>
      <c r="F15" s="124"/>
    </row>
    <row r="16" spans="2:6" ht="46.5" customHeight="1">
      <c r="B16" s="102" t="s">
        <v>77</v>
      </c>
      <c r="C16" s="102"/>
      <c r="D16" s="102"/>
      <c r="E16" s="102"/>
      <c r="F16" s="102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7"/>
  <sheetViews>
    <sheetView showGridLines="0" view="pageBreakPreview" zoomScaleNormal="80" zoomScaleSheetLayoutView="100" zoomScalePageLayoutView="115" workbookViewId="0" topLeftCell="A52">
      <selection activeCell="C57" sqref="C57:E57"/>
    </sheetView>
  </sheetViews>
  <sheetFormatPr defaultColWidth="9.00390625" defaultRowHeight="12.75"/>
  <cols>
    <col min="1" max="1" width="2.375" style="9" customWidth="1"/>
    <col min="2" max="2" width="6.125" style="9" customWidth="1"/>
    <col min="3" max="4" width="30.00390625" style="9" customWidth="1"/>
    <col min="5" max="5" width="75.75390625" style="8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12" t="s">
        <v>52</v>
      </c>
    </row>
    <row r="2" spans="3:5" ht="15">
      <c r="C2" s="23"/>
      <c r="D2" s="23" t="s">
        <v>50</v>
      </c>
      <c r="E2" s="23"/>
    </row>
    <row r="4" spans="3:4" ht="15">
      <c r="C4" s="9" t="s">
        <v>42</v>
      </c>
      <c r="D4" s="9" t="s">
        <v>95</v>
      </c>
    </row>
    <row r="6" spans="3:5" ht="39.75" customHeight="1">
      <c r="C6" s="9" t="s">
        <v>41</v>
      </c>
      <c r="D6" s="91" t="s">
        <v>96</v>
      </c>
      <c r="E6" s="91"/>
    </row>
    <row r="8" spans="3:5" ht="15">
      <c r="C8" s="18" t="s">
        <v>37</v>
      </c>
      <c r="D8" s="94"/>
      <c r="E8" s="95"/>
    </row>
    <row r="9" spans="3:5" ht="15">
      <c r="C9" s="18" t="s">
        <v>43</v>
      </c>
      <c r="D9" s="107"/>
      <c r="E9" s="108"/>
    </row>
    <row r="10" spans="3:5" ht="15">
      <c r="C10" s="18" t="s">
        <v>36</v>
      </c>
      <c r="D10" s="92"/>
      <c r="E10" s="93"/>
    </row>
    <row r="11" spans="3:5" ht="15">
      <c r="C11" s="18" t="s">
        <v>44</v>
      </c>
      <c r="D11" s="92"/>
      <c r="E11" s="93"/>
    </row>
    <row r="12" spans="3:5" ht="15">
      <c r="C12" s="18" t="s">
        <v>45</v>
      </c>
      <c r="D12" s="92"/>
      <c r="E12" s="93"/>
    </row>
    <row r="13" spans="3:5" ht="15">
      <c r="C13" s="18" t="s">
        <v>46</v>
      </c>
      <c r="D13" s="92"/>
      <c r="E13" s="93"/>
    </row>
    <row r="14" spans="3:5" ht="15">
      <c r="C14" s="18" t="s">
        <v>47</v>
      </c>
      <c r="D14" s="92"/>
      <c r="E14" s="93"/>
    </row>
    <row r="15" spans="3:5" ht="15">
      <c r="C15" s="18" t="s">
        <v>48</v>
      </c>
      <c r="D15" s="92"/>
      <c r="E15" s="93"/>
    </row>
    <row r="16" spans="3:5" ht="15">
      <c r="C16" s="18" t="s">
        <v>49</v>
      </c>
      <c r="D16" s="92"/>
      <c r="E16" s="93"/>
    </row>
    <row r="17" spans="4:5" ht="15">
      <c r="D17" s="7"/>
      <c r="E17" s="24"/>
    </row>
    <row r="18" spans="2:5" ht="15" customHeight="1">
      <c r="B18" s="9" t="s">
        <v>2</v>
      </c>
      <c r="C18" s="101" t="s">
        <v>60</v>
      </c>
      <c r="D18" s="102"/>
      <c r="E18" s="103"/>
    </row>
    <row r="19" spans="4:5" ht="15">
      <c r="D19" s="1"/>
      <c r="E19" s="3"/>
    </row>
    <row r="20" spans="3:5" ht="21" customHeight="1">
      <c r="C20" s="6" t="s">
        <v>17</v>
      </c>
      <c r="D20" s="25" t="s">
        <v>76</v>
      </c>
      <c r="E20" s="7"/>
    </row>
    <row r="21" spans="3:5" ht="15">
      <c r="C21" s="18" t="s">
        <v>23</v>
      </c>
      <c r="D21" s="26">
        <f>'część (1)'!H$6</f>
        <v>0</v>
      </c>
      <c r="E21" s="27"/>
    </row>
    <row r="22" spans="3:5" ht="15">
      <c r="C22" s="40" t="s">
        <v>24</v>
      </c>
      <c r="D22" s="26">
        <f>'część (2)'!H$6</f>
        <v>0</v>
      </c>
      <c r="E22" s="27"/>
    </row>
    <row r="23" spans="3:5" ht="15">
      <c r="C23" s="40" t="s">
        <v>25</v>
      </c>
      <c r="D23" s="26">
        <f>'część (3)'!H$6</f>
        <v>0</v>
      </c>
      <c r="E23" s="27"/>
    </row>
    <row r="24" spans="3:5" ht="15">
      <c r="C24" s="40" t="s">
        <v>26</v>
      </c>
      <c r="D24" s="26">
        <f>'część (4)'!H$6</f>
        <v>0</v>
      </c>
      <c r="E24" s="27"/>
    </row>
    <row r="25" spans="3:5" ht="15">
      <c r="C25" s="40" t="s">
        <v>27</v>
      </c>
      <c r="D25" s="26">
        <f>'część (5)'!H$6</f>
        <v>0</v>
      </c>
      <c r="E25" s="27"/>
    </row>
    <row r="26" spans="3:5" ht="15">
      <c r="C26" s="40" t="s">
        <v>28</v>
      </c>
      <c r="D26" s="26">
        <f>'część (6)'!H$6</f>
        <v>0</v>
      </c>
      <c r="E26" s="27"/>
    </row>
    <row r="27" spans="3:5" ht="15">
      <c r="C27" s="40" t="s">
        <v>29</v>
      </c>
      <c r="D27" s="26">
        <f>'część (7)'!H$6</f>
        <v>0</v>
      </c>
      <c r="E27" s="27"/>
    </row>
    <row r="28" spans="3:5" ht="15">
      <c r="C28" s="40" t="s">
        <v>30</v>
      </c>
      <c r="D28" s="26">
        <f>'część (8)'!H$6</f>
        <v>0</v>
      </c>
      <c r="E28" s="27"/>
    </row>
    <row r="29" spans="3:5" ht="15">
      <c r="C29" s="40" t="s">
        <v>31</v>
      </c>
      <c r="D29" s="26">
        <f>'część (9)'!H$6</f>
        <v>0</v>
      </c>
      <c r="E29" s="27"/>
    </row>
    <row r="30" spans="3:5" s="84" customFormat="1" ht="15">
      <c r="C30" s="88" t="s">
        <v>32</v>
      </c>
      <c r="D30" s="26">
        <f>'część (10)'!H$6</f>
        <v>0</v>
      </c>
      <c r="E30" s="27"/>
    </row>
    <row r="31" spans="3:5" s="84" customFormat="1" ht="15">
      <c r="C31" s="88" t="s">
        <v>209</v>
      </c>
      <c r="D31" s="26">
        <f>'część (11)'!H$6</f>
        <v>0</v>
      </c>
      <c r="E31" s="27"/>
    </row>
    <row r="32" spans="3:5" s="84" customFormat="1" ht="15">
      <c r="C32" s="88" t="s">
        <v>210</v>
      </c>
      <c r="D32" s="26">
        <f>'część (12)'!H$6</f>
        <v>0</v>
      </c>
      <c r="E32" s="27"/>
    </row>
    <row r="33" spans="3:5" s="84" customFormat="1" ht="15">
      <c r="C33" s="88" t="s">
        <v>211</v>
      </c>
      <c r="D33" s="26">
        <f>'część (13)'!H$6</f>
        <v>0</v>
      </c>
      <c r="E33" s="27"/>
    </row>
    <row r="34" spans="3:5" s="84" customFormat="1" ht="15">
      <c r="C34" s="88" t="s">
        <v>212</v>
      </c>
      <c r="D34" s="26">
        <f>'część (14)'!H$6</f>
        <v>0</v>
      </c>
      <c r="E34" s="27"/>
    </row>
    <row r="35" spans="3:5" s="84" customFormat="1" ht="15">
      <c r="C35" s="88" t="s">
        <v>213</v>
      </c>
      <c r="D35" s="26">
        <f>'część (15)'!H$6</f>
        <v>0</v>
      </c>
      <c r="E35" s="27"/>
    </row>
    <row r="36" spans="3:5" s="84" customFormat="1" ht="15">
      <c r="C36" s="88" t="s">
        <v>214</v>
      </c>
      <c r="D36" s="26">
        <f>'część (16)'!H$6</f>
        <v>0</v>
      </c>
      <c r="E36" s="27"/>
    </row>
    <row r="37" spans="3:5" s="84" customFormat="1" ht="15">
      <c r="C37" s="88" t="s">
        <v>215</v>
      </c>
      <c r="D37" s="26">
        <f>'część (17)'!H$6</f>
        <v>0</v>
      </c>
      <c r="E37" s="27"/>
    </row>
    <row r="38" spans="3:5" s="84" customFormat="1" ht="15">
      <c r="C38" s="88" t="s">
        <v>216</v>
      </c>
      <c r="D38" s="26">
        <f>'część (18)'!H$6</f>
        <v>0</v>
      </c>
      <c r="E38" s="27"/>
    </row>
    <row r="39" spans="3:5" ht="15">
      <c r="C39" s="88" t="s">
        <v>217</v>
      </c>
      <c r="D39" s="26">
        <f>'część (19)'!H$6</f>
        <v>0</v>
      </c>
      <c r="E39" s="27"/>
    </row>
    <row r="40" spans="4:5" s="37" customFormat="1" ht="16.5" customHeight="1">
      <c r="D40" s="28"/>
      <c r="E40" s="27"/>
    </row>
    <row r="41" spans="3:5" s="44" customFormat="1" ht="48.75" customHeight="1">
      <c r="C41" s="110" t="s">
        <v>77</v>
      </c>
      <c r="D41" s="110"/>
      <c r="E41" s="110"/>
    </row>
    <row r="42" spans="2:5" s="37" customFormat="1" ht="34.5" customHeight="1">
      <c r="B42" s="37" t="s">
        <v>3</v>
      </c>
      <c r="C42" s="109" t="s">
        <v>61</v>
      </c>
      <c r="D42" s="109"/>
      <c r="E42" s="109"/>
    </row>
    <row r="43" spans="3:5" s="37" customFormat="1" ht="56.25" customHeight="1">
      <c r="C43" s="98" t="s">
        <v>62</v>
      </c>
      <c r="D43" s="99"/>
      <c r="E43" s="29" t="s">
        <v>72</v>
      </c>
    </row>
    <row r="44" spans="3:5" s="37" customFormat="1" ht="57" customHeight="1">
      <c r="C44" s="97" t="s">
        <v>63</v>
      </c>
      <c r="D44" s="97"/>
      <c r="E44" s="97"/>
    </row>
    <row r="45" spans="2:5" s="37" customFormat="1" ht="31.5" customHeight="1">
      <c r="B45" s="37" t="s">
        <v>4</v>
      </c>
      <c r="C45" s="100" t="s">
        <v>64</v>
      </c>
      <c r="D45" s="100"/>
      <c r="E45" s="100"/>
    </row>
    <row r="46" spans="3:5" s="37" customFormat="1" ht="33" customHeight="1">
      <c r="C46" s="98" t="s">
        <v>65</v>
      </c>
      <c r="D46" s="99"/>
      <c r="E46" s="29" t="s">
        <v>66</v>
      </c>
    </row>
    <row r="47" spans="3:5" s="37" customFormat="1" ht="97.5" customHeight="1">
      <c r="C47" s="106" t="s">
        <v>80</v>
      </c>
      <c r="D47" s="106"/>
      <c r="E47" s="106"/>
    </row>
    <row r="48" spans="2:5" s="37" customFormat="1" ht="18.75" customHeight="1">
      <c r="B48" s="37" t="s">
        <v>5</v>
      </c>
      <c r="C48" s="100" t="s">
        <v>67</v>
      </c>
      <c r="D48" s="100"/>
      <c r="E48" s="100"/>
    </row>
    <row r="49" spans="3:5" s="37" customFormat="1" ht="118.5" customHeight="1">
      <c r="C49" s="104" t="s">
        <v>98</v>
      </c>
      <c r="D49" s="105"/>
      <c r="E49" s="29" t="s">
        <v>97</v>
      </c>
    </row>
    <row r="50" spans="3:5" s="37" customFormat="1" ht="25.5" customHeight="1">
      <c r="C50" s="106" t="s">
        <v>73</v>
      </c>
      <c r="D50" s="106"/>
      <c r="E50" s="106"/>
    </row>
    <row r="51" spans="2:5" s="37" customFormat="1" ht="39" customHeight="1">
      <c r="B51" s="37" t="s">
        <v>35</v>
      </c>
      <c r="C51" s="96" t="s">
        <v>68</v>
      </c>
      <c r="D51" s="96"/>
      <c r="E51" s="96"/>
    </row>
    <row r="52" spans="2:5" s="37" customFormat="1" ht="27.75" customHeight="1">
      <c r="B52" s="59" t="s">
        <v>40</v>
      </c>
      <c r="C52" s="120" t="s">
        <v>69</v>
      </c>
      <c r="D52" s="120"/>
      <c r="E52" s="120"/>
    </row>
    <row r="53" spans="2:5" s="37" customFormat="1" ht="40.5" customHeight="1">
      <c r="B53" s="59" t="s">
        <v>6</v>
      </c>
      <c r="C53" s="111" t="s">
        <v>82</v>
      </c>
      <c r="D53" s="111"/>
      <c r="E53" s="111"/>
    </row>
    <row r="54" spans="2:5" s="37" customFormat="1" ht="62.25" customHeight="1">
      <c r="B54" s="59" t="s">
        <v>7</v>
      </c>
      <c r="C54" s="91" t="s">
        <v>218</v>
      </c>
      <c r="D54" s="91"/>
      <c r="E54" s="91"/>
    </row>
    <row r="55" spans="2:5" s="80" customFormat="1" ht="60" customHeight="1">
      <c r="B55" s="80" t="s">
        <v>19</v>
      </c>
      <c r="C55" s="112" t="s">
        <v>219</v>
      </c>
      <c r="D55" s="112"/>
      <c r="E55" s="112"/>
    </row>
    <row r="56" spans="2:5" s="58" customFormat="1" ht="74.25" customHeight="1">
      <c r="B56" s="80" t="s">
        <v>39</v>
      </c>
      <c r="C56" s="91" t="s">
        <v>102</v>
      </c>
      <c r="D56" s="91"/>
      <c r="E56" s="91"/>
    </row>
    <row r="57" spans="2:5" s="80" customFormat="1" ht="73.5" customHeight="1">
      <c r="B57" s="80" t="s">
        <v>1</v>
      </c>
      <c r="C57" s="91" t="s">
        <v>101</v>
      </c>
      <c r="D57" s="91"/>
      <c r="E57" s="91"/>
    </row>
    <row r="58" spans="2:5" s="37" customFormat="1" ht="43.5" customHeight="1">
      <c r="B58" s="80" t="s">
        <v>0</v>
      </c>
      <c r="C58" s="91" t="s">
        <v>74</v>
      </c>
      <c r="D58" s="91"/>
      <c r="E58" s="91"/>
    </row>
    <row r="59" spans="2:5" s="30" customFormat="1" ht="29.25" customHeight="1">
      <c r="B59" s="80" t="s">
        <v>84</v>
      </c>
      <c r="C59" s="91" t="s">
        <v>70</v>
      </c>
      <c r="D59" s="91"/>
      <c r="E59" s="91"/>
    </row>
    <row r="60" spans="2:5" s="30" customFormat="1" ht="42.75" customHeight="1">
      <c r="B60" s="80" t="s">
        <v>99</v>
      </c>
      <c r="C60" s="91" t="s">
        <v>75</v>
      </c>
      <c r="D60" s="91"/>
      <c r="E60" s="91"/>
    </row>
    <row r="61" spans="2:5" s="37" customFormat="1" ht="18" customHeight="1">
      <c r="B61" s="80" t="s">
        <v>100</v>
      </c>
      <c r="C61" s="36" t="s">
        <v>8</v>
      </c>
      <c r="D61" s="36"/>
      <c r="E61" s="35"/>
    </row>
    <row r="62" spans="2:5" s="37" customFormat="1" ht="18" customHeight="1">
      <c r="B62" s="71"/>
      <c r="C62" s="38"/>
      <c r="D62" s="38"/>
      <c r="E62" s="12"/>
    </row>
    <row r="63" spans="3:5" s="37" customFormat="1" ht="18" customHeight="1">
      <c r="C63" s="116" t="s">
        <v>20</v>
      </c>
      <c r="D63" s="121"/>
      <c r="E63" s="117"/>
    </row>
    <row r="64" spans="3:5" s="37" customFormat="1" ht="18" customHeight="1">
      <c r="C64" s="116" t="s">
        <v>9</v>
      </c>
      <c r="D64" s="117"/>
      <c r="E64" s="40" t="s">
        <v>10</v>
      </c>
    </row>
    <row r="65" spans="3:5" s="37" customFormat="1" ht="18" customHeight="1">
      <c r="C65" s="118"/>
      <c r="D65" s="119"/>
      <c r="E65" s="40"/>
    </row>
    <row r="66" spans="3:5" s="37" customFormat="1" ht="18" customHeight="1">
      <c r="C66" s="118"/>
      <c r="D66" s="119"/>
      <c r="E66" s="40"/>
    </row>
    <row r="67" spans="3:5" s="37" customFormat="1" ht="18" customHeight="1">
      <c r="C67" s="31" t="s">
        <v>11</v>
      </c>
      <c r="D67" s="31"/>
      <c r="E67" s="12"/>
    </row>
    <row r="68" spans="3:5" s="37" customFormat="1" ht="18" customHeight="1">
      <c r="C68" s="116" t="s">
        <v>21</v>
      </c>
      <c r="D68" s="121"/>
      <c r="E68" s="117"/>
    </row>
    <row r="69" spans="3:5" s="37" customFormat="1" ht="18" customHeight="1">
      <c r="C69" s="41" t="s">
        <v>9</v>
      </c>
      <c r="D69" s="39" t="s">
        <v>10</v>
      </c>
      <c r="E69" s="32" t="s">
        <v>12</v>
      </c>
    </row>
    <row r="70" spans="3:5" s="37" customFormat="1" ht="18" customHeight="1">
      <c r="C70" s="33"/>
      <c r="D70" s="39"/>
      <c r="E70" s="34"/>
    </row>
    <row r="71" spans="3:5" s="37" customFormat="1" ht="18" customHeight="1">
      <c r="C71" s="33"/>
      <c r="D71" s="39"/>
      <c r="E71" s="34"/>
    </row>
    <row r="72" spans="3:5" s="37" customFormat="1" ht="18" customHeight="1">
      <c r="C72" s="31"/>
      <c r="D72" s="31"/>
      <c r="E72" s="12"/>
    </row>
    <row r="73" spans="3:5" s="37" customFormat="1" ht="18" customHeight="1">
      <c r="C73" s="116" t="s">
        <v>22</v>
      </c>
      <c r="D73" s="121"/>
      <c r="E73" s="117"/>
    </row>
    <row r="74" spans="3:5" s="37" customFormat="1" ht="18" customHeight="1">
      <c r="C74" s="116" t="s">
        <v>13</v>
      </c>
      <c r="D74" s="117"/>
      <c r="E74" s="40" t="s">
        <v>71</v>
      </c>
    </row>
    <row r="75" spans="2:5" s="37" customFormat="1" ht="18" customHeight="1">
      <c r="B75" s="9"/>
      <c r="C75" s="114"/>
      <c r="D75" s="115"/>
      <c r="E75" s="40"/>
    </row>
    <row r="76" spans="2:5" s="37" customFormat="1" ht="34.5" customHeight="1">
      <c r="B76" s="9"/>
      <c r="E76" s="8"/>
    </row>
    <row r="77" spans="2:5" s="37" customFormat="1" ht="21" customHeight="1">
      <c r="B77" s="9"/>
      <c r="C77" s="113"/>
      <c r="D77" s="113"/>
      <c r="E77" s="113"/>
    </row>
  </sheetData>
  <sheetProtection/>
  <mergeCells count="40">
    <mergeCell ref="C77:E77"/>
    <mergeCell ref="C75:D75"/>
    <mergeCell ref="C74:D74"/>
    <mergeCell ref="C66:D66"/>
    <mergeCell ref="C65:D65"/>
    <mergeCell ref="C52:E52"/>
    <mergeCell ref="C68:E68"/>
    <mergeCell ref="C63:E63"/>
    <mergeCell ref="C73:E73"/>
    <mergeCell ref="C64:D64"/>
    <mergeCell ref="C54:E54"/>
    <mergeCell ref="C60:E60"/>
    <mergeCell ref="C59:E59"/>
    <mergeCell ref="C43:D43"/>
    <mergeCell ref="C58:E58"/>
    <mergeCell ref="C53:E53"/>
    <mergeCell ref="C47:E47"/>
    <mergeCell ref="C45:E45"/>
    <mergeCell ref="C56:E56"/>
    <mergeCell ref="C55:E55"/>
    <mergeCell ref="D12:E12"/>
    <mergeCell ref="C18:E18"/>
    <mergeCell ref="C49:D49"/>
    <mergeCell ref="C50:E50"/>
    <mergeCell ref="D15:E15"/>
    <mergeCell ref="D9:E9"/>
    <mergeCell ref="D10:E10"/>
    <mergeCell ref="C42:E42"/>
    <mergeCell ref="D16:E16"/>
    <mergeCell ref="C41:E41"/>
    <mergeCell ref="C57:E57"/>
    <mergeCell ref="D6:E6"/>
    <mergeCell ref="D13:E13"/>
    <mergeCell ref="D11:E11"/>
    <mergeCell ref="D14:E14"/>
    <mergeCell ref="D8:E8"/>
    <mergeCell ref="C51:E51"/>
    <mergeCell ref="C44:E44"/>
    <mergeCell ref="C46:D46"/>
    <mergeCell ref="C48:E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2">
      <selection activeCell="B17" sqref="B17:F17"/>
    </sheetView>
  </sheetViews>
  <sheetFormatPr defaultColWidth="9.00390625" defaultRowHeight="12.75"/>
  <cols>
    <col min="1" max="1" width="5.375" style="85" customWidth="1"/>
    <col min="2" max="2" width="34.375" style="85" customWidth="1"/>
    <col min="3" max="3" width="21.25390625" style="85" customWidth="1"/>
    <col min="4" max="4" width="18.25390625" style="85" customWidth="1"/>
    <col min="5" max="5" width="9.00390625" style="3" customWidth="1"/>
    <col min="6" max="6" width="10.75390625" style="85" customWidth="1"/>
    <col min="7" max="7" width="30.125" style="85" customWidth="1"/>
    <col min="8" max="8" width="21.75390625" style="85" customWidth="1"/>
    <col min="9" max="9" width="27.00390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18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SUM(N11:N14)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92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/Wymiary / 
Postać /Opakowanie</v>
      </c>
      <c r="H10" s="87" t="s">
        <v>93</v>
      </c>
      <c r="I10" s="87" t="str">
        <f>B10</f>
        <v>Skład</v>
      </c>
      <c r="J10" s="87" t="s">
        <v>94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60">
      <c r="A11" s="43" t="s">
        <v>2</v>
      </c>
      <c r="B11" s="42" t="s">
        <v>228</v>
      </c>
      <c r="C11" s="42" t="s">
        <v>197</v>
      </c>
      <c r="D11" s="42" t="s">
        <v>198</v>
      </c>
      <c r="E11" s="19">
        <v>360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60">
      <c r="A12" s="43" t="s">
        <v>3</v>
      </c>
      <c r="B12" s="42" t="s">
        <v>228</v>
      </c>
      <c r="C12" s="42" t="s">
        <v>199</v>
      </c>
      <c r="D12" s="42" t="s">
        <v>198</v>
      </c>
      <c r="E12" s="19">
        <v>500</v>
      </c>
      <c r="F12" s="81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45">
      <c r="A13" s="43" t="s">
        <v>4</v>
      </c>
      <c r="B13" s="42" t="s">
        <v>229</v>
      </c>
      <c r="C13" s="42" t="s">
        <v>200</v>
      </c>
      <c r="D13" s="42" t="s">
        <v>198</v>
      </c>
      <c r="E13" s="19">
        <v>1500</v>
      </c>
      <c r="F13" s="81" t="s">
        <v>58</v>
      </c>
      <c r="G13" s="20" t="s">
        <v>192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45">
      <c r="A14" s="43" t="s">
        <v>5</v>
      </c>
      <c r="B14" s="42" t="s">
        <v>229</v>
      </c>
      <c r="C14" s="42" t="s">
        <v>201</v>
      </c>
      <c r="D14" s="42" t="s">
        <v>198</v>
      </c>
      <c r="E14" s="19">
        <v>2300</v>
      </c>
      <c r="F14" s="81" t="s">
        <v>58</v>
      </c>
      <c r="G14" s="20" t="s">
        <v>192</v>
      </c>
      <c r="H14" s="20"/>
      <c r="I14" s="20"/>
      <c r="J14" s="21"/>
      <c r="K14" s="20"/>
      <c r="L14" s="20" t="str">
        <f>IF(K14=0,"0,00",IF(K14&gt;0,ROUND(E14/K14,2)))</f>
        <v>0,00</v>
      </c>
      <c r="M14" s="20"/>
      <c r="N14" s="22">
        <f>ROUND(L14*ROUND(M14,2),2)</f>
        <v>0</v>
      </c>
    </row>
    <row r="15" spans="1:14" ht="15">
      <c r="A15" s="45"/>
      <c r="B15" s="46"/>
      <c r="C15" s="46"/>
      <c r="D15" s="47"/>
      <c r="E15" s="48"/>
      <c r="F15" s="84"/>
      <c r="G15" s="49"/>
      <c r="H15" s="49"/>
      <c r="I15" s="49"/>
      <c r="J15" s="50"/>
      <c r="K15" s="49"/>
      <c r="L15" s="49"/>
      <c r="M15" s="49"/>
      <c r="N15" s="51"/>
    </row>
    <row r="16" spans="2:6" ht="30" customHeight="1">
      <c r="B16" s="124" t="s">
        <v>226</v>
      </c>
      <c r="C16" s="124"/>
      <c r="D16" s="124"/>
      <c r="E16" s="124"/>
      <c r="F16" s="124"/>
    </row>
    <row r="17" spans="2:6" ht="46.5" customHeight="1">
      <c r="B17" s="102" t="s">
        <v>77</v>
      </c>
      <c r="C17" s="102"/>
      <c r="D17" s="102"/>
      <c r="E17" s="102"/>
      <c r="F17" s="102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4">
      <selection activeCell="E11" sqref="E11"/>
    </sheetView>
  </sheetViews>
  <sheetFormatPr defaultColWidth="9.00390625" defaultRowHeight="12.75"/>
  <cols>
    <col min="1" max="1" width="5.375" style="85" customWidth="1"/>
    <col min="2" max="2" width="34.375" style="85" customWidth="1"/>
    <col min="3" max="3" width="21.25390625" style="85" customWidth="1"/>
    <col min="4" max="4" width="18.25390625" style="85" customWidth="1"/>
    <col min="5" max="5" width="9.00390625" style="3" customWidth="1"/>
    <col min="6" max="6" width="10.75390625" style="85" customWidth="1"/>
    <col min="7" max="7" width="30.125" style="85" customWidth="1"/>
    <col min="8" max="8" width="21.75390625" style="85" customWidth="1"/>
    <col min="9" max="9" width="27.00390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19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SUM(N11:N13)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93</v>
      </c>
      <c r="I10" s="87" t="str">
        <f>B10</f>
        <v>Skład</v>
      </c>
      <c r="J10" s="87" t="s">
        <v>94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120">
      <c r="A11" s="43" t="s">
        <v>2</v>
      </c>
      <c r="B11" s="42" t="s">
        <v>231</v>
      </c>
      <c r="C11" s="42" t="s">
        <v>205</v>
      </c>
      <c r="D11" s="42" t="s">
        <v>233</v>
      </c>
      <c r="E11" s="90">
        <v>25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20">
      <c r="A12" s="43" t="s">
        <v>3</v>
      </c>
      <c r="B12" s="42" t="s">
        <v>231</v>
      </c>
      <c r="C12" s="42" t="s">
        <v>205</v>
      </c>
      <c r="D12" s="42" t="s">
        <v>206</v>
      </c>
      <c r="E12" s="19">
        <v>500</v>
      </c>
      <c r="F12" s="81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45">
      <c r="A13" s="43" t="s">
        <v>4</v>
      </c>
      <c r="B13" s="42" t="s">
        <v>230</v>
      </c>
      <c r="C13" s="42" t="s">
        <v>207</v>
      </c>
      <c r="D13" s="42" t="s">
        <v>208</v>
      </c>
      <c r="E13" s="19">
        <v>100</v>
      </c>
      <c r="F13" s="81" t="s">
        <v>58</v>
      </c>
      <c r="G13" s="20" t="s">
        <v>57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15">
      <c r="A14" s="45"/>
      <c r="B14" s="46"/>
      <c r="C14" s="46"/>
      <c r="D14" s="47"/>
      <c r="E14" s="48"/>
      <c r="F14" s="84"/>
      <c r="G14" s="49"/>
      <c r="H14" s="49"/>
      <c r="I14" s="49"/>
      <c r="J14" s="50"/>
      <c r="K14" s="49"/>
      <c r="L14" s="49"/>
      <c r="M14" s="49"/>
      <c r="N14" s="51"/>
    </row>
    <row r="15" spans="2:6" ht="30" customHeight="1">
      <c r="B15" s="124" t="s">
        <v>226</v>
      </c>
      <c r="C15" s="124"/>
      <c r="D15" s="124"/>
      <c r="E15" s="124"/>
      <c r="F15" s="124"/>
    </row>
    <row r="16" spans="2:6" ht="46.5" customHeight="1">
      <c r="B16" s="102" t="s">
        <v>77</v>
      </c>
      <c r="C16" s="102"/>
      <c r="D16" s="102"/>
      <c r="E16" s="102"/>
      <c r="F16" s="102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H6" sqref="H6:I6"/>
    </sheetView>
  </sheetViews>
  <sheetFormatPr defaultColWidth="9.00390625" defaultRowHeight="12.75"/>
  <cols>
    <col min="1" max="1" width="5.375" style="55" customWidth="1"/>
    <col min="2" max="2" width="27.625" style="55" customWidth="1"/>
    <col min="3" max="3" width="20.625" style="55" customWidth="1"/>
    <col min="4" max="4" width="28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25.625" style="55" customWidth="1"/>
    <col min="9" max="9" width="17.625" style="55" customWidth="1"/>
    <col min="10" max="10" width="21.0039062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56" t="s">
        <v>14</v>
      </c>
      <c r="C4" s="53">
        <v>1</v>
      </c>
      <c r="D4" s="7"/>
      <c r="E4" s="8"/>
      <c r="F4" s="54"/>
      <c r="G4" s="10" t="s">
        <v>18</v>
      </c>
      <c r="H4" s="54"/>
      <c r="I4" s="7"/>
      <c r="J4" s="54"/>
      <c r="K4" s="54"/>
      <c r="L4" s="54"/>
      <c r="M4" s="54"/>
      <c r="N4" s="54"/>
      <c r="Q4" s="55"/>
    </row>
    <row r="5" spans="2:17" ht="15">
      <c r="B5" s="56"/>
      <c r="C5" s="7"/>
      <c r="D5" s="7"/>
      <c r="E5" s="8"/>
      <c r="F5" s="54"/>
      <c r="G5" s="10"/>
      <c r="H5" s="54"/>
      <c r="I5" s="7"/>
      <c r="J5" s="54"/>
      <c r="K5" s="54"/>
      <c r="L5" s="54"/>
      <c r="M5" s="54"/>
      <c r="N5" s="54"/>
      <c r="Q5" s="55"/>
    </row>
    <row r="6" spans="1:17" ht="15">
      <c r="A6" s="56"/>
      <c r="B6" s="56"/>
      <c r="C6" s="11"/>
      <c r="D6" s="11"/>
      <c r="E6" s="12"/>
      <c r="F6" s="54"/>
      <c r="G6" s="52" t="s">
        <v>76</v>
      </c>
      <c r="H6" s="122">
        <f>SUM(N11:N11)</f>
        <v>0</v>
      </c>
      <c r="I6" s="123"/>
      <c r="Q6" s="55"/>
    </row>
    <row r="7" spans="1:17" ht="15">
      <c r="A7" s="56"/>
      <c r="C7" s="54"/>
      <c r="D7" s="54"/>
      <c r="E7" s="12"/>
      <c r="F7" s="54"/>
      <c r="G7" s="54"/>
      <c r="H7" s="54"/>
      <c r="I7" s="54"/>
      <c r="J7" s="54"/>
      <c r="K7" s="54"/>
      <c r="L7" s="54"/>
      <c r="Q7" s="55"/>
    </row>
    <row r="8" spans="1:17" ht="15">
      <c r="A8" s="5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5"/>
    </row>
    <row r="9" spans="2:17" ht="15">
      <c r="B9" s="56"/>
      <c r="E9" s="16"/>
      <c r="Q9" s="55"/>
    </row>
    <row r="10" spans="1:14" s="56" customFormat="1" ht="74.25" customHeight="1">
      <c r="A10" s="53" t="s">
        <v>38</v>
      </c>
      <c r="B10" s="53" t="s">
        <v>15</v>
      </c>
      <c r="C10" s="53" t="s">
        <v>16</v>
      </c>
      <c r="D10" s="53" t="s">
        <v>51</v>
      </c>
      <c r="E10" s="17" t="s">
        <v>55</v>
      </c>
      <c r="F10" s="57"/>
      <c r="G10" s="53" t="str">
        <f>"Nazwa handlowa /
"&amp;C10&amp;" / 
"&amp;D10</f>
        <v>Nazwa handlowa /
Dawka / 
Postać /Opakowanie</v>
      </c>
      <c r="H10" s="53" t="s">
        <v>54</v>
      </c>
      <c r="I10" s="53" t="str">
        <f>B10</f>
        <v>Skład</v>
      </c>
      <c r="J10" s="53" t="s">
        <v>81</v>
      </c>
      <c r="K10" s="53" t="s">
        <v>33</v>
      </c>
      <c r="L10" s="53" t="s">
        <v>34</v>
      </c>
      <c r="M10" s="53" t="s">
        <v>78</v>
      </c>
      <c r="N10" s="53" t="s">
        <v>79</v>
      </c>
    </row>
    <row r="11" spans="1:14" ht="45">
      <c r="A11" s="43" t="s">
        <v>2</v>
      </c>
      <c r="B11" s="42" t="s">
        <v>103</v>
      </c>
      <c r="C11" s="42" t="s">
        <v>104</v>
      </c>
      <c r="D11" s="42" t="s">
        <v>105</v>
      </c>
      <c r="E11" s="19">
        <v>1000</v>
      </c>
      <c r="F11" s="5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5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2" t="s">
        <v>77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G25" sqref="G25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76" t="s">
        <v>14</v>
      </c>
      <c r="C4" s="73">
        <v>2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76</v>
      </c>
      <c r="H6" s="122">
        <f>SUM(N11:N11)</f>
        <v>0</v>
      </c>
      <c r="I6" s="123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81</v>
      </c>
      <c r="K10" s="73" t="s">
        <v>33</v>
      </c>
      <c r="L10" s="73" t="s">
        <v>34</v>
      </c>
      <c r="M10" s="73" t="s">
        <v>78</v>
      </c>
      <c r="N10" s="73" t="s">
        <v>79</v>
      </c>
    </row>
    <row r="11" spans="1:14" ht="45">
      <c r="A11" s="43" t="s">
        <v>2</v>
      </c>
      <c r="B11" s="42" t="s">
        <v>106</v>
      </c>
      <c r="C11" s="42" t="s">
        <v>107</v>
      </c>
      <c r="D11" s="42" t="s">
        <v>108</v>
      </c>
      <c r="E11" s="78">
        <v>40</v>
      </c>
      <c r="F11" s="79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2" t="s">
        <v>77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view="pageBreakPreview" zoomScaleNormal="77" zoomScaleSheetLayoutView="100" zoomScalePageLayoutView="85" workbookViewId="0" topLeftCell="A2">
      <selection activeCell="J10" sqref="J10"/>
    </sheetView>
  </sheetViews>
  <sheetFormatPr defaultColWidth="9.00390625" defaultRowHeight="12.75"/>
  <cols>
    <col min="1" max="1" width="5.375" style="75" customWidth="1"/>
    <col min="2" max="2" width="30.25390625" style="75" customWidth="1"/>
    <col min="3" max="3" width="24.75390625" style="75" customWidth="1"/>
    <col min="4" max="4" width="20.625" style="75" customWidth="1"/>
    <col min="5" max="5" width="9.00390625" style="3" customWidth="1"/>
    <col min="6" max="6" width="9.25390625" style="75" customWidth="1"/>
    <col min="7" max="7" width="32.75390625" style="75" customWidth="1"/>
    <col min="8" max="8" width="25.25390625" style="75" customWidth="1"/>
    <col min="9" max="9" width="24.125" style="75" customWidth="1"/>
    <col min="10" max="10" width="20.12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76" t="s">
        <v>14</v>
      </c>
      <c r="C4" s="73">
        <v>3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76</v>
      </c>
      <c r="H6" s="122">
        <f>SUM(N11:N16)</f>
        <v>0</v>
      </c>
      <c r="I6" s="123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156</v>
      </c>
      <c r="I10" s="73" t="str">
        <f>B10</f>
        <v>Skład</v>
      </c>
      <c r="J10" s="73" t="s">
        <v>157</v>
      </c>
      <c r="K10" s="73" t="s">
        <v>33</v>
      </c>
      <c r="L10" s="73" t="s">
        <v>34</v>
      </c>
      <c r="M10" s="73" t="s">
        <v>78</v>
      </c>
      <c r="N10" s="73" t="s">
        <v>79</v>
      </c>
    </row>
    <row r="11" spans="1:14" ht="45">
      <c r="A11" s="43" t="s">
        <v>2</v>
      </c>
      <c r="B11" s="42" t="s">
        <v>109</v>
      </c>
      <c r="C11" s="42" t="s">
        <v>110</v>
      </c>
      <c r="D11" s="42" t="s">
        <v>111</v>
      </c>
      <c r="E11" s="19">
        <v>1152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 aca="true" t="shared" si="0" ref="L11:L16">IF(K11=0,"0,00",IF(K11&gt;0,ROUND(E11/K11,2)))</f>
        <v>0,00</v>
      </c>
      <c r="M11" s="20"/>
      <c r="N11" s="22">
        <f aca="true" t="shared" si="1" ref="N11:N16">ROUND(L11*ROUND(M11,2),2)</f>
        <v>0</v>
      </c>
    </row>
    <row r="12" spans="1:14" ht="45">
      <c r="A12" s="43" t="s">
        <v>3</v>
      </c>
      <c r="B12" s="42" t="s">
        <v>112</v>
      </c>
      <c r="C12" s="42" t="s">
        <v>113</v>
      </c>
      <c r="D12" s="42" t="s">
        <v>114</v>
      </c>
      <c r="E12" s="19">
        <v>80640</v>
      </c>
      <c r="F12" s="81" t="s">
        <v>58</v>
      </c>
      <c r="G12" s="20" t="s">
        <v>57</v>
      </c>
      <c r="H12" s="20"/>
      <c r="I12" s="20"/>
      <c r="J12" s="21"/>
      <c r="K12" s="20"/>
      <c r="L12" s="20" t="str">
        <f t="shared" si="0"/>
        <v>0,00</v>
      </c>
      <c r="M12" s="20"/>
      <c r="N12" s="22">
        <f t="shared" si="1"/>
        <v>0</v>
      </c>
    </row>
    <row r="13" spans="1:17" s="85" customFormat="1" ht="45">
      <c r="A13" s="43" t="s">
        <v>4</v>
      </c>
      <c r="B13" s="42" t="s">
        <v>112</v>
      </c>
      <c r="C13" s="42" t="s">
        <v>115</v>
      </c>
      <c r="D13" s="42" t="s">
        <v>114</v>
      </c>
      <c r="E13" s="19">
        <v>90720</v>
      </c>
      <c r="F13" s="81" t="s">
        <v>58</v>
      </c>
      <c r="G13" s="20" t="s">
        <v>57</v>
      </c>
      <c r="H13" s="20"/>
      <c r="I13" s="20"/>
      <c r="J13" s="21"/>
      <c r="K13" s="20"/>
      <c r="L13" s="20" t="str">
        <f t="shared" si="0"/>
        <v>0,00</v>
      </c>
      <c r="M13" s="20"/>
      <c r="N13" s="22">
        <f t="shared" si="1"/>
        <v>0</v>
      </c>
      <c r="Q13" s="5"/>
    </row>
    <row r="14" spans="1:17" s="85" customFormat="1" ht="45">
      <c r="A14" s="43" t="s">
        <v>5</v>
      </c>
      <c r="B14" s="42" t="s">
        <v>116</v>
      </c>
      <c r="C14" s="42" t="s">
        <v>117</v>
      </c>
      <c r="D14" s="42" t="s">
        <v>118</v>
      </c>
      <c r="E14" s="19">
        <v>360</v>
      </c>
      <c r="F14" s="81" t="s">
        <v>58</v>
      </c>
      <c r="G14" s="20" t="s">
        <v>57</v>
      </c>
      <c r="H14" s="20"/>
      <c r="I14" s="20"/>
      <c r="J14" s="21"/>
      <c r="K14" s="20"/>
      <c r="L14" s="20" t="str">
        <f t="shared" si="0"/>
        <v>0,00</v>
      </c>
      <c r="M14" s="20"/>
      <c r="N14" s="22">
        <f t="shared" si="1"/>
        <v>0</v>
      </c>
      <c r="Q14" s="5"/>
    </row>
    <row r="15" spans="1:17" s="85" customFormat="1" ht="45">
      <c r="A15" s="43" t="s">
        <v>35</v>
      </c>
      <c r="B15" s="42" t="s">
        <v>119</v>
      </c>
      <c r="C15" s="42" t="s">
        <v>89</v>
      </c>
      <c r="D15" s="42" t="s">
        <v>120</v>
      </c>
      <c r="E15" s="19">
        <v>1800</v>
      </c>
      <c r="F15" s="81" t="s">
        <v>58</v>
      </c>
      <c r="G15" s="20" t="s">
        <v>57</v>
      </c>
      <c r="H15" s="20"/>
      <c r="I15" s="20"/>
      <c r="J15" s="21"/>
      <c r="K15" s="20"/>
      <c r="L15" s="20" t="str">
        <f t="shared" si="0"/>
        <v>0,00</v>
      </c>
      <c r="M15" s="20"/>
      <c r="N15" s="22">
        <f t="shared" si="1"/>
        <v>0</v>
      </c>
      <c r="Q15" s="5"/>
    </row>
    <row r="16" spans="1:14" ht="105">
      <c r="A16" s="43" t="s">
        <v>40</v>
      </c>
      <c r="B16" s="42" t="s">
        <v>121</v>
      </c>
      <c r="C16" s="42" t="s">
        <v>123</v>
      </c>
      <c r="D16" s="42" t="s">
        <v>122</v>
      </c>
      <c r="E16" s="19">
        <v>200</v>
      </c>
      <c r="F16" s="81" t="s">
        <v>58</v>
      </c>
      <c r="G16" s="20" t="s">
        <v>57</v>
      </c>
      <c r="H16" s="20"/>
      <c r="I16" s="20"/>
      <c r="J16" s="21"/>
      <c r="K16" s="20"/>
      <c r="L16" s="20" t="str">
        <f t="shared" si="0"/>
        <v>0,00</v>
      </c>
      <c r="M16" s="20"/>
      <c r="N16" s="22">
        <f t="shared" si="1"/>
        <v>0</v>
      </c>
    </row>
    <row r="17" spans="1:14" ht="15">
      <c r="A17" s="45"/>
      <c r="B17" s="46"/>
      <c r="C17" s="46"/>
      <c r="D17" s="47"/>
      <c r="E17" s="48"/>
      <c r="F17" s="74"/>
      <c r="G17" s="49"/>
      <c r="H17" s="49"/>
      <c r="I17" s="49"/>
      <c r="J17" s="50"/>
      <c r="K17" s="49"/>
      <c r="L17" s="49"/>
      <c r="M17" s="49"/>
      <c r="N17" s="51"/>
    </row>
    <row r="18" spans="2:6" ht="30" customHeight="1">
      <c r="B18" s="124" t="s">
        <v>83</v>
      </c>
      <c r="C18" s="124"/>
      <c r="D18" s="124"/>
      <c r="E18" s="124"/>
      <c r="F18" s="124"/>
    </row>
    <row r="19" spans="2:17" s="85" customFormat="1" ht="30" customHeight="1">
      <c r="B19" s="124" t="s">
        <v>124</v>
      </c>
      <c r="C19" s="124"/>
      <c r="D19" s="124"/>
      <c r="E19" s="124"/>
      <c r="F19" s="124"/>
      <c r="Q19" s="5"/>
    </row>
    <row r="20" spans="2:6" ht="46.5" customHeight="1">
      <c r="B20" s="102" t="s">
        <v>77</v>
      </c>
      <c r="C20" s="102"/>
      <c r="D20" s="102"/>
      <c r="E20" s="102"/>
      <c r="F20" s="102"/>
    </row>
  </sheetData>
  <sheetProtection/>
  <mergeCells count="5">
    <mergeCell ref="G2:I2"/>
    <mergeCell ref="H6:I6"/>
    <mergeCell ref="B18:F18"/>
    <mergeCell ref="B20:F20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D20" sqref="D20"/>
    </sheetView>
  </sheetViews>
  <sheetFormatPr defaultColWidth="9.00390625" defaultRowHeight="12.75"/>
  <cols>
    <col min="1" max="1" width="5.375" style="85" customWidth="1"/>
    <col min="2" max="2" width="30.25390625" style="85" customWidth="1"/>
    <col min="3" max="3" width="24.75390625" style="85" customWidth="1"/>
    <col min="4" max="4" width="25.25390625" style="85" customWidth="1"/>
    <col min="5" max="5" width="9.00390625" style="3" customWidth="1"/>
    <col min="6" max="6" width="10.75390625" style="85" customWidth="1"/>
    <col min="7" max="7" width="32.75390625" style="85" customWidth="1"/>
    <col min="8" max="8" width="25.25390625" style="85" customWidth="1"/>
    <col min="9" max="9" width="17.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4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SUM(N11:N12)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54</v>
      </c>
      <c r="I10" s="87" t="str">
        <f>B10</f>
        <v>Skład</v>
      </c>
      <c r="J10" s="87" t="s">
        <v>81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125</v>
      </c>
      <c r="C11" s="42" t="s">
        <v>91</v>
      </c>
      <c r="D11" s="42" t="s">
        <v>126</v>
      </c>
      <c r="E11" s="19">
        <v>10000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125</v>
      </c>
      <c r="C12" s="42" t="s">
        <v>91</v>
      </c>
      <c r="D12" s="42" t="s">
        <v>127</v>
      </c>
      <c r="E12" s="19">
        <v>3600</v>
      </c>
      <c r="F12" s="81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84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4" t="s">
        <v>83</v>
      </c>
      <c r="C14" s="124"/>
      <c r="D14" s="124"/>
      <c r="E14" s="124"/>
      <c r="F14" s="124"/>
    </row>
    <row r="15" spans="2:6" ht="46.5" customHeight="1">
      <c r="B15" s="102" t="s">
        <v>77</v>
      </c>
      <c r="C15" s="102"/>
      <c r="D15" s="102"/>
      <c r="E15" s="102"/>
      <c r="F15" s="10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C12" sqref="C12"/>
    </sheetView>
  </sheetViews>
  <sheetFormatPr defaultColWidth="9.00390625" defaultRowHeight="12.75"/>
  <cols>
    <col min="1" max="1" width="5.375" style="85" customWidth="1"/>
    <col min="2" max="2" width="33.125" style="85" customWidth="1"/>
    <col min="3" max="3" width="24.75390625" style="85" customWidth="1"/>
    <col min="4" max="4" width="25.25390625" style="85" customWidth="1"/>
    <col min="5" max="5" width="9.00390625" style="3" customWidth="1"/>
    <col min="6" max="6" width="10.75390625" style="85" customWidth="1"/>
    <col min="7" max="7" width="29.75390625" style="85" customWidth="1"/>
    <col min="8" max="8" width="25.25390625" style="85" customWidth="1"/>
    <col min="9" max="9" width="17.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5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SUM(N11:N12)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54</v>
      </c>
      <c r="I10" s="87" t="str">
        <f>B10</f>
        <v>Skład</v>
      </c>
      <c r="J10" s="87" t="s">
        <v>81</v>
      </c>
      <c r="K10" s="87" t="s">
        <v>33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128</v>
      </c>
      <c r="C11" s="42" t="s">
        <v>131</v>
      </c>
      <c r="D11" s="42" t="s">
        <v>129</v>
      </c>
      <c r="E11" s="19">
        <v>300</v>
      </c>
      <c r="F11" s="8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60">
      <c r="A12" s="43" t="s">
        <v>3</v>
      </c>
      <c r="B12" s="42" t="s">
        <v>130</v>
      </c>
      <c r="C12" s="42" t="s">
        <v>131</v>
      </c>
      <c r="D12" s="42" t="s">
        <v>129</v>
      </c>
      <c r="E12" s="19">
        <v>110</v>
      </c>
      <c r="F12" s="81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84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4" t="s">
        <v>83</v>
      </c>
      <c r="C14" s="124"/>
      <c r="D14" s="124"/>
      <c r="E14" s="124"/>
      <c r="F14" s="124"/>
    </row>
    <row r="15" spans="2:6" ht="46.5" customHeight="1">
      <c r="B15" s="102" t="s">
        <v>77</v>
      </c>
      <c r="C15" s="102"/>
      <c r="D15" s="102"/>
      <c r="E15" s="102"/>
      <c r="F15" s="10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H22" sqref="H22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76" t="s">
        <v>14</v>
      </c>
      <c r="C4" s="73">
        <v>6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76</v>
      </c>
      <c r="H6" s="122">
        <f>SUM(N11:N11)</f>
        <v>0</v>
      </c>
      <c r="I6" s="123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81</v>
      </c>
      <c r="K10" s="73" t="s">
        <v>33</v>
      </c>
      <c r="L10" s="73" t="s">
        <v>34</v>
      </c>
      <c r="M10" s="73" t="s">
        <v>78</v>
      </c>
      <c r="N10" s="73" t="s">
        <v>79</v>
      </c>
    </row>
    <row r="11" spans="1:14" ht="45">
      <c r="A11" s="43" t="s">
        <v>2</v>
      </c>
      <c r="B11" s="42" t="s">
        <v>132</v>
      </c>
      <c r="C11" s="42" t="s">
        <v>133</v>
      </c>
      <c r="D11" s="42" t="s">
        <v>134</v>
      </c>
      <c r="E11" s="19">
        <v>9900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2" t="s">
        <v>77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85" customWidth="1"/>
    <col min="2" max="2" width="25.875" style="85" customWidth="1"/>
    <col min="3" max="3" width="17.875" style="85" customWidth="1"/>
    <col min="4" max="4" width="31.00390625" style="85" customWidth="1"/>
    <col min="5" max="5" width="9.00390625" style="3" customWidth="1"/>
    <col min="6" max="6" width="10.75390625" style="85" customWidth="1"/>
    <col min="7" max="7" width="29.75390625" style="85" customWidth="1"/>
    <col min="8" max="8" width="25.25390625" style="85" customWidth="1"/>
    <col min="9" max="9" width="17.625" style="85" customWidth="1"/>
    <col min="10" max="10" width="20.12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DFP.271.194.2023.LS</v>
      </c>
      <c r="N1" s="4" t="s">
        <v>53</v>
      </c>
      <c r="S1" s="2"/>
      <c r="T1" s="2"/>
    </row>
    <row r="2" spans="7:9" ht="15">
      <c r="G2" s="102"/>
      <c r="H2" s="102"/>
      <c r="I2" s="102"/>
    </row>
    <row r="3" ht="15">
      <c r="N3" s="4" t="s">
        <v>56</v>
      </c>
    </row>
    <row r="4" spans="2:17" ht="15">
      <c r="B4" s="82" t="s">
        <v>14</v>
      </c>
      <c r="C4" s="87">
        <v>7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2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2"/>
      <c r="B6" s="82"/>
      <c r="C6" s="11"/>
      <c r="D6" s="11"/>
      <c r="E6" s="12"/>
      <c r="F6" s="84"/>
      <c r="G6" s="86" t="s">
        <v>76</v>
      </c>
      <c r="H6" s="122">
        <f>SUM(N11:N12)</f>
        <v>0</v>
      </c>
      <c r="I6" s="123"/>
      <c r="Q6" s="85"/>
    </row>
    <row r="7" spans="1:17" ht="15">
      <c r="A7" s="82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2"/>
      <c r="E9" s="16"/>
      <c r="Q9" s="85"/>
    </row>
    <row r="10" spans="1:14" s="82" customFormat="1" ht="74.25" customHeight="1">
      <c r="A10" s="87" t="s">
        <v>38</v>
      </c>
      <c r="B10" s="87" t="s">
        <v>15</v>
      </c>
      <c r="C10" s="87" t="s">
        <v>16</v>
      </c>
      <c r="D10" s="87" t="s">
        <v>51</v>
      </c>
      <c r="E10" s="17" t="s">
        <v>55</v>
      </c>
      <c r="F10" s="83"/>
      <c r="G10" s="87" t="str">
        <f>"Nazwa handlowa /
"&amp;C10&amp;" / 
"&amp;D10</f>
        <v>Nazwa handlowa /
Dawka / 
Postać /Opakowanie</v>
      </c>
      <c r="H10" s="87" t="s">
        <v>54</v>
      </c>
      <c r="I10" s="87" t="str">
        <f>B10</f>
        <v>Skład</v>
      </c>
      <c r="J10" s="87" t="s">
        <v>81</v>
      </c>
      <c r="K10" s="87" t="s">
        <v>141</v>
      </c>
      <c r="L10" s="87" t="s">
        <v>34</v>
      </c>
      <c r="M10" s="87" t="s">
        <v>78</v>
      </c>
      <c r="N10" s="87" t="s">
        <v>79</v>
      </c>
    </row>
    <row r="11" spans="1:14" ht="45">
      <c r="A11" s="43" t="s">
        <v>2</v>
      </c>
      <c r="B11" s="42" t="s">
        <v>135</v>
      </c>
      <c r="C11" s="42" t="s">
        <v>136</v>
      </c>
      <c r="D11" s="42" t="s">
        <v>137</v>
      </c>
      <c r="E11" s="19">
        <v>8100</v>
      </c>
      <c r="F11" s="81" t="s">
        <v>139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135</v>
      </c>
      <c r="C12" s="42" t="s">
        <v>138</v>
      </c>
      <c r="D12" s="42" t="s">
        <v>137</v>
      </c>
      <c r="E12" s="19">
        <v>2700</v>
      </c>
      <c r="F12" s="81" t="s">
        <v>139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84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4" t="s">
        <v>83</v>
      </c>
      <c r="C14" s="124"/>
      <c r="D14" s="124"/>
      <c r="E14" s="124"/>
      <c r="F14" s="124"/>
    </row>
    <row r="15" spans="2:6" ht="46.5" customHeight="1">
      <c r="B15" s="102" t="s">
        <v>77</v>
      </c>
      <c r="C15" s="102"/>
      <c r="D15" s="102"/>
      <c r="E15" s="102"/>
      <c r="F15" s="10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2021-05-12T09:34:52Z</cp:lastPrinted>
  <dcterms:created xsi:type="dcterms:W3CDTF">2003-05-16T10:10:29Z</dcterms:created>
  <dcterms:modified xsi:type="dcterms:W3CDTF">2024-02-01T07:15:25Z</dcterms:modified>
  <cp:category/>
  <cp:version/>
  <cp:contentType/>
  <cp:contentStatus/>
</cp:coreProperties>
</file>