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POWIAT CZŁUCHOWSKI - od Oli/"/>
    </mc:Choice>
  </mc:AlternateContent>
  <xr:revisionPtr revIDLastSave="10" documentId="8_{6EBEAD76-BCB8-4D0E-9499-B3BCB72D408E}" xr6:coauthVersionLast="47" xr6:coauthVersionMax="47" xr10:uidLastSave="{7550D856-8CDB-4AEF-8C29-5B52D6836ED8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Arkusz1!$A$2:$K$13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35" i="1" l="1"/>
  <c r="D34" i="1"/>
  <c r="D36" i="1" l="1"/>
  <c r="F29" i="1"/>
  <c r="H29" i="1" s="1"/>
  <c r="I29" i="1" s="1"/>
  <c r="F35" i="1"/>
  <c r="F34" i="1"/>
  <c r="H34" i="1" s="1"/>
  <c r="I34" i="1" s="1"/>
  <c r="F16" i="1"/>
  <c r="H16" i="1" s="1"/>
  <c r="F15" i="1"/>
  <c r="F9" i="1"/>
  <c r="F8" i="1"/>
  <c r="H8" i="1" s="1"/>
  <c r="I8" i="1" s="1"/>
  <c r="F17" i="1" l="1"/>
  <c r="F28" i="1" s="1"/>
  <c r="F10" i="1"/>
  <c r="H15" i="1"/>
  <c r="I15" i="1" s="1"/>
  <c r="H35" i="1"/>
  <c r="I35" i="1" s="1"/>
  <c r="H9" i="1"/>
  <c r="I9" i="1" s="1"/>
  <c r="I16" i="1"/>
  <c r="F27" i="1" l="1"/>
  <c r="F30" i="1" s="1"/>
  <c r="F36" i="1"/>
  <c r="H17" i="1"/>
  <c r="I17" i="1" s="1"/>
  <c r="I10" i="1"/>
  <c r="H28" i="1"/>
  <c r="I28" i="1" s="1"/>
  <c r="H10" i="1"/>
  <c r="F40" i="1" l="1"/>
  <c r="H27" i="1"/>
  <c r="H36" i="1"/>
  <c r="I27" i="1" l="1"/>
  <c r="I30" i="1" s="1"/>
  <c r="H30" i="1"/>
  <c r="H40" i="1" s="1"/>
  <c r="I36" i="1"/>
  <c r="I40" i="1" l="1"/>
</calcChain>
</file>

<file path=xl/sharedStrings.xml><?xml version="1.0" encoding="utf-8"?>
<sst xmlns="http://schemas.openxmlformats.org/spreadsheetml/2006/main" count="72" uniqueCount="53">
  <si>
    <t>Nazwa opłaty</t>
  </si>
  <si>
    <t>Stawka podatku VAT %</t>
  </si>
  <si>
    <t>Zamówienie podstawowe zł brutto</t>
  </si>
  <si>
    <t>Rozliczenie wg cen taryfowych/konkurencyjnych</t>
  </si>
  <si>
    <t>Podatek VAT zł</t>
  </si>
  <si>
    <t>konkurencyjne</t>
  </si>
  <si>
    <t>Stawka jednostkowa  (dla J.M z kol.3) zł netto</t>
  </si>
  <si>
    <t>W - 4 szt.</t>
  </si>
  <si>
    <t>W - 5.1. szt</t>
  </si>
  <si>
    <t>Ilość paliwa gazowego (zwolniony z podatku akcyzowego) kWh</t>
  </si>
  <si>
    <t>Ilość paliwa gazowego (płatnik podatku akcyzowego) kWh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</si>
  <si>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</si>
  <si>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</si>
  <si>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</si>
  <si>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</si>
  <si>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</si>
  <si>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</si>
  <si>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</si>
  <si>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</si>
  <si>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Podsumowanie zakupu paliwa gazowego dla zamówienia podstawowego:</t>
  </si>
  <si>
    <t>1. Wyliczenie zakupu paliwa gazowego dla oplaty handlowej dla zamówienia podstawowego:</t>
  </si>
  <si>
    <t>2. Wyliczenie zakupu paliwa gazowego dla zamówienia podstawowego:</t>
  </si>
  <si>
    <t>3. Wyliczenie wartości dystrybucji dla zamówienia podstawowego*:</t>
  </si>
  <si>
    <t>Wszystke opłaty dystrybucyjne dla zamówienia podstawowego wynikające z taryfy dystrybucyjnej PSG Sp. z o.o.</t>
  </si>
  <si>
    <t>Wartość zamówienia podstawowego wyliczona przez Zamawiającego zł netto</t>
  </si>
  <si>
    <t>Podatek VAT zł (kol. 1 x 23%)</t>
  </si>
  <si>
    <t>Zamówienie podstawowe zł brutto (kol. 1 +3)</t>
  </si>
  <si>
    <t>Podsumowanie usługi dystrybucji dla zamówienia podstawowego:</t>
  </si>
  <si>
    <t>*Zamawiający wyliczył wartość dystrybucji na podstawie taryfy PSG Sp. z o.o. oraz obowiązujących przepisów prawa. Wykonawca nie dokonuje zmiany wartości dystrybucji.</t>
  </si>
  <si>
    <t>4. Podsumowanie wartości dla zamówienia podstawowego:</t>
  </si>
  <si>
    <t xml:space="preserve">Wartość zamówienia podstawowego zł netto </t>
  </si>
  <si>
    <t xml:space="preserve">Podatek VAT zł </t>
  </si>
  <si>
    <t>1. Opłata handlowa (dane z tabeli nr 1 powyżej):</t>
  </si>
  <si>
    <t>2. Zakup paliwa gazowego (dane z tabeli nr 2 powyżej):</t>
  </si>
  <si>
    <t>3. Usługa dystrybucji (dane z tabeli nr 3 powyżej):</t>
  </si>
  <si>
    <t>Podsumowanie wartości dla zamówienia podstawowego:</t>
  </si>
  <si>
    <t>Nazwa opłat</t>
  </si>
  <si>
    <t>Ilość kWh</t>
  </si>
  <si>
    <t>Cena jednostkowa dla zakupu paliwa gazowego zł</t>
  </si>
  <si>
    <t>Wartość zamówienia podstawowego zł netto</t>
  </si>
  <si>
    <t>x</t>
  </si>
  <si>
    <t>6. Podsumowanie wartości zamówienia podstawowego wraz z prawem opcji (suma z tabeli z pkt 4 i 5 powyżej):</t>
  </si>
  <si>
    <t>Podsumowanie opłaty handlowej dla zamówienia podstawowego:</t>
  </si>
  <si>
    <t>X</t>
  </si>
  <si>
    <t>1. zakup paliwa gazowego 10% od ilości (kWh) paliwa dla zamówienia podstawowego (tabela w pkt 2 powyżej):</t>
  </si>
  <si>
    <t>2. zakup paliwa gazowego 10% od ilości (kWh) paliwa dla zamówienia podstawowego (tabela w pkt 2 powyżej):</t>
  </si>
  <si>
    <t>"Kompleksowa dostawę energii elektrycznej wraz z usługą dystrybucji do obiektów Powiatu Człuchowskiego w okresie od 01.06.2023 r. do 31.05.2024 r."</t>
  </si>
  <si>
    <t xml:space="preserve">Załącznik nr 3.1 B do SWZ - kalkulator </t>
  </si>
  <si>
    <t xml:space="preserve">Wykonawca może skorzystać z przygotowanego przez Zamawiającego kalkulatora stanowiącego Załącznik nr 3.1 B do SWZ, przy czym  wyliczenia z kalkulatora nie  stanowią podstawy do jakichkolwiek roszczeń Wykonawcy w stosunku do Zamawiającego i sam kalkulator nie stanowi załącznika do oferty. </t>
  </si>
  <si>
    <t>Część II</t>
  </si>
  <si>
    <t>Zakup paliwa gazowego wraz z usługą dystrybucji i z  prawem opcji dla zakupu paliwa gazowego:</t>
  </si>
  <si>
    <t>5. Wyliczenie prawa opcji dla paliwa gazowego (10% wartości zamówienia podstawowego wg ilości paliwa gazowego):</t>
  </si>
  <si>
    <t>Podsumowanie wartości: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</si>
</sst>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1" fillId="3" borderId="0" xfId="0" applyNumberFormat="1" applyFont="1" applyFill="1" applyAlignment="1">
      <alignment horizontal="left" vertical="center" wrapText="1"/>
    </xf>
    <xf numFmtId="4" fontId="3" fillId="3" borderId="0" xfId="0" applyNumberFormat="1" applyFont="1" applyFill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 vertical="center" wrapText="1"/>
    </xf>
    <xf numFmtId="4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4" fontId="1" fillId="4" borderId="0" xfId="0" applyNumberFormat="1" applyFont="1" applyFill="1" applyAlignment="1">
      <alignment vertical="center" wrapText="1"/>
    </xf>
    <xf numFmtId="3" fontId="1" fillId="4" borderId="0" xfId="0" applyNumberFormat="1" applyFont="1" applyFill="1" applyAlignment="1">
      <alignment horizontal="right" vertical="center" wrapText="1"/>
    </xf>
    <xf numFmtId="4" fontId="3" fillId="4" borderId="0" xfId="0" applyNumberFormat="1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horizontal="left" vertical="center" wrapText="1"/>
    </xf>
    <xf numFmtId="4" fontId="1" fillId="4" borderId="0" xfId="0" applyNumberFormat="1" applyFont="1" applyFill="1" applyAlignment="1">
      <alignment horizontal="right" vertical="center" wrapText="1"/>
    </xf>
    <xf numFmtId="0" fontId="5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3" fontId="2" fillId="4" borderId="0" xfId="0" applyNumberFormat="1" applyFont="1" applyFill="1" applyAlignment="1">
      <alignment horizontal="right" vertical="center"/>
    </xf>
    <xf numFmtId="4" fontId="3" fillId="4" borderId="0" xfId="0" applyNumberFormat="1" applyFont="1" applyFill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4" fontId="5" fillId="4" borderId="0" xfId="0" applyNumberFormat="1" applyFont="1" applyFill="1" applyAlignment="1">
      <alignment vertical="center"/>
    </xf>
    <xf numFmtId="0" fontId="5" fillId="0" borderId="0" xfId="0" applyFont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 applyProtection="1">
      <alignment vertical="center"/>
      <protection locked="0"/>
    </xf>
    <xf numFmtId="4" fontId="3" fillId="4" borderId="5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4" fontId="3" fillId="4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topLeftCell="A26" workbookViewId="0">
      <selection activeCell="M12" sqref="M12"/>
    </sheetView>
  </sheetViews>
  <sheetFormatPr defaultRowHeight="10.199999999999999" x14ac:dyDescent="0.3"/>
  <cols>
    <col min="1" max="1" width="17.21875" style="15" customWidth="1"/>
    <col min="2" max="2" width="34.77734375" style="6" customWidth="1"/>
    <col min="3" max="3" width="13.88671875" style="3" customWidth="1"/>
    <col min="4" max="4" width="10.77734375" style="3" customWidth="1"/>
    <col min="5" max="5" width="9.6640625" style="1" customWidth="1"/>
    <col min="6" max="6" width="10.21875" style="1" customWidth="1"/>
    <col min="7" max="7" width="11.21875" style="2" customWidth="1"/>
    <col min="8" max="8" width="10.77734375" style="3" customWidth="1"/>
    <col min="9" max="9" width="14.77734375" style="3" customWidth="1"/>
    <col min="10" max="10" width="9.44140625" style="3" customWidth="1"/>
    <col min="11" max="11" width="10.33203125" style="39" customWidth="1"/>
    <col min="12" max="36" width="8.88671875" style="39"/>
    <col min="37" max="16384" width="8.88671875" style="3"/>
  </cols>
  <sheetData>
    <row r="1" spans="1:36" s="31" customFormat="1" ht="13.8" customHeight="1" x14ac:dyDescent="0.25">
      <c r="A1" s="60" t="s">
        <v>49</v>
      </c>
      <c r="B1" s="36"/>
      <c r="C1" s="36"/>
      <c r="D1" s="36"/>
      <c r="E1" s="36"/>
      <c r="F1" s="36"/>
      <c r="G1" s="36"/>
      <c r="H1" s="59" t="s">
        <v>47</v>
      </c>
      <c r="I1" s="3"/>
      <c r="J1" s="36"/>
      <c r="K1" s="38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x14ac:dyDescent="0.2">
      <c r="B2" s="36"/>
      <c r="C2" s="36"/>
      <c r="D2" s="36"/>
      <c r="E2" s="36"/>
      <c r="F2" s="36"/>
      <c r="G2" s="36"/>
      <c r="H2" s="37"/>
      <c r="J2" s="36"/>
    </row>
    <row r="3" spans="1:36" s="16" customFormat="1" ht="12" x14ac:dyDescent="0.3">
      <c r="A3" s="61" t="s">
        <v>46</v>
      </c>
      <c r="B3" s="61"/>
      <c r="C3" s="61"/>
      <c r="D3" s="61"/>
      <c r="E3" s="61"/>
      <c r="F3" s="61"/>
      <c r="G3" s="61"/>
      <c r="H3" s="61"/>
      <c r="I3" s="61"/>
      <c r="J3" s="61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5" spans="1:36" x14ac:dyDescent="0.3">
      <c r="A5" s="74" t="s">
        <v>20</v>
      </c>
      <c r="B5" s="74"/>
      <c r="C5" s="74"/>
      <c r="D5" s="74"/>
      <c r="E5" s="47"/>
      <c r="F5" s="47"/>
      <c r="G5" s="49"/>
      <c r="H5" s="50"/>
      <c r="I5" s="50"/>
      <c r="J5" s="38"/>
    </row>
    <row r="6" spans="1:36" s="9" customFormat="1" ht="51" x14ac:dyDescent="0.3">
      <c r="A6" s="4" t="s">
        <v>15</v>
      </c>
      <c r="B6" s="4" t="s">
        <v>3</v>
      </c>
      <c r="C6" s="4" t="s">
        <v>14</v>
      </c>
      <c r="D6" s="4" t="s">
        <v>16</v>
      </c>
      <c r="E6" s="4" t="s">
        <v>6</v>
      </c>
      <c r="F6" s="5" t="s">
        <v>11</v>
      </c>
      <c r="G6" s="4" t="s">
        <v>1</v>
      </c>
      <c r="H6" s="4" t="s">
        <v>12</v>
      </c>
      <c r="I6" s="4" t="s">
        <v>13</v>
      </c>
      <c r="J6" s="3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x14ac:dyDescent="0.3">
      <c r="A7" s="19">
        <v>1</v>
      </c>
      <c r="B7" s="19">
        <v>2</v>
      </c>
      <c r="C7" s="19">
        <v>3</v>
      </c>
      <c r="D7" s="19"/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6"/>
    </row>
    <row r="8" spans="1:36" s="32" customFormat="1" ht="9.6" customHeight="1" x14ac:dyDescent="0.3">
      <c r="A8" s="11" t="s">
        <v>7</v>
      </c>
      <c r="B8" s="17" t="s">
        <v>5</v>
      </c>
      <c r="C8" s="13">
        <v>3</v>
      </c>
      <c r="D8" s="12">
        <v>12</v>
      </c>
      <c r="E8" s="42"/>
      <c r="F8" s="10">
        <f t="shared" ref="F8:F9" si="0">ROUND(C8*D8*E8,2)</f>
        <v>0</v>
      </c>
      <c r="G8" s="10">
        <v>23</v>
      </c>
      <c r="H8" s="10">
        <f t="shared" ref="H8:H17" si="1">ROUND(F8*0.23,2)</f>
        <v>0</v>
      </c>
      <c r="I8" s="10">
        <f t="shared" ref="I8:I17" si="2">F8+H8</f>
        <v>0</v>
      </c>
      <c r="J8" s="3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1:36" x14ac:dyDescent="0.3">
      <c r="A9" s="11" t="s">
        <v>8</v>
      </c>
      <c r="B9" s="17" t="s">
        <v>5</v>
      </c>
      <c r="C9" s="12">
        <v>1</v>
      </c>
      <c r="D9" s="12">
        <v>12</v>
      </c>
      <c r="E9" s="42"/>
      <c r="F9" s="10">
        <f t="shared" si="0"/>
        <v>0</v>
      </c>
      <c r="G9" s="10">
        <v>23</v>
      </c>
      <c r="H9" s="10">
        <f t="shared" si="1"/>
        <v>0</v>
      </c>
      <c r="I9" s="10">
        <f t="shared" si="2"/>
        <v>0</v>
      </c>
    </row>
    <row r="10" spans="1:36" x14ac:dyDescent="0.3">
      <c r="A10" s="75" t="s">
        <v>42</v>
      </c>
      <c r="B10" s="75"/>
      <c r="C10" s="75"/>
      <c r="D10" s="75"/>
      <c r="E10" s="75"/>
      <c r="F10" s="8">
        <f>SUM(F8:F9)</f>
        <v>0</v>
      </c>
      <c r="G10" s="8" t="s">
        <v>43</v>
      </c>
      <c r="H10" s="8">
        <f>SUM(H8:H9)</f>
        <v>0</v>
      </c>
      <c r="I10" s="8">
        <f>SUM(I8:I9)</f>
        <v>0</v>
      </c>
      <c r="J10" s="9"/>
    </row>
    <row r="11" spans="1:36" x14ac:dyDescent="0.3">
      <c r="A11" s="20"/>
      <c r="B11" s="20"/>
      <c r="C11" s="20"/>
      <c r="D11" s="20"/>
      <c r="E11" s="20"/>
      <c r="F11" s="21"/>
      <c r="G11" s="21"/>
      <c r="H11" s="21"/>
      <c r="I11" s="21"/>
    </row>
    <row r="12" spans="1:36" x14ac:dyDescent="0.3">
      <c r="A12" s="51" t="s">
        <v>21</v>
      </c>
      <c r="B12" s="52"/>
      <c r="C12" s="53"/>
      <c r="D12" s="53"/>
      <c r="E12" s="46"/>
      <c r="F12" s="50"/>
      <c r="G12" s="50"/>
      <c r="H12" s="50"/>
      <c r="I12" s="50"/>
      <c r="J12" s="41"/>
    </row>
    <row r="13" spans="1:36" ht="63.6" customHeight="1" x14ac:dyDescent="0.3">
      <c r="A13" s="4" t="s">
        <v>17</v>
      </c>
      <c r="B13" s="4" t="s">
        <v>3</v>
      </c>
      <c r="C13" s="78" t="s">
        <v>14</v>
      </c>
      <c r="D13" s="79"/>
      <c r="E13" s="4" t="s">
        <v>6</v>
      </c>
      <c r="F13" s="5" t="s">
        <v>18</v>
      </c>
      <c r="G13" s="4" t="s">
        <v>1</v>
      </c>
      <c r="H13" s="4" t="s">
        <v>12</v>
      </c>
      <c r="I13" s="4" t="s">
        <v>13</v>
      </c>
    </row>
    <row r="14" spans="1:36" s="9" customFormat="1" ht="10.199999999999999" customHeight="1" x14ac:dyDescent="0.3">
      <c r="A14" s="19">
        <v>1</v>
      </c>
      <c r="B14" s="19">
        <v>2</v>
      </c>
      <c r="C14" s="76">
        <v>3</v>
      </c>
      <c r="D14" s="77"/>
      <c r="E14" s="19">
        <v>4</v>
      </c>
      <c r="F14" s="19">
        <v>5</v>
      </c>
      <c r="G14" s="19">
        <v>6</v>
      </c>
      <c r="H14" s="19">
        <v>7</v>
      </c>
      <c r="I14" s="19">
        <v>8</v>
      </c>
      <c r="J14" s="3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</row>
    <row r="15" spans="1:36" s="31" customFormat="1" ht="16.8" customHeight="1" x14ac:dyDescent="0.3">
      <c r="A15" s="11" t="s">
        <v>9</v>
      </c>
      <c r="B15" s="18" t="s">
        <v>5</v>
      </c>
      <c r="C15" s="67">
        <v>228192</v>
      </c>
      <c r="D15" s="68"/>
      <c r="E15" s="58"/>
      <c r="F15" s="10">
        <f t="shared" ref="F15:F16" si="3">ROUND(C15*E15,2)</f>
        <v>0</v>
      </c>
      <c r="G15" s="10">
        <v>23</v>
      </c>
      <c r="H15" s="10">
        <f t="shared" si="1"/>
        <v>0</v>
      </c>
      <c r="I15" s="10">
        <f t="shared" ref="I15:I16" si="4">F15+H15</f>
        <v>0</v>
      </c>
      <c r="J15" s="3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1:36" s="9" customFormat="1" x14ac:dyDescent="0.3">
      <c r="A16" s="11" t="s">
        <v>10</v>
      </c>
      <c r="B16" s="18" t="s">
        <v>5</v>
      </c>
      <c r="C16" s="67">
        <v>235096</v>
      </c>
      <c r="D16" s="68"/>
      <c r="E16" s="58"/>
      <c r="F16" s="10">
        <f t="shared" si="3"/>
        <v>0</v>
      </c>
      <c r="G16" s="10">
        <v>23</v>
      </c>
      <c r="H16" s="10">
        <f t="shared" si="1"/>
        <v>0</v>
      </c>
      <c r="I16" s="10">
        <f t="shared" si="4"/>
        <v>0</v>
      </c>
      <c r="J16" s="3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</row>
    <row r="17" spans="1:36" ht="10.199999999999999" customHeight="1" x14ac:dyDescent="0.3">
      <c r="A17" s="70" t="s">
        <v>19</v>
      </c>
      <c r="B17" s="71"/>
      <c r="C17" s="72">
        <f>SUM(C15:D16)</f>
        <v>463288</v>
      </c>
      <c r="D17" s="73"/>
      <c r="E17" s="8" t="s">
        <v>40</v>
      </c>
      <c r="F17" s="8">
        <f>SUM(F15:F16)</f>
        <v>0</v>
      </c>
      <c r="G17" s="8" t="s">
        <v>43</v>
      </c>
      <c r="H17" s="8">
        <f t="shared" si="1"/>
        <v>0</v>
      </c>
      <c r="I17" s="8">
        <f t="shared" si="2"/>
        <v>0</v>
      </c>
    </row>
    <row r="18" spans="1:36" x14ac:dyDescent="0.3">
      <c r="A18" s="9"/>
      <c r="B18" s="9"/>
      <c r="C18" s="9"/>
      <c r="D18" s="9"/>
      <c r="E18" s="9"/>
      <c r="F18" s="21"/>
      <c r="G18" s="21"/>
      <c r="H18" s="21"/>
      <c r="I18" s="21"/>
      <c r="J18" s="9"/>
    </row>
    <row r="19" spans="1:36" x14ac:dyDescent="0.3">
      <c r="A19" s="69" t="s">
        <v>22</v>
      </c>
      <c r="B19" s="69"/>
      <c r="C19" s="69"/>
      <c r="D19" s="69"/>
      <c r="E19" s="48"/>
      <c r="F19" s="54"/>
      <c r="G19" s="54"/>
      <c r="H19" s="54"/>
      <c r="I19" s="54"/>
      <c r="J19" s="39"/>
    </row>
    <row r="20" spans="1:36" ht="61.2" x14ac:dyDescent="0.3">
      <c r="A20" s="62" t="s">
        <v>23</v>
      </c>
      <c r="B20" s="62"/>
      <c r="C20" s="62"/>
      <c r="D20" s="62"/>
      <c r="E20" s="62"/>
      <c r="F20" s="5" t="s">
        <v>24</v>
      </c>
      <c r="G20" s="4" t="s">
        <v>1</v>
      </c>
      <c r="H20" s="4" t="s">
        <v>25</v>
      </c>
      <c r="I20" s="4" t="s">
        <v>26</v>
      </c>
      <c r="J20" s="9"/>
    </row>
    <row r="21" spans="1:36" s="31" customFormat="1" ht="15" customHeight="1" x14ac:dyDescent="0.3">
      <c r="A21" s="62"/>
      <c r="B21" s="62"/>
      <c r="C21" s="62"/>
      <c r="D21" s="62"/>
      <c r="E21" s="62"/>
      <c r="F21" s="19">
        <v>1</v>
      </c>
      <c r="G21" s="19">
        <v>2</v>
      </c>
      <c r="H21" s="19">
        <v>3</v>
      </c>
      <c r="I21" s="19">
        <v>4</v>
      </c>
      <c r="J21" s="3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 x14ac:dyDescent="0.3">
      <c r="A22" s="63" t="s">
        <v>27</v>
      </c>
      <c r="B22" s="64"/>
      <c r="C22" s="64"/>
      <c r="D22" s="64"/>
      <c r="E22" s="65"/>
      <c r="F22" s="8">
        <v>38903.71</v>
      </c>
      <c r="G22" s="8">
        <v>23</v>
      </c>
      <c r="H22" s="8">
        <v>8061.12</v>
      </c>
      <c r="I22" s="8">
        <v>43109.51</v>
      </c>
    </row>
    <row r="23" spans="1:36" ht="23.4" customHeight="1" x14ac:dyDescent="0.3">
      <c r="A23" s="66" t="s">
        <v>28</v>
      </c>
      <c r="B23" s="66"/>
      <c r="C23" s="66"/>
      <c r="D23" s="66"/>
      <c r="E23" s="66"/>
      <c r="F23" s="66"/>
      <c r="G23" s="66"/>
      <c r="H23" s="66"/>
      <c r="I23" s="66"/>
    </row>
    <row r="24" spans="1:36" x14ac:dyDescent="0.3">
      <c r="A24" s="9"/>
      <c r="B24" s="9"/>
      <c r="C24" s="9"/>
      <c r="D24" s="9"/>
      <c r="E24" s="9"/>
      <c r="F24" s="9"/>
      <c r="G24" s="9"/>
      <c r="H24" s="9"/>
      <c r="I24" s="9"/>
    </row>
    <row r="25" spans="1:36" x14ac:dyDescent="0.3">
      <c r="A25" s="69" t="s">
        <v>29</v>
      </c>
      <c r="B25" s="69"/>
      <c r="C25" s="69"/>
      <c r="D25" s="69"/>
      <c r="E25" s="48"/>
      <c r="F25" s="48"/>
      <c r="G25" s="48"/>
      <c r="H25" s="48"/>
      <c r="I25" s="48"/>
      <c r="J25" s="39"/>
    </row>
    <row r="26" spans="1:36" ht="40.799999999999997" x14ac:dyDescent="0.3">
      <c r="A26" s="94" t="s">
        <v>0</v>
      </c>
      <c r="B26" s="94"/>
      <c r="C26" s="94"/>
      <c r="D26" s="94"/>
      <c r="E26" s="94"/>
      <c r="F26" s="5" t="s">
        <v>30</v>
      </c>
      <c r="G26" s="4" t="s">
        <v>1</v>
      </c>
      <c r="H26" s="4" t="s">
        <v>31</v>
      </c>
      <c r="I26" s="4" t="s">
        <v>2</v>
      </c>
    </row>
    <row r="27" spans="1:36" x14ac:dyDescent="0.3">
      <c r="A27" s="62" t="s">
        <v>32</v>
      </c>
      <c r="B27" s="62"/>
      <c r="C27" s="62"/>
      <c r="D27" s="62"/>
      <c r="E27" s="62"/>
      <c r="F27" s="10">
        <f>F10</f>
        <v>0</v>
      </c>
      <c r="G27" s="10">
        <v>23</v>
      </c>
      <c r="H27" s="10">
        <f t="shared" ref="H27:H29" si="5">ROUND(F27*0.23,2)</f>
        <v>0</v>
      </c>
      <c r="I27" s="10">
        <f t="shared" ref="I27:I29" si="6">F27+H27</f>
        <v>0</v>
      </c>
    </row>
    <row r="28" spans="1:36" s="31" customFormat="1" x14ac:dyDescent="0.3">
      <c r="A28" s="62" t="s">
        <v>33</v>
      </c>
      <c r="B28" s="62"/>
      <c r="C28" s="62"/>
      <c r="D28" s="62"/>
      <c r="E28" s="62"/>
      <c r="F28" s="10">
        <f>F17</f>
        <v>0</v>
      </c>
      <c r="G28" s="10">
        <v>23</v>
      </c>
      <c r="H28" s="10">
        <f t="shared" si="5"/>
        <v>0</v>
      </c>
      <c r="I28" s="10">
        <f t="shared" si="6"/>
        <v>0</v>
      </c>
      <c r="J28" s="3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1:36" x14ac:dyDescent="0.3">
      <c r="A29" s="62" t="s">
        <v>34</v>
      </c>
      <c r="B29" s="62"/>
      <c r="C29" s="62"/>
      <c r="D29" s="62"/>
      <c r="E29" s="62"/>
      <c r="F29" s="10">
        <f>F22</f>
        <v>38903.71</v>
      </c>
      <c r="G29" s="10">
        <v>23</v>
      </c>
      <c r="H29" s="10">
        <f t="shared" si="5"/>
        <v>8947.85</v>
      </c>
      <c r="I29" s="10">
        <f t="shared" si="6"/>
        <v>47851.56</v>
      </c>
    </row>
    <row r="30" spans="1:36" x14ac:dyDescent="0.3">
      <c r="A30" s="70" t="s">
        <v>35</v>
      </c>
      <c r="B30" s="93"/>
      <c r="C30" s="93"/>
      <c r="D30" s="93"/>
      <c r="E30" s="71"/>
      <c r="F30" s="8">
        <f>SUM(F27:F29)</f>
        <v>38903.71</v>
      </c>
      <c r="G30" s="8">
        <v>23</v>
      </c>
      <c r="H30" s="8">
        <f>SUM(H27:H29)</f>
        <v>8947.85</v>
      </c>
      <c r="I30" s="8">
        <f>SUM(I27:I29)</f>
        <v>47851.56</v>
      </c>
    </row>
    <row r="31" spans="1:36" x14ac:dyDescent="0.3">
      <c r="A31" s="9"/>
      <c r="B31" s="9"/>
      <c r="C31" s="9"/>
      <c r="D31" s="9"/>
      <c r="E31" s="9"/>
      <c r="F31" s="9"/>
      <c r="G31" s="9"/>
      <c r="H31" s="9"/>
      <c r="I31" s="9"/>
    </row>
    <row r="32" spans="1:36" ht="10.199999999999999" customHeight="1" x14ac:dyDescent="0.3">
      <c r="A32" s="89" t="s">
        <v>51</v>
      </c>
      <c r="B32" s="89"/>
      <c r="C32" s="89"/>
      <c r="D32" s="89"/>
      <c r="E32" s="89"/>
      <c r="F32" s="89"/>
      <c r="G32" s="89"/>
      <c r="H32" s="89"/>
      <c r="I32" s="89"/>
      <c r="J32" s="39"/>
    </row>
    <row r="33" spans="1:36" ht="51" x14ac:dyDescent="0.3">
      <c r="A33" s="90" t="s">
        <v>36</v>
      </c>
      <c r="B33" s="91"/>
      <c r="C33" s="92"/>
      <c r="D33" s="22" t="s">
        <v>37</v>
      </c>
      <c r="E33" s="43" t="s">
        <v>38</v>
      </c>
      <c r="F33" s="5" t="s">
        <v>39</v>
      </c>
      <c r="G33" s="4" t="s">
        <v>1</v>
      </c>
      <c r="H33" s="4" t="s">
        <v>4</v>
      </c>
      <c r="I33" s="4" t="s">
        <v>2</v>
      </c>
    </row>
    <row r="34" spans="1:36" s="31" customFormat="1" x14ac:dyDescent="0.3">
      <c r="A34" s="23" t="s">
        <v>44</v>
      </c>
      <c r="B34" s="24"/>
      <c r="C34" s="25"/>
      <c r="D34" s="14">
        <f>ROUND(C15*0.1,2)</f>
        <v>22819.200000000001</v>
      </c>
      <c r="E34" s="44"/>
      <c r="F34" s="26">
        <f t="shared" ref="F34" si="7">ROUND(D34*E34,2)</f>
        <v>0</v>
      </c>
      <c r="G34" s="10">
        <v>23</v>
      </c>
      <c r="H34" s="10">
        <f t="shared" ref="H34:H35" si="8">ROUND(F34*0.23,2)</f>
        <v>0</v>
      </c>
      <c r="I34" s="10">
        <f t="shared" ref="I34:I35" si="9">F34+H34</f>
        <v>0</v>
      </c>
      <c r="J34" s="3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x14ac:dyDescent="0.3">
      <c r="A35" s="23" t="s">
        <v>45</v>
      </c>
      <c r="B35" s="24"/>
      <c r="C35" s="25"/>
      <c r="D35" s="14">
        <f>ROUND(C16*0.1,2)</f>
        <v>23509.599999999999</v>
      </c>
      <c r="E35" s="44"/>
      <c r="F35" s="26">
        <f>ROUND(D35*E35,2)</f>
        <v>0</v>
      </c>
      <c r="G35" s="10">
        <v>23</v>
      </c>
      <c r="H35" s="10">
        <f t="shared" si="8"/>
        <v>0</v>
      </c>
      <c r="I35" s="10">
        <f t="shared" si="9"/>
        <v>0</v>
      </c>
    </row>
    <row r="36" spans="1:36" x14ac:dyDescent="0.3">
      <c r="A36" s="33" t="s">
        <v>52</v>
      </c>
      <c r="B36" s="34"/>
      <c r="C36" s="34"/>
      <c r="D36" s="35">
        <f>SUM(D34:D35)</f>
        <v>46328.800000000003</v>
      </c>
      <c r="E36" s="45" t="s">
        <v>40</v>
      </c>
      <c r="F36" s="27">
        <f>SUM(F34:F35)</f>
        <v>0</v>
      </c>
      <c r="G36" s="27">
        <v>23</v>
      </c>
      <c r="H36" s="27">
        <f>SUM(H34:H35)</f>
        <v>0</v>
      </c>
      <c r="I36" s="27">
        <f>SUM(I34:I35)</f>
        <v>0</v>
      </c>
    </row>
    <row r="37" spans="1:36" x14ac:dyDescent="0.3">
      <c r="A37" s="28"/>
      <c r="B37" s="28"/>
      <c r="C37" s="28"/>
      <c r="D37" s="28"/>
      <c r="E37" s="28"/>
      <c r="F37" s="28"/>
      <c r="G37" s="28"/>
      <c r="H37" s="28"/>
      <c r="I37" s="28"/>
    </row>
    <row r="38" spans="1:36" x14ac:dyDescent="0.3">
      <c r="A38" s="55" t="s">
        <v>41</v>
      </c>
      <c r="B38" s="55"/>
      <c r="C38" s="55"/>
      <c r="D38" s="55"/>
      <c r="E38" s="55"/>
      <c r="F38" s="56"/>
      <c r="G38" s="55"/>
      <c r="H38" s="55"/>
      <c r="I38" s="55"/>
      <c r="J38" s="39"/>
    </row>
    <row r="39" spans="1:36" ht="40.799999999999997" x14ac:dyDescent="0.3">
      <c r="A39" s="83" t="s">
        <v>50</v>
      </c>
      <c r="B39" s="84"/>
      <c r="C39" s="84"/>
      <c r="D39" s="84"/>
      <c r="E39" s="85"/>
      <c r="F39" s="29" t="s">
        <v>39</v>
      </c>
      <c r="G39" s="7" t="s">
        <v>1</v>
      </c>
      <c r="H39" s="7" t="s">
        <v>4</v>
      </c>
      <c r="I39" s="7" t="s">
        <v>2</v>
      </c>
    </row>
    <row r="40" spans="1:36" x14ac:dyDescent="0.3">
      <c r="A40" s="86"/>
      <c r="B40" s="87"/>
      <c r="C40" s="87"/>
      <c r="D40" s="87"/>
      <c r="E40" s="88"/>
      <c r="F40" s="27">
        <f>F30+F36</f>
        <v>38903.71</v>
      </c>
      <c r="G40" s="30">
        <v>23</v>
      </c>
      <c r="H40" s="27">
        <f>H30+H36</f>
        <v>8947.85</v>
      </c>
      <c r="I40" s="27">
        <f>I30+I36</f>
        <v>47851.56</v>
      </c>
    </row>
    <row r="45" spans="1:36" ht="36" customHeight="1" x14ac:dyDescent="0.3">
      <c r="A45" s="80" t="s">
        <v>48</v>
      </c>
      <c r="B45" s="81"/>
      <c r="C45" s="81"/>
      <c r="D45" s="81"/>
      <c r="E45" s="81"/>
      <c r="F45" s="81"/>
      <c r="G45" s="81"/>
      <c r="H45" s="81"/>
      <c r="I45" s="82"/>
      <c r="J45" s="57"/>
      <c r="K45" s="57"/>
    </row>
    <row r="46" spans="1:36" ht="33" customHeight="1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</row>
  </sheetData>
  <mergeCells count="23">
    <mergeCell ref="A45:I45"/>
    <mergeCell ref="A39:E40"/>
    <mergeCell ref="A25:D25"/>
    <mergeCell ref="A27:E27"/>
    <mergeCell ref="A28:E28"/>
    <mergeCell ref="A32:I32"/>
    <mergeCell ref="A33:C33"/>
    <mergeCell ref="A29:E29"/>
    <mergeCell ref="A30:E30"/>
    <mergeCell ref="A26:E26"/>
    <mergeCell ref="A3:J3"/>
    <mergeCell ref="A20:E21"/>
    <mergeCell ref="A22:E22"/>
    <mergeCell ref="A23:I23"/>
    <mergeCell ref="C15:D15"/>
    <mergeCell ref="C16:D16"/>
    <mergeCell ref="A19:D19"/>
    <mergeCell ref="A17:B17"/>
    <mergeCell ref="C17:D17"/>
    <mergeCell ref="A5:D5"/>
    <mergeCell ref="A10:E10"/>
    <mergeCell ref="C14:D14"/>
    <mergeCell ref="C13:D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2023-03-14T08:20:41Z</dcterms:modified>
</cp:coreProperties>
</file>