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ugustyn261\Desktop\Zamówienia publiczne\szafy2022 zakup\"/>
    </mc:Choice>
  </mc:AlternateContent>
  <bookViews>
    <workbookView xWindow="930" yWindow="0" windowWidth="28800" windowHeight="12300" activeTab="1"/>
  </bookViews>
  <sheets>
    <sheet name="Arkusz1" sheetId="1" r:id="rId1"/>
    <sheet name="Wycen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7" i="1" l="1"/>
  <c r="I62" i="1"/>
  <c r="I58" i="1"/>
  <c r="I57" i="1" s="1"/>
  <c r="H28" i="1"/>
  <c r="I26" i="1" s="1"/>
  <c r="H27" i="1"/>
  <c r="H25" i="1"/>
  <c r="H26" i="1"/>
  <c r="H24" i="1"/>
  <c r="H23" i="1"/>
  <c r="H32" i="1"/>
  <c r="H33" i="1"/>
  <c r="H34" i="1"/>
  <c r="H36" i="1"/>
  <c r="I23" i="1" l="1"/>
  <c r="I27" i="1"/>
  <c r="I32" i="1"/>
  <c r="I31" i="1" s="1"/>
  <c r="J31" i="1" s="1"/>
  <c r="I24" i="1"/>
  <c r="I25" i="1"/>
  <c r="I22" i="1" l="1"/>
  <c r="J22" i="1" s="1"/>
  <c r="H21" i="1" l="1"/>
  <c r="H10" i="1"/>
  <c r="H11" i="1"/>
  <c r="H12" i="1"/>
  <c r="H9" i="1"/>
  <c r="H6" i="1"/>
  <c r="H5" i="1"/>
  <c r="I9" i="1" l="1"/>
  <c r="H20" i="1" l="1"/>
  <c r="H19" i="1"/>
  <c r="H18" i="1"/>
  <c r="H17" i="1"/>
  <c r="H16" i="1"/>
  <c r="H15" i="1"/>
  <c r="H14" i="1"/>
  <c r="H53" i="1"/>
  <c r="H43" i="1"/>
  <c r="H56" i="1"/>
  <c r="H55" i="1"/>
  <c r="H54" i="1"/>
  <c r="H52" i="1"/>
  <c r="H51" i="1"/>
  <c r="H50" i="1"/>
  <c r="H49" i="1"/>
  <c r="H48" i="1"/>
  <c r="H38" i="1"/>
  <c r="H39" i="1"/>
  <c r="H40" i="1"/>
  <c r="H41" i="1"/>
  <c r="H42" i="1"/>
  <c r="H44" i="1"/>
  <c r="H45" i="1"/>
  <c r="H46" i="1"/>
  <c r="I18" i="1" l="1"/>
  <c r="I14" i="1"/>
  <c r="I48" i="1"/>
  <c r="I38" i="1"/>
  <c r="I13" i="1" l="1"/>
  <c r="J13" i="1" s="1"/>
  <c r="I47" i="1"/>
  <c r="J47" i="1" s="1"/>
  <c r="I37" i="1"/>
  <c r="J37" i="1" s="1"/>
  <c r="H8" i="1"/>
  <c r="H7" i="1"/>
  <c r="I5" i="1" l="1"/>
  <c r="I4" i="1" s="1"/>
  <c r="J4" i="1" s="1"/>
  <c r="J66" i="1" s="1"/>
</calcChain>
</file>

<file path=xl/sharedStrings.xml><?xml version="1.0" encoding="utf-8"?>
<sst xmlns="http://schemas.openxmlformats.org/spreadsheetml/2006/main" count="123" uniqueCount="76">
  <si>
    <t>ID</t>
  </si>
  <si>
    <t>Nazwa asortymentu</t>
  </si>
  <si>
    <t>Opis paragrafu</t>
  </si>
  <si>
    <t>Rozdział</t>
  </si>
  <si>
    <t>Paragraf</t>
  </si>
  <si>
    <t>Pozycja</t>
  </si>
  <si>
    <t>Projekt budżetu</t>
  </si>
  <si>
    <t>PLAN</t>
  </si>
  <si>
    <t>Realizacja</t>
  </si>
  <si>
    <t>Pozostało</t>
  </si>
  <si>
    <t>Zmiany w SI LBPP</t>
  </si>
  <si>
    <t>Wnioski</t>
  </si>
  <si>
    <t>Niszczarki</t>
  </si>
  <si>
    <t xml:space="preserve">Sprzęt do przechowywania i niszczenia dokumentów niejawnych i elektronicznych nośników informacji </t>
  </si>
  <si>
    <t>Szafy na akta</t>
  </si>
  <si>
    <t>Usługi naprawcze i konserwacyjne</t>
  </si>
  <si>
    <t xml:space="preserve">Konserwacje i naprawy sprzętu do przechowywania i niszczenia dokumentów niejawnych i elektronicznych nośników </t>
  </si>
  <si>
    <t>Usługi szkolenia specjalistycznego</t>
  </si>
  <si>
    <t>Szkolenia specjalistyczne - pozostałe, żołnierze</t>
  </si>
  <si>
    <t>Usługi szkoleniowe</t>
  </si>
  <si>
    <t>Szkolenia specjalistyczne - pozostałe, pracownicy</t>
  </si>
  <si>
    <t>Szkolenie IBT</t>
  </si>
  <si>
    <t>Katowice</t>
  </si>
  <si>
    <t>Gliwice</t>
  </si>
  <si>
    <t>Brzeg</t>
  </si>
  <si>
    <t>Cieszyn</t>
  </si>
  <si>
    <t>Bytom</t>
  </si>
  <si>
    <t xml:space="preserve">SECURIO AF150-2083111 P-4 </t>
  </si>
  <si>
    <t>Cena jednostkowa</t>
  </si>
  <si>
    <t>konserwacja zamków szyfrowych</t>
  </si>
  <si>
    <t>Szkolenie podstawowe pełnomocników</t>
  </si>
  <si>
    <t>Szkolenie uzupełniające pełnomocników</t>
  </si>
  <si>
    <t>Szkolenie podstawowe kierowników kancelarii i personelu kancelarii</t>
  </si>
  <si>
    <t>Szkolenie uzupełniające kierowników kancelarii i personelu kancelarii</t>
  </si>
  <si>
    <t>Szkolenie Administratorów</t>
  </si>
  <si>
    <t>Szkolenie Archiwistyczne I stopnia</t>
  </si>
  <si>
    <t>Szkolenie archiwistyczne II stopnia</t>
  </si>
  <si>
    <t>Kurs specjalistyczny IBT</t>
  </si>
  <si>
    <t>SECURIO AF150-2085111 P-6</t>
  </si>
  <si>
    <t>Szafa stalowa klasy A cztero skrytkowa MS1M/A-150 Konsmetal</t>
  </si>
  <si>
    <t>Szafa stalowa klasy B dwu skrytkowa model AACHEN 38081/MON</t>
  </si>
  <si>
    <t>Worki ewakuacyjne ONE-12-ABW2</t>
  </si>
  <si>
    <t>Przewożenie dokumentów</t>
  </si>
  <si>
    <t>Teczka do przewozu dokumentów niejawnych ONE-2012</t>
  </si>
  <si>
    <t>Zestaw zabezpieczający GRANIT</t>
  </si>
  <si>
    <t>86.10 zł</t>
  </si>
  <si>
    <t>Kłódka GRANIT-1</t>
  </si>
  <si>
    <t>Przewóz Dokumentów</t>
  </si>
  <si>
    <t>005</t>
  </si>
  <si>
    <t>Worki i torby</t>
  </si>
  <si>
    <t>Materiały i wyposażenie jednorazowego użytku</t>
  </si>
  <si>
    <t>008</t>
  </si>
  <si>
    <t>003</t>
  </si>
  <si>
    <t>018</t>
  </si>
  <si>
    <t>000</t>
  </si>
  <si>
    <t>Katowice
Bytom
Gliwice
Cieszyn</t>
  </si>
  <si>
    <t>przesunąć do poz. 254 i 295</t>
  </si>
  <si>
    <t>przesunąć do poz. 1095 , 254 oraz przewóz dokumentów</t>
  </si>
  <si>
    <t>Wartość brutto</t>
  </si>
  <si>
    <t>Uwagi</t>
  </si>
  <si>
    <t>RAZEM</t>
  </si>
  <si>
    <t>Ilość 
(szt)</t>
  </si>
  <si>
    <t>Cena jednostkowa (brutto)</t>
  </si>
  <si>
    <t>Szafa stalaowa klasy A</t>
  </si>
  <si>
    <t>Nazwa sprzętu</t>
  </si>
  <si>
    <t>Sprzęt POIN - opis</t>
  </si>
  <si>
    <t>Szafa stalawoa klasy B</t>
  </si>
  <si>
    <t>Worek ewakuacyjny</t>
  </si>
  <si>
    <t>Zestaw zabezpieczający</t>
  </si>
  <si>
    <t xml:space="preserve">Kłódka </t>
  </si>
  <si>
    <t>Worki służące transportu ewakuaowanego sprzętu oraz dokumentacji niejawnej. Chronią przed uszkodzeniami mechanicznymi , zamoknięciem i płomieniami. Wykonany z plawilu z materiału z atestem trudnopalności. Spełnia wymagania przeciwpożarowe. Wyposażone w regulowane szelki oraz uchwyty boczne, zaciągne na linkę niepalną wraz ze stoperem. Wymiary min. 500 mmx250 mmx 900 mm. Pojemność min 100 l.</t>
  </si>
  <si>
    <t>4WOG-5200.2310.17.2022      FORMULARZ CENOWY - ZAKUP I DOSTAWA SPRZĘTU DO PRZECHOWYWANIA DOKUMENTÓW NIEJAWNYCH DLA SOI GLIWICE    ZAŁ NR 1</t>
  </si>
  <si>
    <t xml:space="preserve">Szafa stalowa klasy B dwuskrytkowa z zamkiem szyfrowym (dwie skrytki  na klucz plus jedna półka .Zamek szyfrowy i zamek kluczowy plus dwa klucze. Wymiary min.  Wys 1500 mm, szer.700 mm, gł. 500 mm.Dwa certyfikowane zamki. System ryglowania stalowymi ryglami. Uchwyt do plombowania. Otwory i śruby montażowe.Kolor szary. Sprzęt spełniający wymagania zarządzenia NR 59/MON Ministra Obrony Narodowej z dnia 11.12..2017 r (Dz. Urz.MON.2017.227 z późn zm).  CPV 444213000-7
</t>
  </si>
  <si>
    <t xml:space="preserve">Szafa stalowa klasy A cztero skrytkowa z zamkiem kluczowym (wenątrz cztery skrytki na klucz). Wymiary zewnętrzne  wys. min 1500 mm, szer 700mm, gł 500mm. Drzwi wielowarstwowe, korpus jednopłaszczowy. Wyposażona w zamek kluczowy z dwoma kluczami. System blokowania stalowymi ryglami. Otwory i śruby montażowe. Uchwyt do plombowania.Kolor szary.  Sprzęt spełniający wymagania zarządzenia NR 59/MON Ministra Obrony Narodowej z dnia 11.12..2017 r (Dz. Urz.MON.2017.227 z późn zm). CPV 444213000-7
</t>
  </si>
  <si>
    <t>Zestaw zabezpieczający : linka stalowa pokryta PCV o średnicy min 3 mm i długości min 35 cm oraz kłódka klasy min 4 , wysoka klasa zabezpieczenia. Służy do zamykania worków ewakuacyjnych.CPV 44221000-8</t>
  </si>
  <si>
    <t>Kłódka wzmocniona.Posiada 4 klasę bezpieczeństwa. Odporna naniekorzystne warunki atmosferyczne i działane wilgoci. Odporna na próby rozwiercenia i przecięcia Posiada hartowany, stalowy pałąk z powłoką niklowo chromową. Na klucz. W zestawie 3 szt kluczy CPV 44221000-8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</si>
</sst>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zł&quot;* #,##0.00_);_(&quot;zł&quot;* \(#,##0.00\);_(&quot;zł&quot;* &quot;-&quot;??_);_(@_)"/>
    <numFmt numFmtId="165" formatCode="&quot;zł&quot;#,##0_);[Red]\(&quot;zł&quot;#,##0\)"/>
    <numFmt numFmtId="166" formatCode="&quot;zł&quot;#,##0.00_);[Red]\(&quot;zł&quot;#,##0.00\)"/>
    <numFmt numFmtId="167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6">
    <xf numFmtId="0" fontId="0" fillId="0" borderId="0" xfId="0"/>
    <xf numFmtId="0" fontId="0" fillId="0" borderId="1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3" borderId="5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wrapText="1"/>
    </xf>
    <xf numFmtId="0" fontId="0" fillId="0" borderId="0" xfId="0" applyAlignment="1">
      <alignment vertical="center"/>
    </xf>
    <xf numFmtId="167" fontId="0" fillId="0" borderId="0" xfId="0" applyNumberFormat="1" applyAlignment="1">
      <alignment vertical="center"/>
    </xf>
    <xf numFmtId="167" fontId="0" fillId="2" borderId="0" xfId="0" applyNumberFormat="1" applyFill="1" applyAlignment="1">
      <alignment vertical="center"/>
    </xf>
    <xf numFmtId="0" fontId="0" fillId="2" borderId="0" xfId="0" applyFill="1"/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8" xfId="0" applyBorder="1"/>
    <xf numFmtId="0" fontId="0" fillId="0" borderId="10" xfId="0" applyBorder="1"/>
    <xf numFmtId="165" fontId="0" fillId="0" borderId="0" xfId="0" applyNumberFormat="1" applyAlignment="1">
      <alignment horizontal="right" vertical="center"/>
    </xf>
    <xf numFmtId="167" fontId="1" fillId="3" borderId="6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166" fontId="0" fillId="0" borderId="1" xfId="0" applyNumberFormat="1" applyBorder="1" applyAlignment="1">
      <alignment horizontal="right" vertical="center" wrapText="1"/>
    </xf>
    <xf numFmtId="166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right" vertical="center" wrapText="1"/>
    </xf>
    <xf numFmtId="167" fontId="0" fillId="0" borderId="1" xfId="0" applyNumberFormat="1" applyBorder="1" applyAlignment="1">
      <alignment horizontal="right" vertical="center" wrapText="1"/>
    </xf>
    <xf numFmtId="167" fontId="0" fillId="2" borderId="1" xfId="0" applyNumberFormat="1" applyFont="1" applyFill="1" applyBorder="1" applyAlignment="1">
      <alignment horizontal="right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167" fontId="0" fillId="0" borderId="9" xfId="0" applyNumberFormat="1" applyFont="1" applyBorder="1" applyAlignment="1">
      <alignment horizontal="center" vertical="center" wrapText="1"/>
    </xf>
    <xf numFmtId="167" fontId="1" fillId="3" borderId="6" xfId="0" applyNumberFormat="1" applyFont="1" applyFill="1" applyBorder="1" applyAlignment="1">
      <alignment vertical="center" wrapText="1"/>
    </xf>
    <xf numFmtId="166" fontId="0" fillId="0" borderId="9" xfId="0" applyNumberFormat="1" applyBorder="1" applyAlignment="1">
      <alignment horizontal="right" vertical="center" wrapText="1"/>
    </xf>
    <xf numFmtId="166" fontId="1" fillId="3" borderId="6" xfId="0" applyNumberFormat="1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/>
    </xf>
    <xf numFmtId="167" fontId="1" fillId="3" borderId="6" xfId="0" applyNumberFormat="1" applyFont="1" applyFill="1" applyBorder="1" applyAlignment="1">
      <alignment horizontal="center" vertical="center"/>
    </xf>
    <xf numFmtId="167" fontId="1" fillId="3" borderId="6" xfId="0" applyNumberFormat="1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167" fontId="0" fillId="0" borderId="9" xfId="0" applyNumberFormat="1" applyBorder="1" applyAlignment="1">
      <alignment horizontal="right" vertical="center" wrapText="1"/>
    </xf>
    <xf numFmtId="167" fontId="0" fillId="3" borderId="6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167" fontId="0" fillId="2" borderId="9" xfId="0" applyNumberFormat="1" applyFont="1" applyFill="1" applyBorder="1" applyAlignment="1">
      <alignment horizontal="right" vertical="center" wrapText="1"/>
    </xf>
    <xf numFmtId="0" fontId="0" fillId="5" borderId="5" xfId="0" applyFill="1" applyBorder="1" applyAlignment="1"/>
    <xf numFmtId="0" fontId="0" fillId="5" borderId="6" xfId="0" applyFill="1" applyBorder="1"/>
    <xf numFmtId="167" fontId="0" fillId="5" borderId="6" xfId="0" applyNumberFormat="1" applyFill="1" applyBorder="1" applyAlignment="1">
      <alignment horizontal="center" vertical="center"/>
    </xf>
    <xf numFmtId="0" fontId="0" fillId="5" borderId="7" xfId="0" applyFill="1" applyBorder="1"/>
    <xf numFmtId="167" fontId="0" fillId="5" borderId="6" xfId="0" applyNumberFormat="1" applyFill="1" applyBorder="1"/>
    <xf numFmtId="167" fontId="0" fillId="0" borderId="0" xfId="0" applyNumberFormat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7" fontId="0" fillId="0" borderId="1" xfId="0" applyNumberFormat="1" applyFont="1" applyBorder="1" applyAlignment="1">
      <alignment horizontal="center" vertical="center" wrapText="1"/>
    </xf>
    <xf numFmtId="167" fontId="0" fillId="0" borderId="9" xfId="0" applyNumberFormat="1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7" fontId="0" fillId="0" borderId="9" xfId="0" applyNumberFormat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167" fontId="0" fillId="2" borderId="9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67" fontId="0" fillId="2" borderId="9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9" xfId="0" applyNumberFormat="1" applyBorder="1" applyAlignment="1">
      <alignment horizontal="center" vertical="center" wrapText="1"/>
    </xf>
    <xf numFmtId="166" fontId="0" fillId="0" borderId="9" xfId="0" applyNumberForma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66"/>
  <sheetViews>
    <sheetView workbookViewId="0">
      <selection activeCell="H5" sqref="H5"/>
    </sheetView>
  </sheetViews>
  <sheetFormatPr defaultRowHeight="15" x14ac:dyDescent="0.25"/>
  <cols>
    <col min="1" max="1" width="6.7109375" customWidth="1"/>
    <col min="2" max="2" width="28.5703125" customWidth="1"/>
    <col min="3" max="3" width="38.5703125" customWidth="1"/>
    <col min="7" max="7" width="17.7109375" customWidth="1"/>
    <col min="8" max="8" width="15" customWidth="1"/>
    <col min="9" max="9" width="13.140625" customWidth="1"/>
    <col min="10" max="10" width="14" customWidth="1"/>
    <col min="11" max="11" width="16.7109375" customWidth="1"/>
    <col min="12" max="12" width="14.5703125" customWidth="1"/>
    <col min="13" max="13" width="20.42578125" style="11" customWidth="1"/>
  </cols>
  <sheetData>
    <row r="2" spans="1:13" ht="15.75" thickBot="1" x14ac:dyDescent="0.3"/>
    <row r="3" spans="1:13" ht="15.75" thickBot="1" x14ac:dyDescent="0.3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6" t="s">
        <v>11</v>
      </c>
      <c r="M3" s="30" t="s">
        <v>28</v>
      </c>
    </row>
    <row r="4" spans="1:13" ht="57" customHeight="1" x14ac:dyDescent="0.25">
      <c r="A4" s="7">
        <v>254</v>
      </c>
      <c r="B4" s="8" t="s">
        <v>12</v>
      </c>
      <c r="C4" s="9" t="s">
        <v>13</v>
      </c>
      <c r="D4" s="8">
        <v>75220</v>
      </c>
      <c r="E4" s="8">
        <v>9421</v>
      </c>
      <c r="F4" s="29" t="s">
        <v>48</v>
      </c>
      <c r="G4" s="23">
        <v>10000</v>
      </c>
      <c r="H4" s="39">
        <v>10000</v>
      </c>
      <c r="I4" s="23">
        <f>SUM(I5:I12)</f>
        <v>16191</v>
      </c>
      <c r="J4" s="23">
        <f>H4-I4</f>
        <v>-6191</v>
      </c>
      <c r="K4" s="23"/>
      <c r="L4" s="10"/>
      <c r="M4" s="12"/>
    </row>
    <row r="5" spans="1:13" ht="21" customHeight="1" x14ac:dyDescent="0.25">
      <c r="A5" s="70"/>
      <c r="B5" s="1" t="s">
        <v>22</v>
      </c>
      <c r="C5" s="72" t="s">
        <v>27</v>
      </c>
      <c r="D5" s="106">
        <v>2</v>
      </c>
      <c r="E5" s="106"/>
      <c r="F5" s="106"/>
      <c r="G5" s="106"/>
      <c r="H5" s="31">
        <f>$M$5*D5</f>
        <v>4626</v>
      </c>
      <c r="I5" s="105">
        <f>SUM(H5:H8)</f>
        <v>16191</v>
      </c>
      <c r="J5" s="82"/>
      <c r="K5" s="82"/>
      <c r="L5" s="80"/>
      <c r="M5" s="12">
        <v>2313</v>
      </c>
    </row>
    <row r="6" spans="1:13" ht="21" customHeight="1" x14ac:dyDescent="0.25">
      <c r="A6" s="70"/>
      <c r="B6" s="3" t="s">
        <v>26</v>
      </c>
      <c r="C6" s="72"/>
      <c r="D6" s="106">
        <v>1</v>
      </c>
      <c r="E6" s="106"/>
      <c r="F6" s="106"/>
      <c r="G6" s="106"/>
      <c r="H6" s="32">
        <f>$M$5*D6</f>
        <v>2313</v>
      </c>
      <c r="I6" s="105"/>
      <c r="J6" s="82"/>
      <c r="K6" s="82"/>
      <c r="L6" s="80"/>
      <c r="M6" s="12"/>
    </row>
    <row r="7" spans="1:13" ht="21" customHeight="1" x14ac:dyDescent="0.25">
      <c r="A7" s="70"/>
      <c r="B7" s="59" t="s">
        <v>23</v>
      </c>
      <c r="C7" s="72"/>
      <c r="D7" s="106">
        <v>2</v>
      </c>
      <c r="E7" s="106"/>
      <c r="F7" s="106"/>
      <c r="G7" s="106"/>
      <c r="H7" s="32">
        <f t="shared" ref="H7:H8" si="0">$M$5*D7</f>
        <v>4626</v>
      </c>
      <c r="I7" s="105"/>
      <c r="J7" s="82"/>
      <c r="K7" s="82"/>
      <c r="L7" s="80"/>
      <c r="M7" s="12"/>
    </row>
    <row r="8" spans="1:13" ht="21" customHeight="1" x14ac:dyDescent="0.25">
      <c r="A8" s="70"/>
      <c r="B8" s="1" t="s">
        <v>25</v>
      </c>
      <c r="C8" s="72"/>
      <c r="D8" s="106">
        <v>2</v>
      </c>
      <c r="E8" s="106"/>
      <c r="F8" s="106"/>
      <c r="G8" s="106"/>
      <c r="H8" s="32">
        <f t="shared" si="0"/>
        <v>4626</v>
      </c>
      <c r="I8" s="105"/>
      <c r="J8" s="82"/>
      <c r="K8" s="82"/>
      <c r="L8" s="80"/>
      <c r="M8" s="12"/>
    </row>
    <row r="9" spans="1:13" ht="21" customHeight="1" x14ac:dyDescent="0.25">
      <c r="A9" s="27"/>
      <c r="B9" s="1" t="s">
        <v>22</v>
      </c>
      <c r="C9" s="72" t="s">
        <v>38</v>
      </c>
      <c r="D9" s="106">
        <v>0</v>
      </c>
      <c r="E9" s="106"/>
      <c r="F9" s="106"/>
      <c r="G9" s="106"/>
      <c r="H9" s="31">
        <f>$M$9*D9</f>
        <v>0</v>
      </c>
      <c r="I9" s="105">
        <f>SUM(H9:H12)</f>
        <v>0</v>
      </c>
      <c r="J9" s="82"/>
      <c r="K9" s="82"/>
      <c r="L9" s="80"/>
      <c r="M9" s="12">
        <v>3752</v>
      </c>
    </row>
    <row r="10" spans="1:13" ht="21" customHeight="1" x14ac:dyDescent="0.25">
      <c r="A10" s="27"/>
      <c r="B10" s="3" t="s">
        <v>26</v>
      </c>
      <c r="C10" s="72"/>
      <c r="D10" s="106">
        <v>0</v>
      </c>
      <c r="E10" s="106"/>
      <c r="F10" s="106"/>
      <c r="G10" s="106"/>
      <c r="H10" s="31">
        <f t="shared" ref="H10:H12" si="1">$M$9*D10</f>
        <v>0</v>
      </c>
      <c r="I10" s="105"/>
      <c r="J10" s="82"/>
      <c r="K10" s="82"/>
      <c r="L10" s="80"/>
      <c r="M10" s="12"/>
    </row>
    <row r="11" spans="1:13" ht="21" customHeight="1" x14ac:dyDescent="0.25">
      <c r="A11" s="27"/>
      <c r="B11" s="1" t="s">
        <v>23</v>
      </c>
      <c r="C11" s="72"/>
      <c r="D11" s="106">
        <v>0</v>
      </c>
      <c r="E11" s="106"/>
      <c r="F11" s="106"/>
      <c r="G11" s="106"/>
      <c r="H11" s="31">
        <f t="shared" si="1"/>
        <v>0</v>
      </c>
      <c r="I11" s="105"/>
      <c r="J11" s="82"/>
      <c r="K11" s="82"/>
      <c r="L11" s="80"/>
      <c r="M11" s="12"/>
    </row>
    <row r="12" spans="1:13" ht="21" customHeight="1" thickBot="1" x14ac:dyDescent="0.3">
      <c r="A12" s="28"/>
      <c r="B12" s="2" t="s">
        <v>25</v>
      </c>
      <c r="C12" s="73"/>
      <c r="D12" s="107">
        <v>0</v>
      </c>
      <c r="E12" s="107"/>
      <c r="F12" s="107"/>
      <c r="G12" s="107"/>
      <c r="H12" s="40">
        <f t="shared" si="1"/>
        <v>0</v>
      </c>
      <c r="I12" s="110"/>
      <c r="J12" s="83"/>
      <c r="K12" s="83"/>
      <c r="L12" s="81"/>
      <c r="M12" s="12"/>
    </row>
    <row r="13" spans="1:13" ht="59.25" customHeight="1" x14ac:dyDescent="0.25">
      <c r="A13" s="7">
        <v>295</v>
      </c>
      <c r="B13" s="9" t="s">
        <v>14</v>
      </c>
      <c r="C13" s="9" t="s">
        <v>13</v>
      </c>
      <c r="D13" s="8">
        <v>75220</v>
      </c>
      <c r="E13" s="8">
        <v>9421</v>
      </c>
      <c r="F13" s="29" t="s">
        <v>48</v>
      </c>
      <c r="G13" s="23">
        <v>10000</v>
      </c>
      <c r="H13" s="23">
        <v>10000</v>
      </c>
      <c r="I13" s="41">
        <f>I14+I18</f>
        <v>37500</v>
      </c>
      <c r="J13" s="23">
        <f>H13-I13</f>
        <v>-27500</v>
      </c>
      <c r="K13" s="23"/>
      <c r="L13" s="26"/>
      <c r="M13" s="12"/>
    </row>
    <row r="14" spans="1:13" ht="21" customHeight="1" x14ac:dyDescent="0.25">
      <c r="A14" s="70"/>
      <c r="B14" s="1" t="s">
        <v>22</v>
      </c>
      <c r="C14" s="72" t="s">
        <v>39</v>
      </c>
      <c r="D14" s="72">
        <v>3</v>
      </c>
      <c r="E14" s="72"/>
      <c r="F14" s="72"/>
      <c r="G14" s="72"/>
      <c r="H14" s="33">
        <f>$M$14*D14</f>
        <v>6930</v>
      </c>
      <c r="I14" s="108">
        <f>SUM(H14:H17)</f>
        <v>23100</v>
      </c>
      <c r="J14" s="82"/>
      <c r="K14" s="82"/>
      <c r="L14" s="88"/>
      <c r="M14" s="12">
        <v>2310</v>
      </c>
    </row>
    <row r="15" spans="1:13" ht="21" customHeight="1" x14ac:dyDescent="0.25">
      <c r="A15" s="70"/>
      <c r="B15" s="1" t="s">
        <v>26</v>
      </c>
      <c r="C15" s="72"/>
      <c r="D15" s="72">
        <v>2</v>
      </c>
      <c r="E15" s="72"/>
      <c r="F15" s="72"/>
      <c r="G15" s="72"/>
      <c r="H15" s="33">
        <f t="shared" ref="H15:H17" si="2">$M$14*D15</f>
        <v>4620</v>
      </c>
      <c r="I15" s="108"/>
      <c r="J15" s="82"/>
      <c r="K15" s="82"/>
      <c r="L15" s="88"/>
      <c r="M15" s="12"/>
    </row>
    <row r="16" spans="1:13" ht="21" customHeight="1" x14ac:dyDescent="0.25">
      <c r="A16" s="70"/>
      <c r="B16" s="59" t="s">
        <v>23</v>
      </c>
      <c r="C16" s="72"/>
      <c r="D16" s="72">
        <v>2</v>
      </c>
      <c r="E16" s="72"/>
      <c r="F16" s="72"/>
      <c r="G16" s="72"/>
      <c r="H16" s="33">
        <f t="shared" si="2"/>
        <v>4620</v>
      </c>
      <c r="I16" s="108"/>
      <c r="J16" s="82"/>
      <c r="K16" s="82"/>
      <c r="L16" s="88"/>
      <c r="M16" s="12"/>
    </row>
    <row r="17" spans="1:13" ht="21" customHeight="1" x14ac:dyDescent="0.25">
      <c r="A17" s="70"/>
      <c r="B17" s="59" t="s">
        <v>25</v>
      </c>
      <c r="C17" s="72"/>
      <c r="D17" s="72">
        <v>3</v>
      </c>
      <c r="E17" s="72"/>
      <c r="F17" s="72"/>
      <c r="G17" s="72"/>
      <c r="H17" s="33">
        <f t="shared" si="2"/>
        <v>6930</v>
      </c>
      <c r="I17" s="108"/>
      <c r="J17" s="82"/>
      <c r="K17" s="82"/>
      <c r="L17" s="88"/>
      <c r="M17" s="12"/>
    </row>
    <row r="18" spans="1:13" ht="21" customHeight="1" x14ac:dyDescent="0.25">
      <c r="A18" s="70"/>
      <c r="B18" s="59" t="s">
        <v>22</v>
      </c>
      <c r="C18" s="72" t="s">
        <v>40</v>
      </c>
      <c r="D18" s="72">
        <v>2</v>
      </c>
      <c r="E18" s="72"/>
      <c r="F18" s="72"/>
      <c r="G18" s="72"/>
      <c r="H18" s="33">
        <f>$M$18*D18</f>
        <v>7200</v>
      </c>
      <c r="I18" s="108">
        <f>SUM(H18:H21)</f>
        <v>14400</v>
      </c>
      <c r="J18" s="82"/>
      <c r="K18" s="82"/>
      <c r="L18" s="88"/>
      <c r="M18" s="12">
        <v>3600</v>
      </c>
    </row>
    <row r="19" spans="1:13" ht="21" customHeight="1" x14ac:dyDescent="0.25">
      <c r="A19" s="70"/>
      <c r="B19" s="59" t="s">
        <v>26</v>
      </c>
      <c r="C19" s="72"/>
      <c r="D19" s="72">
        <v>0</v>
      </c>
      <c r="E19" s="72"/>
      <c r="F19" s="72"/>
      <c r="G19" s="72"/>
      <c r="H19" s="33">
        <f t="shared" ref="H19:H21" si="3">$M$18*D19</f>
        <v>0</v>
      </c>
      <c r="I19" s="108"/>
      <c r="J19" s="82"/>
      <c r="K19" s="82"/>
      <c r="L19" s="88"/>
      <c r="M19" s="12"/>
    </row>
    <row r="20" spans="1:13" ht="21" customHeight="1" x14ac:dyDescent="0.25">
      <c r="A20" s="70"/>
      <c r="B20" s="60" t="s">
        <v>23</v>
      </c>
      <c r="C20" s="72"/>
      <c r="D20" s="72">
        <v>1</v>
      </c>
      <c r="E20" s="72"/>
      <c r="F20" s="72"/>
      <c r="G20" s="72"/>
      <c r="H20" s="33">
        <f t="shared" si="3"/>
        <v>3600</v>
      </c>
      <c r="I20" s="108"/>
      <c r="J20" s="82"/>
      <c r="K20" s="82"/>
      <c r="L20" s="88"/>
      <c r="M20" s="12"/>
    </row>
    <row r="21" spans="1:13" ht="21" customHeight="1" thickBot="1" x14ac:dyDescent="0.3">
      <c r="A21" s="71"/>
      <c r="B21" s="2" t="s">
        <v>25</v>
      </c>
      <c r="C21" s="73"/>
      <c r="D21" s="73">
        <v>1</v>
      </c>
      <c r="E21" s="73"/>
      <c r="F21" s="73"/>
      <c r="G21" s="73"/>
      <c r="H21" s="42">
        <f t="shared" si="3"/>
        <v>3600</v>
      </c>
      <c r="I21" s="109"/>
      <c r="J21" s="83"/>
      <c r="K21" s="83"/>
      <c r="L21" s="89"/>
      <c r="M21" s="12"/>
    </row>
    <row r="22" spans="1:13" ht="50.25" customHeight="1" x14ac:dyDescent="0.25">
      <c r="A22" s="43">
        <v>293</v>
      </c>
      <c r="B22" s="44" t="s">
        <v>49</v>
      </c>
      <c r="C22" s="8" t="s">
        <v>50</v>
      </c>
      <c r="D22" s="44">
        <v>75220</v>
      </c>
      <c r="E22" s="45">
        <v>9421</v>
      </c>
      <c r="F22" s="8" t="s">
        <v>51</v>
      </c>
      <c r="G22" s="23">
        <v>35000</v>
      </c>
      <c r="H22" s="23">
        <v>35000</v>
      </c>
      <c r="I22" s="46">
        <f>SUM(I23+I27)</f>
        <v>840</v>
      </c>
      <c r="J22" s="47">
        <f>H22-I22</f>
        <v>34160</v>
      </c>
      <c r="K22" s="45"/>
      <c r="L22" s="48" t="s">
        <v>56</v>
      </c>
      <c r="M22" s="12"/>
    </row>
    <row r="23" spans="1:13" ht="30" customHeight="1" x14ac:dyDescent="0.25">
      <c r="A23" s="37"/>
      <c r="B23" s="1" t="s">
        <v>22</v>
      </c>
      <c r="C23" s="72" t="s">
        <v>41</v>
      </c>
      <c r="D23" s="102">
        <v>1</v>
      </c>
      <c r="E23" s="102"/>
      <c r="F23" s="102"/>
      <c r="G23" s="102"/>
      <c r="H23" s="34">
        <f>$M$23*D23</f>
        <v>110</v>
      </c>
      <c r="I23" s="108">
        <f>SUM(H23+H24+H25+H26)</f>
        <v>440</v>
      </c>
      <c r="J23" s="102"/>
      <c r="K23" s="114"/>
      <c r="L23" s="111"/>
      <c r="M23" s="12">
        <v>110</v>
      </c>
    </row>
    <row r="24" spans="1:13" ht="30" customHeight="1" x14ac:dyDescent="0.25">
      <c r="A24" s="37"/>
      <c r="B24" s="1" t="s">
        <v>26</v>
      </c>
      <c r="C24" s="72"/>
      <c r="D24" s="102">
        <v>1</v>
      </c>
      <c r="E24" s="102"/>
      <c r="F24" s="102"/>
      <c r="G24" s="102"/>
      <c r="H24" s="34">
        <f>$M$23*D24</f>
        <v>110</v>
      </c>
      <c r="I24" s="108">
        <f t="shared" ref="I24:I26" si="4">SUM(H25+H26+H27+H28)</f>
        <v>420</v>
      </c>
      <c r="J24" s="102"/>
      <c r="K24" s="114"/>
      <c r="L24" s="112"/>
      <c r="M24" s="12"/>
    </row>
    <row r="25" spans="1:13" ht="30" customHeight="1" x14ac:dyDescent="0.25">
      <c r="A25" s="37"/>
      <c r="B25" s="59" t="s">
        <v>23</v>
      </c>
      <c r="C25" s="72"/>
      <c r="D25" s="102">
        <v>1</v>
      </c>
      <c r="E25" s="102"/>
      <c r="F25" s="102"/>
      <c r="G25" s="102"/>
      <c r="H25" s="34">
        <f>$M$23*D25</f>
        <v>110</v>
      </c>
      <c r="I25" s="108">
        <f t="shared" si="4"/>
        <v>410</v>
      </c>
      <c r="J25" s="102"/>
      <c r="K25" s="114"/>
      <c r="L25" s="112"/>
      <c r="M25" s="12"/>
    </row>
    <row r="26" spans="1:13" ht="30" customHeight="1" x14ac:dyDescent="0.25">
      <c r="A26" s="37"/>
      <c r="B26" s="61" t="s">
        <v>25</v>
      </c>
      <c r="C26" s="72"/>
      <c r="D26" s="102">
        <v>1</v>
      </c>
      <c r="E26" s="102"/>
      <c r="F26" s="102"/>
      <c r="G26" s="102"/>
      <c r="H26" s="34">
        <f>$M$23*D26</f>
        <v>110</v>
      </c>
      <c r="I26" s="108">
        <f t="shared" si="4"/>
        <v>400</v>
      </c>
      <c r="J26" s="102"/>
      <c r="K26" s="114"/>
      <c r="L26" s="113"/>
      <c r="M26" s="12"/>
    </row>
    <row r="27" spans="1:13" ht="30" customHeight="1" x14ac:dyDescent="0.25">
      <c r="A27" s="27"/>
      <c r="B27" s="59" t="s">
        <v>22</v>
      </c>
      <c r="C27" s="72" t="s">
        <v>44</v>
      </c>
      <c r="D27" s="72">
        <v>1</v>
      </c>
      <c r="E27" s="72"/>
      <c r="F27" s="72"/>
      <c r="G27" s="72"/>
      <c r="H27" s="34">
        <f>$M$27*D27</f>
        <v>100</v>
      </c>
      <c r="I27" s="108">
        <f>SUM(H27+H28+H29+H30)</f>
        <v>400</v>
      </c>
      <c r="J27" s="102"/>
      <c r="K27" s="114"/>
      <c r="L27" s="88"/>
      <c r="M27" s="12">
        <v>100</v>
      </c>
    </row>
    <row r="28" spans="1:13" ht="30" customHeight="1" x14ac:dyDescent="0.25">
      <c r="A28" s="27"/>
      <c r="B28" s="59" t="s">
        <v>26</v>
      </c>
      <c r="C28" s="72"/>
      <c r="D28" s="72">
        <v>1</v>
      </c>
      <c r="E28" s="72"/>
      <c r="F28" s="72"/>
      <c r="G28" s="72"/>
      <c r="H28" s="34">
        <f>$M$27*D28</f>
        <v>100</v>
      </c>
      <c r="I28" s="108"/>
      <c r="J28" s="102"/>
      <c r="K28" s="114"/>
      <c r="L28" s="88"/>
      <c r="M28" s="12"/>
    </row>
    <row r="29" spans="1:13" ht="30" customHeight="1" x14ac:dyDescent="0.25">
      <c r="A29" s="27"/>
      <c r="B29" s="59" t="s">
        <v>23</v>
      </c>
      <c r="C29" s="72"/>
      <c r="D29" s="72">
        <v>1</v>
      </c>
      <c r="E29" s="72"/>
      <c r="F29" s="72"/>
      <c r="G29" s="72"/>
      <c r="H29" s="34">
        <v>100</v>
      </c>
      <c r="I29" s="108"/>
      <c r="J29" s="102"/>
      <c r="K29" s="114"/>
      <c r="L29" s="88"/>
      <c r="M29" s="12"/>
    </row>
    <row r="30" spans="1:13" ht="30" customHeight="1" thickBot="1" x14ac:dyDescent="0.3">
      <c r="A30" s="28"/>
      <c r="B30" s="62" t="s">
        <v>25</v>
      </c>
      <c r="C30" s="73"/>
      <c r="D30" s="73">
        <v>1</v>
      </c>
      <c r="E30" s="73"/>
      <c r="F30" s="73"/>
      <c r="G30" s="73"/>
      <c r="H30" s="49">
        <v>100</v>
      </c>
      <c r="I30" s="109"/>
      <c r="J30" s="103"/>
      <c r="K30" s="115"/>
      <c r="L30" s="89"/>
      <c r="M30" s="12"/>
    </row>
    <row r="31" spans="1:13" ht="60" x14ac:dyDescent="0.25">
      <c r="A31" s="43">
        <v>292</v>
      </c>
      <c r="B31" s="44" t="s">
        <v>15</v>
      </c>
      <c r="C31" s="8" t="s">
        <v>16</v>
      </c>
      <c r="D31" s="8">
        <v>75220</v>
      </c>
      <c r="E31" s="8">
        <v>9427</v>
      </c>
      <c r="F31" s="29" t="s">
        <v>52</v>
      </c>
      <c r="G31" s="23">
        <v>20000</v>
      </c>
      <c r="H31" s="23">
        <v>20000</v>
      </c>
      <c r="I31" s="23">
        <f>SUM(I32)</f>
        <v>1800</v>
      </c>
      <c r="J31" s="23">
        <f>H31-I31</f>
        <v>18200</v>
      </c>
      <c r="K31" s="23"/>
      <c r="L31" s="26" t="s">
        <v>56</v>
      </c>
      <c r="M31" s="12"/>
    </row>
    <row r="32" spans="1:13" ht="21" customHeight="1" x14ac:dyDescent="0.25">
      <c r="A32" s="70"/>
      <c r="B32" s="1" t="s">
        <v>22</v>
      </c>
      <c r="C32" s="72" t="s">
        <v>29</v>
      </c>
      <c r="D32" s="72">
        <v>3</v>
      </c>
      <c r="E32" s="72"/>
      <c r="F32" s="72"/>
      <c r="G32" s="72"/>
      <c r="H32" s="34">
        <f>$M$32*D32</f>
        <v>1800</v>
      </c>
      <c r="I32" s="82">
        <f>SUM(H32:H36)</f>
        <v>1800</v>
      </c>
      <c r="J32" s="82"/>
      <c r="K32" s="82"/>
      <c r="L32" s="80"/>
      <c r="M32" s="12">
        <v>600</v>
      </c>
    </row>
    <row r="33" spans="1:13" ht="21" customHeight="1" x14ac:dyDescent="0.25">
      <c r="A33" s="70"/>
      <c r="B33" s="1" t="s">
        <v>26</v>
      </c>
      <c r="C33" s="72"/>
      <c r="D33" s="104">
        <v>0</v>
      </c>
      <c r="E33" s="104"/>
      <c r="F33" s="104"/>
      <c r="G33" s="104"/>
      <c r="H33" s="34">
        <f t="shared" ref="H33:H36" si="5">$M$32*D33</f>
        <v>0</v>
      </c>
      <c r="I33" s="82"/>
      <c r="J33" s="82"/>
      <c r="K33" s="82"/>
      <c r="L33" s="80"/>
      <c r="M33" s="12"/>
    </row>
    <row r="34" spans="1:13" ht="21" customHeight="1" x14ac:dyDescent="0.25">
      <c r="A34" s="70"/>
      <c r="B34" s="1" t="s">
        <v>23</v>
      </c>
      <c r="C34" s="72"/>
      <c r="D34" s="104">
        <v>0</v>
      </c>
      <c r="E34" s="104"/>
      <c r="F34" s="104"/>
      <c r="G34" s="104"/>
      <c r="H34" s="34">
        <f t="shared" si="5"/>
        <v>0</v>
      </c>
      <c r="I34" s="82"/>
      <c r="J34" s="82"/>
      <c r="K34" s="82"/>
      <c r="L34" s="80"/>
      <c r="M34" s="12"/>
    </row>
    <row r="35" spans="1:13" ht="21" customHeight="1" x14ac:dyDescent="0.25">
      <c r="A35" s="70"/>
      <c r="B35" s="1" t="s">
        <v>25</v>
      </c>
      <c r="C35" s="72"/>
      <c r="D35" s="104">
        <v>0</v>
      </c>
      <c r="E35" s="104"/>
      <c r="F35" s="104"/>
      <c r="G35" s="104"/>
      <c r="H35" s="34">
        <v>0</v>
      </c>
      <c r="I35" s="82"/>
      <c r="J35" s="82"/>
      <c r="K35" s="82"/>
      <c r="L35" s="80"/>
      <c r="M35" s="12"/>
    </row>
    <row r="36" spans="1:13" ht="21" customHeight="1" thickBot="1" x14ac:dyDescent="0.3">
      <c r="A36" s="71"/>
      <c r="B36" s="2" t="s">
        <v>24</v>
      </c>
      <c r="C36" s="73"/>
      <c r="D36" s="73">
        <v>0</v>
      </c>
      <c r="E36" s="73"/>
      <c r="F36" s="73"/>
      <c r="G36" s="73"/>
      <c r="H36" s="49">
        <f t="shared" si="5"/>
        <v>0</v>
      </c>
      <c r="I36" s="83"/>
      <c r="J36" s="83"/>
      <c r="K36" s="83"/>
      <c r="L36" s="81"/>
      <c r="M36" s="12"/>
    </row>
    <row r="37" spans="1:13" ht="60" customHeight="1" x14ac:dyDescent="0.25">
      <c r="A37" s="43">
        <v>291</v>
      </c>
      <c r="B37" s="8" t="s">
        <v>17</v>
      </c>
      <c r="C37" s="8" t="s">
        <v>18</v>
      </c>
      <c r="D37" s="8">
        <v>75220</v>
      </c>
      <c r="E37" s="8">
        <v>9430</v>
      </c>
      <c r="F37" s="29" t="s">
        <v>53</v>
      </c>
      <c r="G37" s="23">
        <v>30000</v>
      </c>
      <c r="H37" s="23">
        <v>30000</v>
      </c>
      <c r="I37" s="23">
        <f>SUM(I38)</f>
        <v>8000</v>
      </c>
      <c r="J37" s="23">
        <f>H37-I37</f>
        <v>22000</v>
      </c>
      <c r="K37" s="50"/>
      <c r="L37" s="51" t="s">
        <v>57</v>
      </c>
      <c r="M37" s="12"/>
    </row>
    <row r="38" spans="1:13" ht="30" customHeight="1" x14ac:dyDescent="0.25">
      <c r="A38" s="98"/>
      <c r="B38" s="100" t="s">
        <v>55</v>
      </c>
      <c r="C38" s="15" t="s">
        <v>30</v>
      </c>
      <c r="D38" s="100">
        <v>1</v>
      </c>
      <c r="E38" s="100"/>
      <c r="F38" s="100"/>
      <c r="G38" s="100"/>
      <c r="H38" s="35">
        <f>M38*D38</f>
        <v>1500</v>
      </c>
      <c r="I38" s="90">
        <f>SUM(H38:H46)</f>
        <v>8000</v>
      </c>
      <c r="J38" s="90"/>
      <c r="K38" s="84"/>
      <c r="L38" s="86"/>
      <c r="M38" s="12">
        <v>1500</v>
      </c>
    </row>
    <row r="39" spans="1:13" ht="30" customHeight="1" x14ac:dyDescent="0.25">
      <c r="A39" s="98"/>
      <c r="B39" s="102"/>
      <c r="C39" s="15" t="s">
        <v>31</v>
      </c>
      <c r="D39" s="100">
        <v>1</v>
      </c>
      <c r="E39" s="100"/>
      <c r="F39" s="100"/>
      <c r="G39" s="100"/>
      <c r="H39" s="35">
        <f t="shared" ref="H39:H46" si="6">M39*D39</f>
        <v>700</v>
      </c>
      <c r="I39" s="90"/>
      <c r="J39" s="90"/>
      <c r="K39" s="84"/>
      <c r="L39" s="86"/>
      <c r="M39" s="12">
        <v>700</v>
      </c>
    </row>
    <row r="40" spans="1:13" ht="30" customHeight="1" x14ac:dyDescent="0.25">
      <c r="A40" s="98"/>
      <c r="B40" s="102"/>
      <c r="C40" s="15" t="s">
        <v>32</v>
      </c>
      <c r="D40" s="100">
        <v>2</v>
      </c>
      <c r="E40" s="100"/>
      <c r="F40" s="100"/>
      <c r="G40" s="100"/>
      <c r="H40" s="35">
        <f t="shared" si="6"/>
        <v>1400</v>
      </c>
      <c r="I40" s="90"/>
      <c r="J40" s="90"/>
      <c r="K40" s="84"/>
      <c r="L40" s="86"/>
      <c r="M40" s="12">
        <v>700</v>
      </c>
    </row>
    <row r="41" spans="1:13" ht="30" customHeight="1" x14ac:dyDescent="0.25">
      <c r="A41" s="98"/>
      <c r="B41" s="102"/>
      <c r="C41" s="15" t="s">
        <v>33</v>
      </c>
      <c r="D41" s="100">
        <v>1</v>
      </c>
      <c r="E41" s="100"/>
      <c r="F41" s="100"/>
      <c r="G41" s="100"/>
      <c r="H41" s="35">
        <f t="shared" si="6"/>
        <v>700</v>
      </c>
      <c r="I41" s="90"/>
      <c r="J41" s="90"/>
      <c r="K41" s="84"/>
      <c r="L41" s="86"/>
      <c r="M41" s="12">
        <v>700</v>
      </c>
    </row>
    <row r="42" spans="1:13" ht="30" customHeight="1" x14ac:dyDescent="0.25">
      <c r="A42" s="98"/>
      <c r="B42" s="102"/>
      <c r="C42" s="15" t="s">
        <v>21</v>
      </c>
      <c r="D42" s="100">
        <v>1</v>
      </c>
      <c r="E42" s="100"/>
      <c r="F42" s="100"/>
      <c r="G42" s="100"/>
      <c r="H42" s="35">
        <f t="shared" si="6"/>
        <v>700</v>
      </c>
      <c r="I42" s="90"/>
      <c r="J42" s="90"/>
      <c r="K42" s="84"/>
      <c r="L42" s="86"/>
      <c r="M42" s="12">
        <v>700</v>
      </c>
    </row>
    <row r="43" spans="1:13" ht="30" customHeight="1" x14ac:dyDescent="0.25">
      <c r="A43" s="98"/>
      <c r="B43" s="102"/>
      <c r="C43" s="15" t="s">
        <v>37</v>
      </c>
      <c r="D43" s="100">
        <v>0</v>
      </c>
      <c r="E43" s="100"/>
      <c r="F43" s="100"/>
      <c r="G43" s="100"/>
      <c r="H43" s="35">
        <f>M43*D43</f>
        <v>0</v>
      </c>
      <c r="I43" s="90"/>
      <c r="J43" s="90"/>
      <c r="K43" s="84"/>
      <c r="L43" s="86"/>
      <c r="M43" s="12">
        <v>700</v>
      </c>
    </row>
    <row r="44" spans="1:13" ht="30" customHeight="1" x14ac:dyDescent="0.25">
      <c r="A44" s="98"/>
      <c r="B44" s="102"/>
      <c r="C44" s="15" t="s">
        <v>34</v>
      </c>
      <c r="D44" s="100">
        <v>3</v>
      </c>
      <c r="E44" s="100"/>
      <c r="F44" s="100"/>
      <c r="G44" s="100"/>
      <c r="H44" s="35">
        <f t="shared" si="6"/>
        <v>3000</v>
      </c>
      <c r="I44" s="90"/>
      <c r="J44" s="90"/>
      <c r="K44" s="84"/>
      <c r="L44" s="86"/>
      <c r="M44" s="12">
        <v>1000</v>
      </c>
    </row>
    <row r="45" spans="1:13" ht="30" customHeight="1" x14ac:dyDescent="0.25">
      <c r="A45" s="98"/>
      <c r="B45" s="102"/>
      <c r="C45" s="15" t="s">
        <v>35</v>
      </c>
      <c r="D45" s="100">
        <v>0</v>
      </c>
      <c r="E45" s="100"/>
      <c r="F45" s="100"/>
      <c r="G45" s="100"/>
      <c r="H45" s="35">
        <f t="shared" si="6"/>
        <v>0</v>
      </c>
      <c r="I45" s="90"/>
      <c r="J45" s="90"/>
      <c r="K45" s="84"/>
      <c r="L45" s="86"/>
      <c r="M45" s="12">
        <v>1800</v>
      </c>
    </row>
    <row r="46" spans="1:13" s="14" customFormat="1" ht="30" customHeight="1" thickBot="1" x14ac:dyDescent="0.3">
      <c r="A46" s="99"/>
      <c r="B46" s="103"/>
      <c r="C46" s="16" t="s">
        <v>36</v>
      </c>
      <c r="D46" s="101">
        <v>0</v>
      </c>
      <c r="E46" s="101"/>
      <c r="F46" s="101"/>
      <c r="G46" s="101"/>
      <c r="H46" s="52">
        <f t="shared" si="6"/>
        <v>0</v>
      </c>
      <c r="I46" s="91"/>
      <c r="J46" s="91"/>
      <c r="K46" s="85"/>
      <c r="L46" s="87"/>
      <c r="M46" s="13">
        <v>1200</v>
      </c>
    </row>
    <row r="47" spans="1:13" ht="60" customHeight="1" x14ac:dyDescent="0.25">
      <c r="A47" s="43">
        <v>1095</v>
      </c>
      <c r="B47" s="8" t="s">
        <v>19</v>
      </c>
      <c r="C47" s="8" t="s">
        <v>20</v>
      </c>
      <c r="D47" s="8">
        <v>75220</v>
      </c>
      <c r="E47" s="8">
        <v>9470</v>
      </c>
      <c r="F47" s="29" t="s">
        <v>54</v>
      </c>
      <c r="G47" s="23">
        <v>20000</v>
      </c>
      <c r="H47" s="23">
        <v>20000</v>
      </c>
      <c r="I47" s="23">
        <f>SUM(I48)</f>
        <v>24200</v>
      </c>
      <c r="J47" s="23">
        <f>H47-I47</f>
        <v>-4200</v>
      </c>
      <c r="K47" s="50"/>
      <c r="L47" s="51"/>
      <c r="M47" s="12"/>
    </row>
    <row r="48" spans="1:13" ht="30" customHeight="1" x14ac:dyDescent="0.25">
      <c r="A48" s="92"/>
      <c r="B48" s="94" t="s">
        <v>55</v>
      </c>
      <c r="C48" s="17" t="s">
        <v>30</v>
      </c>
      <c r="D48" s="94">
        <v>1</v>
      </c>
      <c r="E48" s="94"/>
      <c r="F48" s="94"/>
      <c r="G48" s="94"/>
      <c r="H48" s="36">
        <f>M48*D48</f>
        <v>6000</v>
      </c>
      <c r="I48" s="75">
        <f>SUM(H48:H56)</f>
        <v>24200</v>
      </c>
      <c r="J48" s="90"/>
      <c r="K48" s="82"/>
      <c r="L48" s="88"/>
      <c r="M48" s="12">
        <v>6000</v>
      </c>
    </row>
    <row r="49" spans="1:13" ht="30" customHeight="1" x14ac:dyDescent="0.25">
      <c r="A49" s="92"/>
      <c r="B49" s="95"/>
      <c r="C49" s="17" t="s">
        <v>31</v>
      </c>
      <c r="D49" s="94">
        <v>1</v>
      </c>
      <c r="E49" s="94"/>
      <c r="F49" s="94"/>
      <c r="G49" s="94"/>
      <c r="H49" s="36">
        <f t="shared" ref="H49:H56" si="7">M49*D49</f>
        <v>1800</v>
      </c>
      <c r="I49" s="75"/>
      <c r="J49" s="90"/>
      <c r="K49" s="82"/>
      <c r="L49" s="88"/>
      <c r="M49" s="12">
        <v>1800</v>
      </c>
    </row>
    <row r="50" spans="1:13" ht="30" customHeight="1" x14ac:dyDescent="0.25">
      <c r="A50" s="92"/>
      <c r="B50" s="95"/>
      <c r="C50" s="17" t="s">
        <v>32</v>
      </c>
      <c r="D50" s="94">
        <v>0</v>
      </c>
      <c r="E50" s="94"/>
      <c r="F50" s="94"/>
      <c r="G50" s="94"/>
      <c r="H50" s="36">
        <f t="shared" si="7"/>
        <v>0</v>
      </c>
      <c r="I50" s="75"/>
      <c r="J50" s="90"/>
      <c r="K50" s="82"/>
      <c r="L50" s="88"/>
      <c r="M50" s="12">
        <v>5200</v>
      </c>
    </row>
    <row r="51" spans="1:13" ht="30" customHeight="1" x14ac:dyDescent="0.25">
      <c r="A51" s="92"/>
      <c r="B51" s="95"/>
      <c r="C51" s="17" t="s">
        <v>33</v>
      </c>
      <c r="D51" s="94">
        <v>3</v>
      </c>
      <c r="E51" s="94"/>
      <c r="F51" s="94"/>
      <c r="G51" s="94"/>
      <c r="H51" s="36">
        <f t="shared" si="7"/>
        <v>7800</v>
      </c>
      <c r="I51" s="75"/>
      <c r="J51" s="90"/>
      <c r="K51" s="82"/>
      <c r="L51" s="88"/>
      <c r="M51" s="12">
        <v>2600</v>
      </c>
    </row>
    <row r="52" spans="1:13" ht="30" customHeight="1" x14ac:dyDescent="0.25">
      <c r="A52" s="92"/>
      <c r="B52" s="95"/>
      <c r="C52" s="17" t="s">
        <v>21</v>
      </c>
      <c r="D52" s="94">
        <v>3</v>
      </c>
      <c r="E52" s="94"/>
      <c r="F52" s="94"/>
      <c r="G52" s="94"/>
      <c r="H52" s="36">
        <f t="shared" si="7"/>
        <v>2100</v>
      </c>
      <c r="I52" s="75"/>
      <c r="J52" s="90"/>
      <c r="K52" s="82"/>
      <c r="L52" s="88"/>
      <c r="M52" s="12">
        <v>700</v>
      </c>
    </row>
    <row r="53" spans="1:13" ht="30" customHeight="1" x14ac:dyDescent="0.25">
      <c r="A53" s="92"/>
      <c r="B53" s="95"/>
      <c r="C53" s="17" t="s">
        <v>37</v>
      </c>
      <c r="D53" s="94">
        <v>1</v>
      </c>
      <c r="E53" s="94"/>
      <c r="F53" s="94"/>
      <c r="G53" s="94"/>
      <c r="H53" s="36">
        <f t="shared" si="7"/>
        <v>6500</v>
      </c>
      <c r="I53" s="75"/>
      <c r="J53" s="90"/>
      <c r="K53" s="82"/>
      <c r="L53" s="88"/>
      <c r="M53" s="12">
        <v>6500</v>
      </c>
    </row>
    <row r="54" spans="1:13" ht="30" customHeight="1" x14ac:dyDescent="0.25">
      <c r="A54" s="92"/>
      <c r="B54" s="95"/>
      <c r="C54" s="17" t="s">
        <v>34</v>
      </c>
      <c r="D54" s="94">
        <v>0</v>
      </c>
      <c r="E54" s="94"/>
      <c r="F54" s="94"/>
      <c r="G54" s="94"/>
      <c r="H54" s="36">
        <f t="shared" si="7"/>
        <v>0</v>
      </c>
      <c r="I54" s="75"/>
      <c r="J54" s="90"/>
      <c r="K54" s="82"/>
      <c r="L54" s="88"/>
      <c r="M54" s="12">
        <v>800</v>
      </c>
    </row>
    <row r="55" spans="1:13" ht="30" customHeight="1" x14ac:dyDescent="0.25">
      <c r="A55" s="92"/>
      <c r="B55" s="95"/>
      <c r="C55" s="17" t="s">
        <v>35</v>
      </c>
      <c r="D55" s="94">
        <v>0</v>
      </c>
      <c r="E55" s="94"/>
      <c r="F55" s="94"/>
      <c r="G55" s="94"/>
      <c r="H55" s="36">
        <f t="shared" si="7"/>
        <v>0</v>
      </c>
      <c r="I55" s="75"/>
      <c r="J55" s="90"/>
      <c r="K55" s="82"/>
      <c r="L55" s="88"/>
      <c r="M55" s="12">
        <v>1800</v>
      </c>
    </row>
    <row r="56" spans="1:13" ht="30" customHeight="1" thickBot="1" x14ac:dyDescent="0.3">
      <c r="A56" s="93"/>
      <c r="B56" s="96"/>
      <c r="C56" s="18" t="s">
        <v>36</v>
      </c>
      <c r="D56" s="97">
        <v>0</v>
      </c>
      <c r="E56" s="97"/>
      <c r="F56" s="97"/>
      <c r="G56" s="97"/>
      <c r="H56" s="38">
        <f t="shared" si="7"/>
        <v>0</v>
      </c>
      <c r="I56" s="76"/>
      <c r="J56" s="91"/>
      <c r="K56" s="83"/>
      <c r="L56" s="89"/>
      <c r="M56" s="12">
        <v>1200</v>
      </c>
    </row>
    <row r="57" spans="1:13" x14ac:dyDescent="0.25">
      <c r="A57" s="53"/>
      <c r="B57" s="54" t="s">
        <v>47</v>
      </c>
      <c r="C57" s="54" t="s">
        <v>42</v>
      </c>
      <c r="D57" s="54"/>
      <c r="E57" s="54"/>
      <c r="F57" s="54"/>
      <c r="G57" s="23">
        <v>0</v>
      </c>
      <c r="H57" s="57">
        <v>0</v>
      </c>
      <c r="I57" s="57">
        <f>I58+I62</f>
        <v>2024.4</v>
      </c>
      <c r="J57" s="55">
        <f>H57-I57</f>
        <v>-2024.4</v>
      </c>
      <c r="K57" s="55"/>
      <c r="L57" s="56"/>
    </row>
    <row r="58" spans="1:13" x14ac:dyDescent="0.25">
      <c r="A58" s="70"/>
      <c r="B58" s="59" t="s">
        <v>22</v>
      </c>
      <c r="C58" s="72" t="s">
        <v>43</v>
      </c>
      <c r="D58" s="74">
        <v>1</v>
      </c>
      <c r="E58" s="74"/>
      <c r="F58" s="74"/>
      <c r="G58" s="74"/>
      <c r="H58" s="36">
        <v>420</v>
      </c>
      <c r="I58" s="75">
        <f>H58+H59+H60+H61</f>
        <v>1680</v>
      </c>
      <c r="J58" s="77"/>
      <c r="K58" s="24"/>
      <c r="L58" s="20"/>
      <c r="M58" s="19">
        <v>420</v>
      </c>
    </row>
    <row r="59" spans="1:13" x14ac:dyDescent="0.25">
      <c r="A59" s="70"/>
      <c r="B59" s="59" t="s">
        <v>26</v>
      </c>
      <c r="C59" s="72"/>
      <c r="D59" s="74">
        <v>1</v>
      </c>
      <c r="E59" s="74"/>
      <c r="F59" s="74"/>
      <c r="G59" s="74"/>
      <c r="H59" s="36">
        <v>420</v>
      </c>
      <c r="I59" s="75"/>
      <c r="J59" s="77"/>
      <c r="K59" s="24"/>
      <c r="L59" s="20"/>
    </row>
    <row r="60" spans="1:13" x14ac:dyDescent="0.25">
      <c r="A60" s="70"/>
      <c r="B60" s="59" t="s">
        <v>23</v>
      </c>
      <c r="C60" s="72"/>
      <c r="D60" s="74">
        <v>1</v>
      </c>
      <c r="E60" s="74"/>
      <c r="F60" s="74"/>
      <c r="G60" s="74"/>
      <c r="H60" s="36">
        <v>420</v>
      </c>
      <c r="I60" s="75"/>
      <c r="J60" s="77"/>
      <c r="K60" s="24"/>
      <c r="L60" s="20"/>
    </row>
    <row r="61" spans="1:13" x14ac:dyDescent="0.25">
      <c r="A61" s="70"/>
      <c r="B61" s="59" t="s">
        <v>25</v>
      </c>
      <c r="C61" s="72"/>
      <c r="D61" s="74">
        <v>1</v>
      </c>
      <c r="E61" s="74"/>
      <c r="F61" s="74"/>
      <c r="G61" s="74"/>
      <c r="H61" s="36">
        <v>420</v>
      </c>
      <c r="I61" s="75"/>
      <c r="J61" s="77"/>
      <c r="K61" s="24"/>
      <c r="L61" s="20"/>
    </row>
    <row r="62" spans="1:13" x14ac:dyDescent="0.25">
      <c r="A62" s="70"/>
      <c r="B62" s="59" t="s">
        <v>22</v>
      </c>
      <c r="C62" s="72" t="s">
        <v>46</v>
      </c>
      <c r="D62" s="74">
        <v>1</v>
      </c>
      <c r="E62" s="74"/>
      <c r="F62" s="74"/>
      <c r="G62" s="74"/>
      <c r="H62" s="36">
        <v>86.1</v>
      </c>
      <c r="I62" s="75">
        <f>H62+H63+H64+H65</f>
        <v>344.4</v>
      </c>
      <c r="J62" s="77"/>
      <c r="K62" s="24"/>
      <c r="L62" s="20"/>
      <c r="M62" s="22" t="s">
        <v>45</v>
      </c>
    </row>
    <row r="63" spans="1:13" x14ac:dyDescent="0.25">
      <c r="A63" s="70"/>
      <c r="B63" s="59" t="s">
        <v>26</v>
      </c>
      <c r="C63" s="72"/>
      <c r="D63" s="74">
        <v>1</v>
      </c>
      <c r="E63" s="74"/>
      <c r="F63" s="74"/>
      <c r="G63" s="74"/>
      <c r="H63" s="36">
        <v>86.1</v>
      </c>
      <c r="I63" s="75"/>
      <c r="J63" s="77"/>
      <c r="K63" s="24"/>
      <c r="L63" s="20"/>
    </row>
    <row r="64" spans="1:13" x14ac:dyDescent="0.25">
      <c r="A64" s="70"/>
      <c r="B64" s="59" t="s">
        <v>23</v>
      </c>
      <c r="C64" s="72"/>
      <c r="D64" s="74">
        <v>1</v>
      </c>
      <c r="E64" s="74"/>
      <c r="F64" s="74"/>
      <c r="G64" s="74"/>
      <c r="H64" s="36">
        <v>86.1</v>
      </c>
      <c r="I64" s="75"/>
      <c r="J64" s="77"/>
      <c r="K64" s="24"/>
      <c r="L64" s="20"/>
    </row>
    <row r="65" spans="1:12" ht="15.75" thickBot="1" x14ac:dyDescent="0.3">
      <c r="A65" s="71"/>
      <c r="B65" s="2" t="s">
        <v>25</v>
      </c>
      <c r="C65" s="73"/>
      <c r="D65" s="79">
        <v>1</v>
      </c>
      <c r="E65" s="79"/>
      <c r="F65" s="79"/>
      <c r="G65" s="79"/>
      <c r="H65" s="38">
        <v>86.1</v>
      </c>
      <c r="I65" s="76"/>
      <c r="J65" s="78"/>
      <c r="K65" s="25"/>
      <c r="L65" s="21"/>
    </row>
    <row r="66" spans="1:12" x14ac:dyDescent="0.25">
      <c r="J66" s="58">
        <f>J4+J13+J31+J37+J47+J57</f>
        <v>284.59999999999991</v>
      </c>
    </row>
  </sheetData>
  <mergeCells count="107">
    <mergeCell ref="L23:L26"/>
    <mergeCell ref="L27:L30"/>
    <mergeCell ref="J23:J30"/>
    <mergeCell ref="K23:K30"/>
    <mergeCell ref="D23:G23"/>
    <mergeCell ref="D24:G24"/>
    <mergeCell ref="D26:G26"/>
    <mergeCell ref="D27:G27"/>
    <mergeCell ref="D28:G28"/>
    <mergeCell ref="D29:G29"/>
    <mergeCell ref="D30:G30"/>
    <mergeCell ref="I23:I26"/>
    <mergeCell ref="I27:I30"/>
    <mergeCell ref="L18:L21"/>
    <mergeCell ref="J5:J12"/>
    <mergeCell ref="K5:K12"/>
    <mergeCell ref="J14:J21"/>
    <mergeCell ref="K14:K21"/>
    <mergeCell ref="I14:I17"/>
    <mergeCell ref="I18:I21"/>
    <mergeCell ref="L14:L17"/>
    <mergeCell ref="L5:L8"/>
    <mergeCell ref="I9:I12"/>
    <mergeCell ref="A5:A8"/>
    <mergeCell ref="C5:C8"/>
    <mergeCell ref="I5:I8"/>
    <mergeCell ref="L9:L12"/>
    <mergeCell ref="D5:G5"/>
    <mergeCell ref="D6:G6"/>
    <mergeCell ref="D8:G8"/>
    <mergeCell ref="D7:G7"/>
    <mergeCell ref="D10:G10"/>
    <mergeCell ref="D12:G12"/>
    <mergeCell ref="D11:G11"/>
    <mergeCell ref="C9:C12"/>
    <mergeCell ref="D9:G9"/>
    <mergeCell ref="C32:C36"/>
    <mergeCell ref="D33:G33"/>
    <mergeCell ref="D34:G34"/>
    <mergeCell ref="D36:G36"/>
    <mergeCell ref="I32:I36"/>
    <mergeCell ref="J32:J36"/>
    <mergeCell ref="D32:G32"/>
    <mergeCell ref="A14:A21"/>
    <mergeCell ref="A32:A36"/>
    <mergeCell ref="C14:C17"/>
    <mergeCell ref="D21:G21"/>
    <mergeCell ref="D25:G25"/>
    <mergeCell ref="D18:G18"/>
    <mergeCell ref="D19:G19"/>
    <mergeCell ref="C18:C21"/>
    <mergeCell ref="D20:G20"/>
    <mergeCell ref="D15:G15"/>
    <mergeCell ref="D16:G16"/>
    <mergeCell ref="D17:G17"/>
    <mergeCell ref="D35:G35"/>
    <mergeCell ref="C23:C26"/>
    <mergeCell ref="C27:C30"/>
    <mergeCell ref="D14:G14"/>
    <mergeCell ref="A38:A46"/>
    <mergeCell ref="D38:G38"/>
    <mergeCell ref="D39:G39"/>
    <mergeCell ref="D40:G40"/>
    <mergeCell ref="D41:G41"/>
    <mergeCell ref="D42:G42"/>
    <mergeCell ref="D44:G44"/>
    <mergeCell ref="D45:G45"/>
    <mergeCell ref="D46:G46"/>
    <mergeCell ref="B38:B46"/>
    <mergeCell ref="D43:G43"/>
    <mergeCell ref="D61:G61"/>
    <mergeCell ref="A58:A61"/>
    <mergeCell ref="A48:A56"/>
    <mergeCell ref="B48:B56"/>
    <mergeCell ref="D48:G48"/>
    <mergeCell ref="D49:G49"/>
    <mergeCell ref="D50:G50"/>
    <mergeCell ref="D51:G51"/>
    <mergeCell ref="D52:G52"/>
    <mergeCell ref="D54:G54"/>
    <mergeCell ref="D56:G56"/>
    <mergeCell ref="D55:G55"/>
    <mergeCell ref="D53:G53"/>
    <mergeCell ref="A62:A65"/>
    <mergeCell ref="C62:C65"/>
    <mergeCell ref="D62:G62"/>
    <mergeCell ref="I62:I65"/>
    <mergeCell ref="J62:J65"/>
    <mergeCell ref="D63:G63"/>
    <mergeCell ref="D64:G64"/>
    <mergeCell ref="D65:G65"/>
    <mergeCell ref="L32:L36"/>
    <mergeCell ref="K32:K36"/>
    <mergeCell ref="K38:K46"/>
    <mergeCell ref="L38:L46"/>
    <mergeCell ref="K48:K56"/>
    <mergeCell ref="L48:L56"/>
    <mergeCell ref="I58:I61"/>
    <mergeCell ref="J58:J61"/>
    <mergeCell ref="I38:I46"/>
    <mergeCell ref="J38:J46"/>
    <mergeCell ref="I48:I56"/>
    <mergeCell ref="J48:J56"/>
    <mergeCell ref="C58:C61"/>
    <mergeCell ref="D58:G58"/>
    <mergeCell ref="D59:G59"/>
    <mergeCell ref="D60:G60"/>
  </mergeCells>
  <pageMargins left="0.7" right="0.7" top="0.75" bottom="0.75" header="0.3" footer="0.3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19" workbookViewId="0">
      <selection activeCell="B19" sqref="B19:D22"/>
    </sheetView>
  </sheetViews>
  <sheetFormatPr defaultRowHeight="15" x14ac:dyDescent="0.25"/>
  <cols>
    <col min="1" max="1" width="27.140625" customWidth="1"/>
    <col min="2" max="2" width="8.7109375" customWidth="1"/>
    <col min="4" max="4" width="30" customWidth="1"/>
    <col min="5" max="5" width="10.7109375" customWidth="1"/>
    <col min="6" max="7" width="21.42578125" customWidth="1"/>
    <col min="8" max="8" width="39.28515625" customWidth="1"/>
  </cols>
  <sheetData>
    <row r="1" spans="1:9" ht="44.25" customHeight="1" x14ac:dyDescent="0.25">
      <c r="A1" s="116" t="s">
        <v>71</v>
      </c>
      <c r="B1" s="116"/>
      <c r="C1" s="116"/>
      <c r="D1" s="116"/>
      <c r="E1" s="116"/>
      <c r="F1" s="116"/>
      <c r="G1" s="116"/>
      <c r="H1" s="116"/>
    </row>
    <row r="2" spans="1:9" ht="30" x14ac:dyDescent="0.25">
      <c r="A2" s="69" t="s">
        <v>64</v>
      </c>
      <c r="B2" s="119" t="s">
        <v>65</v>
      </c>
      <c r="C2" s="119"/>
      <c r="D2" s="119"/>
      <c r="E2" s="65" t="s">
        <v>61</v>
      </c>
      <c r="F2" s="65" t="s">
        <v>62</v>
      </c>
      <c r="G2" s="65" t="s">
        <v>58</v>
      </c>
      <c r="H2" s="64" t="s">
        <v>59</v>
      </c>
    </row>
    <row r="3" spans="1:9" ht="15" customHeight="1" x14ac:dyDescent="0.25">
      <c r="A3" s="120" t="s">
        <v>63</v>
      </c>
      <c r="B3" s="125" t="s">
        <v>73</v>
      </c>
      <c r="C3" s="125" t="s">
        <v>39</v>
      </c>
      <c r="D3" s="125" t="s">
        <v>39</v>
      </c>
      <c r="E3" s="118">
        <v>8</v>
      </c>
      <c r="F3" s="117"/>
      <c r="G3" s="117"/>
      <c r="H3" s="118"/>
    </row>
    <row r="4" spans="1:9" x14ac:dyDescent="0.25">
      <c r="A4" s="120"/>
      <c r="B4" s="125"/>
      <c r="C4" s="125"/>
      <c r="D4" s="125"/>
      <c r="E4" s="118"/>
      <c r="F4" s="117"/>
      <c r="G4" s="117"/>
      <c r="H4" s="118"/>
    </row>
    <row r="5" spans="1:9" x14ac:dyDescent="0.25">
      <c r="A5" s="120"/>
      <c r="B5" s="125"/>
      <c r="C5" s="125"/>
      <c r="D5" s="125"/>
      <c r="E5" s="118"/>
      <c r="F5" s="117"/>
      <c r="G5" s="117"/>
      <c r="H5" s="118"/>
    </row>
    <row r="6" spans="1:9" ht="115.5" customHeight="1" x14ac:dyDescent="0.25">
      <c r="A6" s="120"/>
      <c r="B6" s="125"/>
      <c r="C6" s="125"/>
      <c r="D6" s="125"/>
      <c r="E6" s="118"/>
      <c r="F6" s="117"/>
      <c r="G6" s="117"/>
      <c r="H6" s="118"/>
    </row>
    <row r="7" spans="1:9" x14ac:dyDescent="0.25">
      <c r="A7" s="121" t="s">
        <v>66</v>
      </c>
      <c r="B7" s="125" t="s">
        <v>72</v>
      </c>
      <c r="C7" s="125"/>
      <c r="D7" s="125"/>
      <c r="E7" s="118">
        <v>3</v>
      </c>
      <c r="F7" s="117"/>
      <c r="G7" s="117"/>
      <c r="H7" s="118"/>
    </row>
    <row r="8" spans="1:9" x14ac:dyDescent="0.25">
      <c r="A8" s="121"/>
      <c r="B8" s="125"/>
      <c r="C8" s="125"/>
      <c r="D8" s="125"/>
      <c r="E8" s="118"/>
      <c r="F8" s="117"/>
      <c r="G8" s="117"/>
      <c r="H8" s="118"/>
    </row>
    <row r="9" spans="1:9" x14ac:dyDescent="0.25">
      <c r="A9" s="121"/>
      <c r="B9" s="125"/>
      <c r="C9" s="125"/>
      <c r="D9" s="125"/>
      <c r="E9" s="118"/>
      <c r="F9" s="117"/>
      <c r="G9" s="117"/>
      <c r="H9" s="118"/>
    </row>
    <row r="10" spans="1:9" x14ac:dyDescent="0.25">
      <c r="A10" s="121"/>
      <c r="B10" s="125"/>
      <c r="C10" s="125"/>
      <c r="D10" s="125"/>
      <c r="E10" s="118"/>
      <c r="F10" s="117"/>
      <c r="G10" s="117"/>
      <c r="H10" s="118"/>
    </row>
    <row r="11" spans="1:9" ht="102.75" customHeight="1" x14ac:dyDescent="0.25">
      <c r="A11" s="121"/>
      <c r="B11" s="125"/>
      <c r="C11" s="125"/>
      <c r="D11" s="125"/>
      <c r="E11" s="118"/>
      <c r="F11" s="117"/>
      <c r="G11" s="117"/>
      <c r="H11" s="118"/>
    </row>
    <row r="12" spans="1:9" x14ac:dyDescent="0.25">
      <c r="A12" s="121" t="s">
        <v>67</v>
      </c>
      <c r="B12" s="125" t="s">
        <v>70</v>
      </c>
      <c r="C12" s="125"/>
      <c r="D12" s="125"/>
      <c r="E12" s="118">
        <v>2</v>
      </c>
      <c r="F12" s="117"/>
      <c r="G12" s="117"/>
      <c r="H12" s="118"/>
    </row>
    <row r="13" spans="1:9" x14ac:dyDescent="0.25">
      <c r="A13" s="121"/>
      <c r="B13" s="125"/>
      <c r="C13" s="125"/>
      <c r="D13" s="125"/>
      <c r="E13" s="118"/>
      <c r="F13" s="117"/>
      <c r="G13" s="117"/>
      <c r="H13" s="118"/>
    </row>
    <row r="14" spans="1:9" ht="100.5" customHeight="1" x14ac:dyDescent="0.25">
      <c r="A14" s="121"/>
      <c r="B14" s="125"/>
      <c r="C14" s="125"/>
      <c r="D14" s="125"/>
      <c r="E14" s="118"/>
      <c r="F14" s="117"/>
      <c r="G14" s="117"/>
      <c r="H14" s="118"/>
      <c r="I14" s="63"/>
    </row>
    <row r="15" spans="1:9" x14ac:dyDescent="0.25">
      <c r="A15" s="121" t="s">
        <v>68</v>
      </c>
      <c r="B15" s="125" t="s">
        <v>74</v>
      </c>
      <c r="C15" s="125"/>
      <c r="D15" s="125"/>
      <c r="E15" s="118">
        <v>2</v>
      </c>
      <c r="F15" s="117"/>
      <c r="G15" s="117"/>
      <c r="H15" s="118"/>
      <c r="I15" s="63"/>
    </row>
    <row r="16" spans="1:9" x14ac:dyDescent="0.25">
      <c r="A16" s="121"/>
      <c r="B16" s="125"/>
      <c r="C16" s="125"/>
      <c r="D16" s="125"/>
      <c r="E16" s="118"/>
      <c r="F16" s="117"/>
      <c r="G16" s="117"/>
      <c r="H16" s="118"/>
      <c r="I16" s="63"/>
    </row>
    <row r="17" spans="1:9" ht="11.25" customHeight="1" x14ac:dyDescent="0.25">
      <c r="A17" s="121"/>
      <c r="B17" s="125"/>
      <c r="C17" s="125"/>
      <c r="D17" s="125"/>
      <c r="E17" s="118"/>
      <c r="F17" s="117"/>
      <c r="G17" s="117"/>
      <c r="H17" s="118"/>
      <c r="I17" s="63"/>
    </row>
    <row r="18" spans="1:9" ht="37.5" customHeight="1" x14ac:dyDescent="0.25">
      <c r="A18" s="121"/>
      <c r="B18" s="125"/>
      <c r="C18" s="125"/>
      <c r="D18" s="125"/>
      <c r="E18" s="118"/>
      <c r="F18" s="117"/>
      <c r="G18" s="117"/>
      <c r="H18" s="118"/>
    </row>
    <row r="19" spans="1:9" ht="15" customHeight="1" x14ac:dyDescent="0.25">
      <c r="A19" s="121" t="s">
        <v>69</v>
      </c>
      <c r="B19" s="125" t="s">
        <v>75</v>
      </c>
      <c r="C19" s="125"/>
      <c r="D19" s="125"/>
      <c r="E19" s="118">
        <v>2</v>
      </c>
      <c r="F19" s="117"/>
      <c r="G19" s="117"/>
      <c r="H19" s="118"/>
    </row>
    <row r="20" spans="1:9" x14ac:dyDescent="0.25">
      <c r="A20" s="121"/>
      <c r="B20" s="125"/>
      <c r="C20" s="125"/>
      <c r="D20" s="125"/>
      <c r="E20" s="118"/>
      <c r="F20" s="117"/>
      <c r="G20" s="117"/>
      <c r="H20" s="118"/>
    </row>
    <row r="21" spans="1:9" x14ac:dyDescent="0.25">
      <c r="A21" s="121"/>
      <c r="B21" s="125"/>
      <c r="C21" s="125"/>
      <c r="D21" s="125"/>
      <c r="E21" s="118"/>
      <c r="F21" s="117"/>
      <c r="G21" s="117"/>
      <c r="H21" s="118"/>
    </row>
    <row r="22" spans="1:9" ht="57" customHeight="1" x14ac:dyDescent="0.25">
      <c r="A22" s="121"/>
      <c r="B22" s="125"/>
      <c r="C22" s="125"/>
      <c r="D22" s="125"/>
      <c r="E22" s="118"/>
      <c r="F22" s="117"/>
      <c r="G22" s="117"/>
      <c r="H22" s="118"/>
    </row>
    <row r="23" spans="1:9" x14ac:dyDescent="0.25">
      <c r="A23" s="122"/>
      <c r="B23" s="123"/>
      <c r="C23" s="123"/>
      <c r="D23" s="123"/>
      <c r="E23" s="124"/>
      <c r="F23" s="68" t="s">
        <v>60</v>
      </c>
      <c r="G23" s="67"/>
      <c r="H23" s="66"/>
    </row>
  </sheetData>
  <mergeCells count="33">
    <mergeCell ref="A15:A18"/>
    <mergeCell ref="A12:A14"/>
    <mergeCell ref="A23:E23"/>
    <mergeCell ref="B15:D18"/>
    <mergeCell ref="E15:E18"/>
    <mergeCell ref="E12:E14"/>
    <mergeCell ref="A19:A22"/>
    <mergeCell ref="F7:F11"/>
    <mergeCell ref="G12:G14"/>
    <mergeCell ref="F12:F14"/>
    <mergeCell ref="B12:D14"/>
    <mergeCell ref="A3:A6"/>
    <mergeCell ref="B7:D11"/>
    <mergeCell ref="E3:E6"/>
    <mergeCell ref="E7:E11"/>
    <mergeCell ref="B3:D6"/>
    <mergeCell ref="A7:A11"/>
    <mergeCell ref="A1:H1"/>
    <mergeCell ref="F19:F22"/>
    <mergeCell ref="G19:G22"/>
    <mergeCell ref="F15:F18"/>
    <mergeCell ref="B19:D22"/>
    <mergeCell ref="E19:E22"/>
    <mergeCell ref="G15:G18"/>
    <mergeCell ref="H19:H22"/>
    <mergeCell ref="H3:H6"/>
    <mergeCell ref="H7:H11"/>
    <mergeCell ref="H12:H14"/>
    <mergeCell ref="H15:H18"/>
    <mergeCell ref="B2:D2"/>
    <mergeCell ref="G3:G6"/>
    <mergeCell ref="G7:G11"/>
    <mergeCell ref="F3:F6"/>
  </mergeCells>
  <pageMargins left="0.7" right="0.7" top="0.75" bottom="0.75" header="0.3" footer="0.3"/>
  <pageSetup paperSize="9" scale="69" fitToWidth="0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E9553BF-93E1-4F21-8826-161996B43EA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Wycena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Żukowski Wojciech</dc:creator>
  <cp:lastModifiedBy>Augustyn Bożena</cp:lastModifiedBy>
  <cp:lastPrinted>2022-07-06T08:29:27Z</cp:lastPrinted>
  <dcterms:created xsi:type="dcterms:W3CDTF">2020-02-05T11:27:45Z</dcterms:created>
  <dcterms:modified xsi:type="dcterms:W3CDTF">2022-07-06T08:29:58Z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1cfdf082-717f-4f46-81e5-380cc2ed00ae</vt:lpwstr>
  </property>
  <property fmtid="{D5CDD505-2E9C-101B-9397-08002B2CF9AE}" pid="3" name="bjSaver">
    <vt:lpwstr>2Cz6REZtG8xwtHTWKp1EUyRAQKoRgk8F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