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792" activeTab="0"/>
  </bookViews>
  <sheets>
    <sheet name="Formularz" sheetId="1" r:id="rId1"/>
  </sheets>
  <definedNames>
    <definedName name="_xlnm.Print_Titles" localSheetId="0">'Formularz'!$2:$3</definedName>
  </definedNames>
  <calcPr fullCalcOnLoad="1"/>
</workbook>
</file>

<file path=xl/sharedStrings.xml><?xml version="1.0" encoding="utf-8"?>
<sst xmlns="http://schemas.openxmlformats.org/spreadsheetml/2006/main" count="223" uniqueCount="130">
  <si>
    <t>FORMULARZ OFERTOWY</t>
  </si>
  <si>
    <t>nrPoz</t>
  </si>
  <si>
    <t>Nr pozycji</t>
  </si>
  <si>
    <t>podst</t>
  </si>
  <si>
    <t>Podstawa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</si>
  <si>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</si>
  <si>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</si>
  <si>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</si>
  <si>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</si>
  <si>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</si>
  <si>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</si>
  <si>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</si>
  <si>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</si>
  <si>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</si>
  <si>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</si>
  <si>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</si>
  <si>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</si>
  <si>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Remont drogi Wełcza Średnie</t>
  </si>
  <si>
    <t>1.1</t>
  </si>
  <si>
    <t>Podbudowa</t>
  </si>
  <si>
    <t>U</t>
  </si>
  <si>
    <t>KNR 2-31 0103-04</t>
  </si>
  <si>
    <t>Mechaniczne profilowanie i zagęszczenie podłoża pod warstwy konstrukcyjne nawierzchni w gruncie kat. I-IV</t>
  </si>
  <si>
    <t>m2</t>
  </si>
  <si>
    <t>2</t>
  </si>
  <si>
    <t>KNR 2-31 0114-05</t>
  </si>
  <si>
    <t>Podbudowa z kruszywa łamanego - warstwa dolna o grubości po zagęszczeniu 15 cm</t>
  </si>
  <si>
    <t>3</t>
  </si>
  <si>
    <t>KNR 2-31 0114-07</t>
  </si>
  <si>
    <t>Podbudowa z kruszywa łamanego - warstwa górna o grubości po zagęszczeniu 8 cm</t>
  </si>
  <si>
    <t>1.2</t>
  </si>
  <si>
    <t>Nawierzchnia 80mb</t>
  </si>
  <si>
    <t>4</t>
  </si>
  <si>
    <t>KNR 2-31 0310-01</t>
  </si>
  <si>
    <t>Nawierzchnia z mieszanek mineralno-bitumicznych grysowych - warstwa wiążąca asfaltowa - grubość po zagęszczeniu 4 cm</t>
  </si>
  <si>
    <t>4'</t>
  </si>
  <si>
    <t>KNR 2-31 0310-02</t>
  </si>
  <si>
    <t>Nawierzchnia z mieszanek mineralno-bitumicznych grysowych - warstwa wiążąca asfaltowa - za każdy dalszy 1 cm grubości po zagęszczeniu</t>
  </si>
  <si>
    <t>5</t>
  </si>
  <si>
    <t>KNR 2-31 0310-05 0310-06</t>
  </si>
  <si>
    <t>Nawierzchnia z mieszanek mineralno-bitumicznych grysowych - warstwa ścieralna asfaltowa - grubość po zagęszczeniu 4 cm</t>
  </si>
  <si>
    <t>6</t>
  </si>
  <si>
    <t>KNR 2-31 0204-05</t>
  </si>
  <si>
    <t>Nawierzchnia z tłucznia kamiennego - warstwa górna z tłucznia - grubość po zagęszczeniu 7 cm</t>
  </si>
  <si>
    <t>1.3</t>
  </si>
  <si>
    <t>Odwodnienie</t>
  </si>
  <si>
    <t>7</t>
  </si>
  <si>
    <t>KNR 2-31 1403-03</t>
  </si>
  <si>
    <t>Oczyszczenie rowów z namułu o grub. 30 cm bez naruszania skarp rowu</t>
  </si>
  <si>
    <t>m</t>
  </si>
  <si>
    <t>Droga wew. Wełcza Ciśniawa _Marki Dz. nr 23440; 17199/8, 17199/7. dł 55mb</t>
  </si>
  <si>
    <t>8</t>
  </si>
  <si>
    <t>KNR 2-31 1402-05</t>
  </si>
  <si>
    <t>Mechaniczne ścinanie poboczy o grub. 10 cm</t>
  </si>
  <si>
    <t>9</t>
  </si>
  <si>
    <t>KNR 2-31 1004-06</t>
  </si>
  <si>
    <t>Mechaniczne czyszczenie nawierzchni drogowej ulepszonej (bitum)</t>
  </si>
  <si>
    <t>10</t>
  </si>
  <si>
    <t>KNR 2-31 0114-07 0114-08 analogia</t>
  </si>
  <si>
    <t>Podbudowa z kruszywa łamanego - warstwa górna o grubości po zagęszczeniu 12 cm</t>
  </si>
  <si>
    <t>11</t>
  </si>
  <si>
    <t>KNR 2-31 1004-07</t>
  </si>
  <si>
    <t>Skropienie nawierzchni drogowej asfaltem</t>
  </si>
  <si>
    <t>12</t>
  </si>
  <si>
    <t>12'</t>
  </si>
  <si>
    <t>13</t>
  </si>
  <si>
    <t>14</t>
  </si>
  <si>
    <t>Droga  wew, Ciśniawa odcinek nad powiatową</t>
  </si>
  <si>
    <t>15</t>
  </si>
  <si>
    <t>Ciek poprzeczny  droga Obłaźna</t>
  </si>
  <si>
    <t>4.1</t>
  </si>
  <si>
    <t>Roboty rozbiórkowe</t>
  </si>
  <si>
    <t>16</t>
  </si>
  <si>
    <t>KNR 2-31 0817-05</t>
  </si>
  <si>
    <t>Rozebranie ścieków z elementów betonowych o grubości 15 cm na podsypce cementowo-piaskowej</t>
  </si>
  <si>
    <t>17</t>
  </si>
  <si>
    <t>KNR 2-31 0812-03</t>
  </si>
  <si>
    <t>Rozebranie ław pod koryta z betonu</t>
  </si>
  <si>
    <t>m3</t>
  </si>
  <si>
    <t>18</t>
  </si>
  <si>
    <t>KNR 2-31 0802-05</t>
  </si>
  <si>
    <t>Ręczne rozebranie podbudowy z kruszywa kamiennego o grubości 15 cm</t>
  </si>
  <si>
    <t>4.2</t>
  </si>
  <si>
    <t>Montaż odwodnienia liniowego porzecznego szczelinowego</t>
  </si>
  <si>
    <t>19</t>
  </si>
  <si>
    <t>KNR 2-31 0402-03</t>
  </si>
  <si>
    <t>Ława pod krawężniki betonowa zwykła Beton C25/30</t>
  </si>
  <si>
    <t>20</t>
  </si>
  <si>
    <t>KNR 2-31 0606-04 analogia</t>
  </si>
  <si>
    <t>Ścieki z prefabrykatów betonowych zbrojnych o wym. zew. 1000x200x150mm, z rusztem żeliwnym D400</t>
  </si>
  <si>
    <t>21</t>
  </si>
  <si>
    <t>KNR 2-31 1106-01</t>
  </si>
  <si>
    <t>Remont cząstkowy nawierzchni bitumicznej mieszanką mineralno-asfaltową</t>
  </si>
  <si>
    <t>t</t>
  </si>
  <si>
    <t>Remont cząstkowy drogi Centrum Przysłop</t>
  </si>
  <si>
    <t>22</t>
  </si>
  <si>
    <t>KNR 2-31 0803-03 0803-04</t>
  </si>
  <si>
    <t>Mechaniczne rozebranie nawierzchni z mieszanek mineralno-bitumicznych o grubości 7 cm</t>
  </si>
  <si>
    <t>23</t>
  </si>
  <si>
    <t>KNR 2-31 0102-01 0102-02</t>
  </si>
  <si>
    <t>Wykonanie koryta na poszerzeniach jezdni w gruncie kat. II-IV - 35 cm głębokości koryta</t>
  </si>
  <si>
    <t>24</t>
  </si>
  <si>
    <t>Wykonanie koryta na poszerzeniach jezdni w gruncie kat. II-IV - 20 cm głębokości koryta</t>
  </si>
  <si>
    <t>25</t>
  </si>
  <si>
    <t>KNR 2-31 0114-05 0114-06</t>
  </si>
  <si>
    <t>Podbudowa z kruszywa łamanego - warstwa dolna o grubości po zagęszczeniu 25 cm</t>
  </si>
  <si>
    <t>26</t>
  </si>
  <si>
    <t>KNR 2-31 0114-07 0114-08</t>
  </si>
  <si>
    <t>Podbudowa z kruszywa łamanego - warstwa górna o grubości po zagęszczeniu 15 cm</t>
  </si>
  <si>
    <t>27</t>
  </si>
  <si>
    <t>28</t>
  </si>
  <si>
    <t>Odwodnienie liniowe korytka betonowe  z rusztem klasy A15</t>
  </si>
  <si>
    <t>29</t>
  </si>
  <si>
    <t>KNR 2-31 0601-01 0601-02</t>
  </si>
  <si>
    <t>Sączki poprzeczne z kruszywa kat.gruntu III o głębokości ułożenia 40 cm</t>
  </si>
  <si>
    <t>30</t>
  </si>
  <si>
    <t>KNR 2-31 0601-01 analogia</t>
  </si>
  <si>
    <t>Sączki podłużne z kruszywa kat.gruntu III o głębokości ułożenia 30 cm Pod korytakmi</t>
  </si>
  <si>
    <t>31</t>
  </si>
  <si>
    <t>KNNR 11 0703-03</t>
  </si>
  <si>
    <t>Ułożenie drenażu z rur z tworzyw sztucznych w zwojach o śr. nom. 100-125 mm</t>
  </si>
  <si>
    <t>32</t>
  </si>
  <si>
    <t>KNR 2-31 0402-02</t>
  </si>
  <si>
    <t>Podsypka pod korytka odwadniające z kruszywa łamanego</t>
  </si>
  <si>
    <t>33</t>
  </si>
  <si>
    <t>KNR 2-31 0606-04</t>
  </si>
  <si>
    <t>Ścieki z prefabrykatów betonowych 500x400x300cm na podsypce cementowo-piaskowej</t>
  </si>
  <si>
    <t>Razem netto</t>
  </si>
  <si>
    <t>Vat 23%</t>
  </si>
  <si>
    <t>Razem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</si>
</sst>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;;"/>
    <numFmt numFmtId="165" formatCode="_-* #\ ##0.00\ &quot;zł&quot;_-;\-* #\ ##0.00\ &quot;zł&quot;_-;_-* &quot;-&quot;??\ &quot;zł&quot;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2">
      <selection activeCell="A1" sqref="A1"/>
    </sheetView>
  </sheetViews>
  <sheetFormatPr defaultColWidth="9.140625" defaultRowHeight="12.75"/>
  <cols>
    <col min="1" max="1" width="8.8515625" style="1" hidden="1" customWidth="1"/>
    <col min="2" max="2" width="7.00390625" style="1" customWidth="1"/>
    <col min="3" max="3" width="10.00390625" style="1" customWidth="1"/>
    <col min="4" max="4" width="31.140625" style="1" customWidth="1"/>
    <col min="5" max="5" width="5.421875" style="1" customWidth="1"/>
    <col min="6" max="6" width="7.00390625" style="1" customWidth="1"/>
    <col min="7" max="8" width="8.28125" style="1" customWidth="1"/>
  </cols>
  <sheetData>
    <row r="1" spans="2:8" s="1" customFormat="1" ht="12.75" hidden="1">
      <c r="B1" s="1" t="s">
        <v>1</v>
      </c>
      <c r="C1" s="1" t="s">
        <v>3</v>
      </c>
      <c r="D1" s="1" t="s">
        <v>5</v>
      </c>
      <c r="E1" s="1" t="s">
        <v>7</v>
      </c>
      <c r="F1" s="1" t="s">
        <v>9</v>
      </c>
      <c r="G1" s="1" t="s">
        <v>11</v>
      </c>
      <c r="H1" s="1" t="s">
        <v>13</v>
      </c>
    </row>
    <row r="2" spans="2:8" ht="18">
      <c r="B2" s="2" t="s">
        <v>0</v>
      </c>
      <c r="C2" s="2"/>
      <c r="D2" s="2"/>
      <c r="E2" s="2"/>
      <c r="F2" s="2"/>
      <c r="G2" s="2"/>
      <c r="H2" s="2"/>
    </row>
    <row r="3" spans="2:8" ht="25.5">
      <c r="B3" s="3" t="s">
        <v>2</v>
      </c>
      <c r="C3" s="3" t="s">
        <v>4</v>
      </c>
      <c r="D3" s="4" t="s">
        <v>6</v>
      </c>
      <c r="E3" s="4" t="s">
        <v>8</v>
      </c>
      <c r="F3" s="4" t="s">
        <v>10</v>
      </c>
      <c r="G3" s="4" t="s">
        <v>12</v>
      </c>
      <c r="H3" s="4" t="s">
        <v>14</v>
      </c>
    </row>
    <row r="4" spans="1:8" s="5" customFormat="1" ht="10.5">
      <c r="A4" s="5" t="s">
        <v>15</v>
      </c>
      <c r="B4" s="6" t="s">
        <v>16</v>
      </c>
      <c r="C4" s="8" t="s">
        <v>17</v>
      </c>
      <c r="D4" s="9"/>
      <c r="E4" s="9"/>
      <c r="F4" s="9"/>
      <c r="G4" s="9"/>
      <c r="H4" s="7"/>
    </row>
    <row r="5" spans="1:8" s="5" customFormat="1" ht="10.5">
      <c r="A5" s="5" t="s">
        <v>15</v>
      </c>
      <c r="B5" s="6" t="s">
        <v>18</v>
      </c>
      <c r="C5" s="8" t="s">
        <v>19</v>
      </c>
      <c r="D5" s="9"/>
      <c r="E5" s="9"/>
      <c r="F5" s="9"/>
      <c r="G5" s="9"/>
      <c r="H5" s="7"/>
    </row>
    <row r="6" spans="1:8" s="10" customFormat="1" ht="32.25">
      <c r="A6" s="10" t="s">
        <v>20</v>
      </c>
      <c r="B6" s="11" t="s">
        <v>16</v>
      </c>
      <c r="C6" s="11" t="s">
        <v>21</v>
      </c>
      <c r="D6" s="12" t="s">
        <v>22</v>
      </c>
      <c r="E6" s="11" t="s">
        <v>23</v>
      </c>
      <c r="F6" s="13">
        <v>264</v>
      </c>
      <c r="G6" s="13">
        <v>0</v>
      </c>
      <c r="H6" s="13">
        <f>ROUND(F6*G6,2)</f>
        <v>0</v>
      </c>
    </row>
    <row r="7" spans="1:8" s="10" customFormat="1" ht="32.25">
      <c r="A7" s="10" t="s">
        <v>20</v>
      </c>
      <c r="B7" s="11" t="s">
        <v>24</v>
      </c>
      <c r="C7" s="11" t="s">
        <v>25</v>
      </c>
      <c r="D7" s="12" t="s">
        <v>26</v>
      </c>
      <c r="E7" s="11" t="s">
        <v>23</v>
      </c>
      <c r="F7" s="13">
        <v>256</v>
      </c>
      <c r="G7" s="13">
        <v>0</v>
      </c>
      <c r="H7" s="13">
        <f>ROUND(F7*G7,2)</f>
        <v>0</v>
      </c>
    </row>
    <row r="8" spans="1:8" s="10" customFormat="1" ht="32.25">
      <c r="A8" s="10" t="s">
        <v>20</v>
      </c>
      <c r="B8" s="11" t="s">
        <v>27</v>
      </c>
      <c r="C8" s="11" t="s">
        <v>28</v>
      </c>
      <c r="D8" s="12" t="s">
        <v>29</v>
      </c>
      <c r="E8" s="11" t="s">
        <v>23</v>
      </c>
      <c r="F8" s="13">
        <v>248</v>
      </c>
      <c r="G8" s="13">
        <v>0</v>
      </c>
      <c r="H8" s="13">
        <f>ROUND(F8*G8,2)</f>
        <v>0</v>
      </c>
    </row>
    <row r="9" spans="2:8" s="5" customFormat="1" ht="10.5">
      <c r="B9" s="15" t="str">
        <f>CONCATENATE("Razem - ",C5)</f>
        <v>Razem - Podbudowa</v>
      </c>
      <c r="C9" s="14"/>
      <c r="D9" s="14"/>
      <c r="E9" s="14"/>
      <c r="F9" s="14"/>
      <c r="G9" s="14"/>
      <c r="H9" s="16">
        <f>SUM(H6:H8)</f>
        <v>0</v>
      </c>
    </row>
    <row r="10" spans="1:8" s="5" customFormat="1" ht="10.5">
      <c r="A10" s="5" t="s">
        <v>15</v>
      </c>
      <c r="B10" s="6" t="s">
        <v>30</v>
      </c>
      <c r="C10" s="8" t="s">
        <v>31</v>
      </c>
      <c r="D10" s="9"/>
      <c r="E10" s="9"/>
      <c r="F10" s="9"/>
      <c r="G10" s="9"/>
      <c r="H10" s="7"/>
    </row>
    <row r="11" spans="1:8" s="10" customFormat="1" ht="32.25">
      <c r="A11" s="10" t="s">
        <v>20</v>
      </c>
      <c r="B11" s="11" t="s">
        <v>32</v>
      </c>
      <c r="C11" s="11" t="s">
        <v>33</v>
      </c>
      <c r="D11" s="12" t="s">
        <v>34</v>
      </c>
      <c r="E11" s="11" t="s">
        <v>23</v>
      </c>
      <c r="F11" s="13">
        <v>240</v>
      </c>
      <c r="G11" s="13">
        <v>0</v>
      </c>
      <c r="H11" s="13">
        <f>ROUND(F11*G11,2)</f>
        <v>0</v>
      </c>
    </row>
    <row r="12" spans="1:8" s="10" customFormat="1" ht="43.5">
      <c r="A12" s="10" t="s">
        <v>20</v>
      </c>
      <c r="B12" s="11" t="s">
        <v>35</v>
      </c>
      <c r="C12" s="11" t="s">
        <v>36</v>
      </c>
      <c r="D12" s="12" t="s">
        <v>37</v>
      </c>
      <c r="E12" s="11" t="s">
        <v>23</v>
      </c>
      <c r="F12" s="13">
        <v>-240</v>
      </c>
      <c r="G12" s="13">
        <v>0</v>
      </c>
      <c r="H12" s="13">
        <f>ROUND(F12*G12,2)</f>
        <v>0</v>
      </c>
    </row>
    <row r="13" spans="1:8" s="10" customFormat="1" ht="43.5">
      <c r="A13" s="10" t="s">
        <v>20</v>
      </c>
      <c r="B13" s="11" t="s">
        <v>38</v>
      </c>
      <c r="C13" s="11" t="s">
        <v>39</v>
      </c>
      <c r="D13" s="12" t="s">
        <v>40</v>
      </c>
      <c r="E13" s="11" t="s">
        <v>23</v>
      </c>
      <c r="F13" s="13">
        <v>240</v>
      </c>
      <c r="G13" s="13">
        <v>0</v>
      </c>
      <c r="H13" s="13">
        <f>ROUND(F13*G13,2)</f>
        <v>0</v>
      </c>
    </row>
    <row r="14" spans="1:8" s="10" customFormat="1" ht="32.25">
      <c r="A14" s="10" t="s">
        <v>20</v>
      </c>
      <c r="B14" s="11" t="s">
        <v>41</v>
      </c>
      <c r="C14" s="11" t="s">
        <v>42</v>
      </c>
      <c r="D14" s="12" t="s">
        <v>43</v>
      </c>
      <c r="E14" s="11" t="s">
        <v>23</v>
      </c>
      <c r="F14" s="13">
        <v>48</v>
      </c>
      <c r="G14" s="13">
        <v>0</v>
      </c>
      <c r="H14" s="13">
        <f>ROUND(F14*G14,2)</f>
        <v>0</v>
      </c>
    </row>
    <row r="15" spans="2:8" s="5" customFormat="1" ht="10.5">
      <c r="B15" s="15" t="str">
        <f>CONCATENATE("Razem - ",C10)</f>
        <v>Razem - Nawierzchnia 80mb</v>
      </c>
      <c r="C15" s="14"/>
      <c r="D15" s="14"/>
      <c r="E15" s="14"/>
      <c r="F15" s="14"/>
      <c r="G15" s="14"/>
      <c r="H15" s="16">
        <f>SUM(H11:H14)</f>
        <v>0</v>
      </c>
    </row>
    <row r="16" spans="1:8" s="5" customFormat="1" ht="10.5">
      <c r="A16" s="5" t="s">
        <v>15</v>
      </c>
      <c r="B16" s="6" t="s">
        <v>44</v>
      </c>
      <c r="C16" s="8" t="s">
        <v>45</v>
      </c>
      <c r="D16" s="9"/>
      <c r="E16" s="9"/>
      <c r="F16" s="9"/>
      <c r="G16" s="9"/>
      <c r="H16" s="7"/>
    </row>
    <row r="17" spans="1:8" s="10" customFormat="1" ht="21.75">
      <c r="A17" s="10" t="s">
        <v>20</v>
      </c>
      <c r="B17" s="11" t="s">
        <v>46</v>
      </c>
      <c r="C17" s="11" t="s">
        <v>47</v>
      </c>
      <c r="D17" s="12" t="s">
        <v>48</v>
      </c>
      <c r="E17" s="11" t="s">
        <v>49</v>
      </c>
      <c r="F17" s="13">
        <v>47</v>
      </c>
      <c r="G17" s="13">
        <v>0</v>
      </c>
      <c r="H17" s="13">
        <f>ROUND(F17*G17,2)</f>
        <v>0</v>
      </c>
    </row>
    <row r="18" spans="2:8" s="5" customFormat="1" ht="10.5">
      <c r="B18" s="15" t="str">
        <f>CONCATENATE("Razem - ",C16)</f>
        <v>Razem - Odwodnienie</v>
      </c>
      <c r="C18" s="14"/>
      <c r="D18" s="14"/>
      <c r="E18" s="14"/>
      <c r="F18" s="14"/>
      <c r="G18" s="14"/>
      <c r="H18" s="16">
        <f>SUM(H17)</f>
        <v>0</v>
      </c>
    </row>
    <row r="19" spans="2:8" s="5" customFormat="1" ht="10.5">
      <c r="B19" s="15" t="str">
        <f>CONCATENATE("Razem - ",C4)</f>
        <v>Razem - Remont drogi Wełcza Średnie</v>
      </c>
      <c r="C19" s="14"/>
      <c r="D19" s="14"/>
      <c r="E19" s="14"/>
      <c r="F19" s="14"/>
      <c r="G19" s="14"/>
      <c r="H19" s="16">
        <f>SUM(H6:H8,H11:H14,H17)</f>
        <v>0</v>
      </c>
    </row>
    <row r="20" spans="1:8" s="5" customFormat="1" ht="10.5">
      <c r="A20" s="5" t="s">
        <v>15</v>
      </c>
      <c r="B20" s="6" t="s">
        <v>24</v>
      </c>
      <c r="C20" s="8" t="s">
        <v>50</v>
      </c>
      <c r="D20" s="9"/>
      <c r="E20" s="9"/>
      <c r="F20" s="9"/>
      <c r="G20" s="9"/>
      <c r="H20" s="7"/>
    </row>
    <row r="21" spans="1:8" s="10" customFormat="1" ht="21.75">
      <c r="A21" s="10" t="s">
        <v>20</v>
      </c>
      <c r="B21" s="11" t="s">
        <v>51</v>
      </c>
      <c r="C21" s="11" t="s">
        <v>52</v>
      </c>
      <c r="D21" s="12" t="s">
        <v>53</v>
      </c>
      <c r="E21" s="11" t="s">
        <v>23</v>
      </c>
      <c r="F21" s="13">
        <v>88</v>
      </c>
      <c r="G21" s="13">
        <v>0</v>
      </c>
      <c r="H21" s="13">
        <f aca="true" t="shared" si="0" ref="H21:H28">ROUND(F21*G21,2)</f>
        <v>0</v>
      </c>
    </row>
    <row r="22" spans="1:8" s="10" customFormat="1" ht="21.75">
      <c r="A22" s="10" t="s">
        <v>20</v>
      </c>
      <c r="B22" s="11" t="s">
        <v>54</v>
      </c>
      <c r="C22" s="11" t="s">
        <v>55</v>
      </c>
      <c r="D22" s="12" t="s">
        <v>56</v>
      </c>
      <c r="E22" s="11" t="s">
        <v>23</v>
      </c>
      <c r="F22" s="13">
        <v>85</v>
      </c>
      <c r="G22" s="13">
        <v>0</v>
      </c>
      <c r="H22" s="13">
        <f t="shared" si="0"/>
        <v>0</v>
      </c>
    </row>
    <row r="23" spans="1:8" s="10" customFormat="1" ht="43.5">
      <c r="A23" s="10" t="s">
        <v>20</v>
      </c>
      <c r="B23" s="11" t="s">
        <v>57</v>
      </c>
      <c r="C23" s="11" t="s">
        <v>58</v>
      </c>
      <c r="D23" s="12" t="s">
        <v>59</v>
      </c>
      <c r="E23" s="11" t="s">
        <v>23</v>
      </c>
      <c r="F23" s="13">
        <v>169</v>
      </c>
      <c r="G23" s="13">
        <v>0</v>
      </c>
      <c r="H23" s="13">
        <f t="shared" si="0"/>
        <v>0</v>
      </c>
    </row>
    <row r="24" spans="1:8" s="10" customFormat="1" ht="21.75">
      <c r="A24" s="10" t="s">
        <v>20</v>
      </c>
      <c r="B24" s="11" t="s">
        <v>60</v>
      </c>
      <c r="C24" s="11" t="s">
        <v>61</v>
      </c>
      <c r="D24" s="12" t="s">
        <v>62</v>
      </c>
      <c r="E24" s="11" t="s">
        <v>23</v>
      </c>
      <c r="F24" s="13">
        <v>164.5</v>
      </c>
      <c r="G24" s="13">
        <v>0</v>
      </c>
      <c r="H24" s="13">
        <f t="shared" si="0"/>
        <v>0</v>
      </c>
    </row>
    <row r="25" spans="1:8" s="10" customFormat="1" ht="32.25">
      <c r="A25" s="10" t="s">
        <v>20</v>
      </c>
      <c r="B25" s="11" t="s">
        <v>63</v>
      </c>
      <c r="C25" s="11" t="s">
        <v>33</v>
      </c>
      <c r="D25" s="12" t="s">
        <v>34</v>
      </c>
      <c r="E25" s="11" t="s">
        <v>23</v>
      </c>
      <c r="F25" s="13">
        <v>164.5</v>
      </c>
      <c r="G25" s="13">
        <v>0</v>
      </c>
      <c r="H25" s="13">
        <f t="shared" si="0"/>
        <v>0</v>
      </c>
    </row>
    <row r="26" spans="1:8" s="10" customFormat="1" ht="43.5">
      <c r="A26" s="10" t="s">
        <v>20</v>
      </c>
      <c r="B26" s="11" t="s">
        <v>64</v>
      </c>
      <c r="C26" s="11" t="s">
        <v>36</v>
      </c>
      <c r="D26" s="12" t="s">
        <v>37</v>
      </c>
      <c r="E26" s="11" t="s">
        <v>23</v>
      </c>
      <c r="F26" s="13">
        <v>169.5</v>
      </c>
      <c r="G26" s="13">
        <v>0</v>
      </c>
      <c r="H26" s="13">
        <f t="shared" si="0"/>
        <v>0</v>
      </c>
    </row>
    <row r="27" spans="1:8" s="10" customFormat="1" ht="43.5">
      <c r="A27" s="10" t="s">
        <v>20</v>
      </c>
      <c r="B27" s="11" t="s">
        <v>65</v>
      </c>
      <c r="C27" s="11" t="s">
        <v>39</v>
      </c>
      <c r="D27" s="12" t="s">
        <v>40</v>
      </c>
      <c r="E27" s="11" t="s">
        <v>23</v>
      </c>
      <c r="F27" s="13">
        <v>169.5</v>
      </c>
      <c r="G27" s="13">
        <v>0</v>
      </c>
      <c r="H27" s="13">
        <f t="shared" si="0"/>
        <v>0</v>
      </c>
    </row>
    <row r="28" spans="1:8" s="10" customFormat="1" ht="32.25">
      <c r="A28" s="10" t="s">
        <v>20</v>
      </c>
      <c r="B28" s="11" t="s">
        <v>66</v>
      </c>
      <c r="C28" s="11" t="s">
        <v>42</v>
      </c>
      <c r="D28" s="12" t="s">
        <v>43</v>
      </c>
      <c r="E28" s="11" t="s">
        <v>23</v>
      </c>
      <c r="F28" s="13">
        <v>27.5</v>
      </c>
      <c r="G28" s="13">
        <v>0</v>
      </c>
      <c r="H28" s="13">
        <f t="shared" si="0"/>
        <v>0</v>
      </c>
    </row>
    <row r="29" spans="2:8" s="5" customFormat="1" ht="10.5">
      <c r="B29" s="15" t="str">
        <f>CONCATENATE("Razem - ",C20)</f>
        <v>Razem - Droga wew. Wełcza Ciśniawa _Marki Dz. nr 23440; 17199/8, 17199/7. dł 55mb</v>
      </c>
      <c r="C29" s="14"/>
      <c r="D29" s="14"/>
      <c r="E29" s="14"/>
      <c r="F29" s="14"/>
      <c r="G29" s="14"/>
      <c r="H29" s="16">
        <f>SUM(H21:H28)</f>
        <v>0</v>
      </c>
    </row>
    <row r="30" spans="1:8" s="5" customFormat="1" ht="10.5">
      <c r="A30" s="5" t="s">
        <v>15</v>
      </c>
      <c r="B30" s="6" t="s">
        <v>27</v>
      </c>
      <c r="C30" s="8" t="s">
        <v>67</v>
      </c>
      <c r="D30" s="9"/>
      <c r="E30" s="9"/>
      <c r="F30" s="9"/>
      <c r="G30" s="9"/>
      <c r="H30" s="7"/>
    </row>
    <row r="31" spans="1:8" s="10" customFormat="1" ht="32.25">
      <c r="A31" s="10" t="s">
        <v>20</v>
      </c>
      <c r="B31" s="11" t="s">
        <v>68</v>
      </c>
      <c r="C31" s="11" t="s">
        <v>42</v>
      </c>
      <c r="D31" s="12" t="s">
        <v>43</v>
      </c>
      <c r="E31" s="11" t="s">
        <v>23</v>
      </c>
      <c r="F31" s="13">
        <v>120</v>
      </c>
      <c r="G31" s="13">
        <v>0</v>
      </c>
      <c r="H31" s="13">
        <f>ROUND(F31*G31,2)</f>
        <v>0</v>
      </c>
    </row>
    <row r="32" spans="2:8" s="5" customFormat="1" ht="10.5">
      <c r="B32" s="15" t="str">
        <f>CONCATENATE("Razem - ",C30)</f>
        <v>Razem - Droga  wew, Ciśniawa odcinek nad powiatową</v>
      </c>
      <c r="C32" s="14"/>
      <c r="D32" s="14"/>
      <c r="E32" s="14"/>
      <c r="F32" s="14"/>
      <c r="G32" s="14"/>
      <c r="H32" s="16">
        <f>SUM(H31)</f>
        <v>0</v>
      </c>
    </row>
    <row r="33" spans="1:8" s="5" customFormat="1" ht="10.5">
      <c r="A33" s="5" t="s">
        <v>15</v>
      </c>
      <c r="B33" s="6" t="s">
        <v>32</v>
      </c>
      <c r="C33" s="8" t="s">
        <v>69</v>
      </c>
      <c r="D33" s="9"/>
      <c r="E33" s="9"/>
      <c r="F33" s="9"/>
      <c r="G33" s="9"/>
      <c r="H33" s="7"/>
    </row>
    <row r="34" spans="1:8" s="5" customFormat="1" ht="10.5">
      <c r="A34" s="5" t="s">
        <v>15</v>
      </c>
      <c r="B34" s="6" t="s">
        <v>70</v>
      </c>
      <c r="C34" s="8" t="s">
        <v>71</v>
      </c>
      <c r="D34" s="9"/>
      <c r="E34" s="9"/>
      <c r="F34" s="9"/>
      <c r="G34" s="9"/>
      <c r="H34" s="7"/>
    </row>
    <row r="35" spans="1:8" s="10" customFormat="1" ht="32.25">
      <c r="A35" s="10" t="s">
        <v>20</v>
      </c>
      <c r="B35" s="11" t="s">
        <v>72</v>
      </c>
      <c r="C35" s="11" t="s">
        <v>73</v>
      </c>
      <c r="D35" s="12" t="s">
        <v>74</v>
      </c>
      <c r="E35" s="11" t="s">
        <v>49</v>
      </c>
      <c r="F35" s="13">
        <v>4</v>
      </c>
      <c r="G35" s="13">
        <v>0</v>
      </c>
      <c r="H35" s="13">
        <f>ROUND(F35*G35,2)</f>
        <v>0</v>
      </c>
    </row>
    <row r="36" spans="1:8" s="10" customFormat="1" ht="21.75">
      <c r="A36" s="10" t="s">
        <v>20</v>
      </c>
      <c r="B36" s="11" t="s">
        <v>75</v>
      </c>
      <c r="C36" s="11" t="s">
        <v>76</v>
      </c>
      <c r="D36" s="12" t="s">
        <v>77</v>
      </c>
      <c r="E36" s="11" t="s">
        <v>78</v>
      </c>
      <c r="F36" s="13">
        <v>0.16</v>
      </c>
      <c r="G36" s="13">
        <v>0</v>
      </c>
      <c r="H36" s="13">
        <f>ROUND(F36*G36,2)</f>
        <v>0</v>
      </c>
    </row>
    <row r="37" spans="1:8" s="10" customFormat="1" ht="21.75">
      <c r="A37" s="10" t="s">
        <v>20</v>
      </c>
      <c r="B37" s="11" t="s">
        <v>79</v>
      </c>
      <c r="C37" s="11" t="s">
        <v>80</v>
      </c>
      <c r="D37" s="12" t="s">
        <v>81</v>
      </c>
      <c r="E37" s="11" t="s">
        <v>23</v>
      </c>
      <c r="F37" s="13">
        <v>0.16</v>
      </c>
      <c r="G37" s="13">
        <v>0</v>
      </c>
      <c r="H37" s="13">
        <f>ROUND(F37*G37,2)</f>
        <v>0</v>
      </c>
    </row>
    <row r="38" spans="2:8" s="5" customFormat="1" ht="10.5">
      <c r="B38" s="15" t="str">
        <f>CONCATENATE("Razem - ",C34)</f>
        <v>Razem - Roboty rozbiórkowe</v>
      </c>
      <c r="C38" s="14"/>
      <c r="D38" s="14"/>
      <c r="E38" s="14"/>
      <c r="F38" s="14"/>
      <c r="G38" s="14"/>
      <c r="H38" s="16">
        <f>SUM(H35:H37)</f>
        <v>0</v>
      </c>
    </row>
    <row r="39" spans="1:8" s="5" customFormat="1" ht="10.5">
      <c r="A39" s="5" t="s">
        <v>15</v>
      </c>
      <c r="B39" s="6" t="s">
        <v>82</v>
      </c>
      <c r="C39" s="8" t="s">
        <v>83</v>
      </c>
      <c r="D39" s="9"/>
      <c r="E39" s="9"/>
      <c r="F39" s="9"/>
      <c r="G39" s="9"/>
      <c r="H39" s="7"/>
    </row>
    <row r="40" spans="1:8" s="10" customFormat="1" ht="21.75">
      <c r="A40" s="10" t="s">
        <v>20</v>
      </c>
      <c r="B40" s="11" t="s">
        <v>84</v>
      </c>
      <c r="C40" s="11" t="s">
        <v>85</v>
      </c>
      <c r="D40" s="12" t="s">
        <v>86</v>
      </c>
      <c r="E40" s="11" t="s">
        <v>78</v>
      </c>
      <c r="F40" s="13">
        <v>0.48</v>
      </c>
      <c r="G40" s="13">
        <v>0</v>
      </c>
      <c r="H40" s="13">
        <f>ROUND(F40*G40,2)</f>
        <v>0</v>
      </c>
    </row>
    <row r="41" spans="1:8" s="10" customFormat="1" ht="32.25">
      <c r="A41" s="10" t="s">
        <v>20</v>
      </c>
      <c r="B41" s="11" t="s">
        <v>87</v>
      </c>
      <c r="C41" s="11" t="s">
        <v>88</v>
      </c>
      <c r="D41" s="12" t="s">
        <v>89</v>
      </c>
      <c r="E41" s="11" t="s">
        <v>49</v>
      </c>
      <c r="F41" s="13">
        <v>4</v>
      </c>
      <c r="G41" s="13">
        <v>0</v>
      </c>
      <c r="H41" s="13">
        <f>ROUND(F41*G41,2)</f>
        <v>0</v>
      </c>
    </row>
    <row r="42" spans="1:8" s="10" customFormat="1" ht="21.75">
      <c r="A42" s="10" t="s">
        <v>20</v>
      </c>
      <c r="B42" s="11" t="s">
        <v>90</v>
      </c>
      <c r="C42" s="11" t="s">
        <v>91</v>
      </c>
      <c r="D42" s="12" t="s">
        <v>92</v>
      </c>
      <c r="E42" s="11" t="s">
        <v>93</v>
      </c>
      <c r="F42" s="13">
        <v>1.2</v>
      </c>
      <c r="G42" s="13">
        <v>0</v>
      </c>
      <c r="H42" s="13">
        <f>ROUND(F42*G42,2)</f>
        <v>0</v>
      </c>
    </row>
    <row r="43" spans="2:8" s="5" customFormat="1" ht="10.5">
      <c r="B43" s="15" t="str">
        <f>CONCATENATE("Razem - ",C39)</f>
        <v>Razem - Montaż odwodnienia liniowego porzecznego szczelinowego</v>
      </c>
      <c r="C43" s="14"/>
      <c r="D43" s="14"/>
      <c r="E43" s="14"/>
      <c r="F43" s="14"/>
      <c r="G43" s="14"/>
      <c r="H43" s="16">
        <f>SUM(H40:H42)</f>
        <v>0</v>
      </c>
    </row>
    <row r="44" spans="2:8" s="5" customFormat="1" ht="10.5">
      <c r="B44" s="15" t="str">
        <f>CONCATENATE("Razem - ",C33)</f>
        <v>Razem - Ciek poprzeczny  droga Obłaźna</v>
      </c>
      <c r="C44" s="14"/>
      <c r="D44" s="14"/>
      <c r="E44" s="14"/>
      <c r="F44" s="14"/>
      <c r="G44" s="14"/>
      <c r="H44" s="16">
        <f>SUM(H35:H37,H40:H42)</f>
        <v>0</v>
      </c>
    </row>
    <row r="45" spans="1:8" s="5" customFormat="1" ht="10.5">
      <c r="A45" s="5" t="s">
        <v>15</v>
      </c>
      <c r="B45" s="6" t="s">
        <v>38</v>
      </c>
      <c r="C45" s="8" t="s">
        <v>94</v>
      </c>
      <c r="D45" s="9"/>
      <c r="E45" s="9"/>
      <c r="F45" s="9"/>
      <c r="G45" s="9"/>
      <c r="H45" s="7"/>
    </row>
    <row r="46" spans="1:8" s="10" customFormat="1" ht="32.25">
      <c r="A46" s="10" t="s">
        <v>20</v>
      </c>
      <c r="B46" s="11" t="s">
        <v>95</v>
      </c>
      <c r="C46" s="11" t="s">
        <v>96</v>
      </c>
      <c r="D46" s="12" t="s">
        <v>97</v>
      </c>
      <c r="E46" s="11" t="s">
        <v>23</v>
      </c>
      <c r="F46" s="13">
        <v>42.155</v>
      </c>
      <c r="G46" s="13">
        <v>0</v>
      </c>
      <c r="H46" s="13">
        <f aca="true" t="shared" si="1" ref="H46:H57">ROUND(F46*G46,2)</f>
        <v>0</v>
      </c>
    </row>
    <row r="47" spans="1:8" s="10" customFormat="1" ht="32.25">
      <c r="A47" s="10" t="s">
        <v>20</v>
      </c>
      <c r="B47" s="11" t="s">
        <v>98</v>
      </c>
      <c r="C47" s="11" t="s">
        <v>99</v>
      </c>
      <c r="D47" s="12" t="s">
        <v>100</v>
      </c>
      <c r="E47" s="11" t="s">
        <v>23</v>
      </c>
      <c r="F47" s="13">
        <v>32.89</v>
      </c>
      <c r="G47" s="13">
        <v>0</v>
      </c>
      <c r="H47" s="13">
        <f t="shared" si="1"/>
        <v>0</v>
      </c>
    </row>
    <row r="48" spans="1:8" s="10" customFormat="1" ht="32.25">
      <c r="A48" s="10" t="s">
        <v>20</v>
      </c>
      <c r="B48" s="11" t="s">
        <v>101</v>
      </c>
      <c r="C48" s="11" t="s">
        <v>99</v>
      </c>
      <c r="D48" s="12" t="s">
        <v>102</v>
      </c>
      <c r="E48" s="11" t="s">
        <v>23</v>
      </c>
      <c r="F48" s="13">
        <v>9.265</v>
      </c>
      <c r="G48" s="13">
        <v>0</v>
      </c>
      <c r="H48" s="13">
        <f t="shared" si="1"/>
        <v>0</v>
      </c>
    </row>
    <row r="49" spans="1:8" s="10" customFormat="1" ht="32.25">
      <c r="A49" s="10" t="s">
        <v>20</v>
      </c>
      <c r="B49" s="11" t="s">
        <v>103</v>
      </c>
      <c r="C49" s="11" t="s">
        <v>104</v>
      </c>
      <c r="D49" s="12" t="s">
        <v>105</v>
      </c>
      <c r="E49" s="11" t="s">
        <v>23</v>
      </c>
      <c r="F49" s="13">
        <v>32.89</v>
      </c>
      <c r="G49" s="13">
        <v>0</v>
      </c>
      <c r="H49" s="13">
        <f t="shared" si="1"/>
        <v>0</v>
      </c>
    </row>
    <row r="50" spans="1:8" s="10" customFormat="1" ht="32.25">
      <c r="A50" s="10" t="s">
        <v>20</v>
      </c>
      <c r="B50" s="11" t="s">
        <v>106</v>
      </c>
      <c r="C50" s="11" t="s">
        <v>107</v>
      </c>
      <c r="D50" s="12" t="s">
        <v>108</v>
      </c>
      <c r="E50" s="11" t="s">
        <v>23</v>
      </c>
      <c r="F50" s="13">
        <v>42.155</v>
      </c>
      <c r="G50" s="13">
        <v>0</v>
      </c>
      <c r="H50" s="13">
        <f t="shared" si="1"/>
        <v>0</v>
      </c>
    </row>
    <row r="51" spans="1:8" s="10" customFormat="1" ht="21.75">
      <c r="A51" s="10" t="s">
        <v>20</v>
      </c>
      <c r="B51" s="11" t="s">
        <v>109</v>
      </c>
      <c r="C51" s="11" t="s">
        <v>91</v>
      </c>
      <c r="D51" s="12" t="s">
        <v>92</v>
      </c>
      <c r="E51" s="11" t="s">
        <v>93</v>
      </c>
      <c r="F51" s="13">
        <v>14.273</v>
      </c>
      <c r="G51" s="13">
        <v>0</v>
      </c>
      <c r="H51" s="13">
        <f t="shared" si="1"/>
        <v>0</v>
      </c>
    </row>
    <row r="52" spans="1:8" s="10" customFormat="1" ht="32.25">
      <c r="A52" s="10" t="s">
        <v>20</v>
      </c>
      <c r="B52" s="11" t="s">
        <v>110</v>
      </c>
      <c r="C52" s="11" t="s">
        <v>88</v>
      </c>
      <c r="D52" s="12" t="s">
        <v>111</v>
      </c>
      <c r="E52" s="11" t="s">
        <v>49</v>
      </c>
      <c r="F52" s="13">
        <v>6</v>
      </c>
      <c r="G52" s="13">
        <v>0</v>
      </c>
      <c r="H52" s="13">
        <f t="shared" si="1"/>
        <v>0</v>
      </c>
    </row>
    <row r="53" spans="1:8" s="10" customFormat="1" ht="32.25">
      <c r="A53" s="10" t="s">
        <v>20</v>
      </c>
      <c r="B53" s="11" t="s">
        <v>112</v>
      </c>
      <c r="C53" s="11" t="s">
        <v>113</v>
      </c>
      <c r="D53" s="12" t="s">
        <v>114</v>
      </c>
      <c r="E53" s="11" t="s">
        <v>49</v>
      </c>
      <c r="F53" s="13">
        <v>10</v>
      </c>
      <c r="G53" s="13">
        <v>0</v>
      </c>
      <c r="H53" s="13">
        <f t="shared" si="1"/>
        <v>0</v>
      </c>
    </row>
    <row r="54" spans="1:8" s="10" customFormat="1" ht="32.25">
      <c r="A54" s="10" t="s">
        <v>20</v>
      </c>
      <c r="B54" s="11" t="s">
        <v>115</v>
      </c>
      <c r="C54" s="11" t="s">
        <v>116</v>
      </c>
      <c r="D54" s="12" t="s">
        <v>117</v>
      </c>
      <c r="E54" s="11" t="s">
        <v>49</v>
      </c>
      <c r="F54" s="13">
        <v>15</v>
      </c>
      <c r="G54" s="13">
        <v>0</v>
      </c>
      <c r="H54" s="13">
        <f t="shared" si="1"/>
        <v>0</v>
      </c>
    </row>
    <row r="55" spans="1:8" s="10" customFormat="1" ht="21.75">
      <c r="A55" s="10" t="s">
        <v>20</v>
      </c>
      <c r="B55" s="11" t="s">
        <v>118</v>
      </c>
      <c r="C55" s="11" t="s">
        <v>119</v>
      </c>
      <c r="D55" s="12" t="s">
        <v>120</v>
      </c>
      <c r="E55" s="11" t="s">
        <v>49</v>
      </c>
      <c r="F55" s="13">
        <v>20</v>
      </c>
      <c r="G55" s="13">
        <v>0</v>
      </c>
      <c r="H55" s="13">
        <f t="shared" si="1"/>
        <v>0</v>
      </c>
    </row>
    <row r="56" spans="1:8" s="10" customFormat="1" ht="21.75">
      <c r="A56" s="10" t="s">
        <v>20</v>
      </c>
      <c r="B56" s="11" t="s">
        <v>121</v>
      </c>
      <c r="C56" s="11" t="s">
        <v>122</v>
      </c>
      <c r="D56" s="12" t="s">
        <v>123</v>
      </c>
      <c r="E56" s="11" t="s">
        <v>78</v>
      </c>
      <c r="F56" s="13">
        <v>2.025</v>
      </c>
      <c r="G56" s="13">
        <v>0</v>
      </c>
      <c r="H56" s="13">
        <f t="shared" si="1"/>
        <v>0</v>
      </c>
    </row>
    <row r="57" spans="1:8" s="10" customFormat="1" ht="32.25">
      <c r="A57" s="10" t="s">
        <v>20</v>
      </c>
      <c r="B57" s="11" t="s">
        <v>124</v>
      </c>
      <c r="C57" s="11" t="s">
        <v>125</v>
      </c>
      <c r="D57" s="12" t="s">
        <v>126</v>
      </c>
      <c r="E57" s="11" t="s">
        <v>49</v>
      </c>
      <c r="F57" s="13">
        <v>17.8</v>
      </c>
      <c r="G57" s="13">
        <v>0</v>
      </c>
      <c r="H57" s="13">
        <f t="shared" si="1"/>
        <v>0</v>
      </c>
    </row>
    <row r="58" spans="2:8" s="5" customFormat="1" ht="10.5">
      <c r="B58" s="15" t="str">
        <f>CONCATENATE("Razem - ",C45)</f>
        <v>Razem - Remont cząstkowy drogi Centrum Przysłop</v>
      </c>
      <c r="C58" s="14"/>
      <c r="D58" s="14"/>
      <c r="E58" s="14"/>
      <c r="F58" s="14"/>
      <c r="G58" s="14"/>
      <c r="H58" s="16">
        <f>SUM(H46:H57)</f>
        <v>0</v>
      </c>
    </row>
    <row r="59" spans="6:8" s="17" customFormat="1" ht="13.5">
      <c r="F59" s="19" t="s">
        <v>127</v>
      </c>
      <c r="G59" s="19"/>
      <c r="H59" s="18">
        <f>SUM(H6:H8,H11:H14,H17,H21:H28,H31,H35:H37,H40:H42,H46:H57)</f>
        <v>0</v>
      </c>
    </row>
    <row r="60" spans="6:8" s="17" customFormat="1" ht="13.5">
      <c r="F60" s="19" t="s">
        <v>128</v>
      </c>
      <c r="G60" s="19"/>
      <c r="H60" s="18">
        <f>H59*0.23</f>
        <v>0</v>
      </c>
    </row>
    <row r="61" spans="6:8" s="17" customFormat="1" ht="13.5">
      <c r="F61" s="19" t="s">
        <v>129</v>
      </c>
      <c r="G61" s="19"/>
      <c r="H61" s="18">
        <f>H59+H60</f>
        <v>0</v>
      </c>
    </row>
  </sheetData>
  <sheetProtection/>
  <mergeCells count="24">
    <mergeCell ref="B44:G44"/>
    <mergeCell ref="C45:G45"/>
    <mergeCell ref="B58:G58"/>
    <mergeCell ref="F59:G59"/>
    <mergeCell ref="F60:G60"/>
    <mergeCell ref="F61:G61"/>
    <mergeCell ref="B32:G32"/>
    <mergeCell ref="C33:G33"/>
    <mergeCell ref="C34:G34"/>
    <mergeCell ref="B38:G38"/>
    <mergeCell ref="C39:G39"/>
    <mergeCell ref="B43:G43"/>
    <mergeCell ref="C16:G16"/>
    <mergeCell ref="B18:G18"/>
    <mergeCell ref="B19:G19"/>
    <mergeCell ref="C20:G20"/>
    <mergeCell ref="B29:G29"/>
    <mergeCell ref="C30:G30"/>
    <mergeCell ref="B2:H2"/>
    <mergeCell ref="C4:G4"/>
    <mergeCell ref="C5:G5"/>
    <mergeCell ref="B9:G9"/>
    <mergeCell ref="C10:G10"/>
    <mergeCell ref="B15:G15"/>
  </mergeCells>
  <printOptions/>
  <pageMargins left="0.8" right="0.8" top="1" bottom="1" header="0.5" footer="0.5"/>
  <pageSetup horizontalDpi="1200" verticalDpi="1200" orientation="portrait" paperSize="9" r:id="rId1"/>
  <headerFooter alignWithMargins="0"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Kurek</dc:creator>
  <cp:keywords/>
  <dc:description/>
  <cp:lastModifiedBy>Adam Kurek</cp:lastModifiedBy>
  <cp:lastPrinted>2022-09-07T15:03:04Z</cp:lastPrinted>
  <dcterms:created xsi:type="dcterms:W3CDTF">2022-09-07T15:03:27Z</dcterms:created>
  <dcterms:modified xsi:type="dcterms:W3CDTF">2022-09-07T15:03:27Z</dcterms:modified>
  <cp:category/>
  <cp:version/>
  <cp:contentType/>
  <cp:contentStatus/>
</cp:coreProperties>
</file>