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ziel\Dropbox\ECOSYSTEM\2023\Droga Przygórze\PRZYGÓRZE 2023\"/>
    </mc:Choice>
  </mc:AlternateContent>
  <xr:revisionPtr revIDLastSave="0" documentId="13_ncr:1_{04E686DC-21A0-4239-B9F9-6046FAB507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25" i="1"/>
  <c r="G94" i="1" l="1"/>
  <c r="G95" i="1"/>
  <c r="G96" i="1"/>
  <c r="G93" i="1"/>
  <c r="G89" i="1"/>
  <c r="G90" i="1"/>
  <c r="G91" i="1"/>
  <c r="G88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65" i="1"/>
  <c r="G63" i="1"/>
  <c r="G62" i="1"/>
  <c r="G58" i="1"/>
  <c r="G59" i="1"/>
  <c r="G60" i="1"/>
  <c r="G57" i="1"/>
  <c r="G54" i="1"/>
  <c r="G48" i="1"/>
  <c r="G49" i="1"/>
  <c r="G50" i="1"/>
  <c r="G51" i="1"/>
  <c r="G52" i="1"/>
  <c r="G47" i="1"/>
  <c r="G40" i="1"/>
  <c r="G41" i="1"/>
  <c r="G42" i="1"/>
  <c r="G43" i="1"/>
  <c r="G44" i="1"/>
  <c r="G39" i="1"/>
  <c r="G34" i="1"/>
  <c r="G35" i="1"/>
  <c r="G36" i="1"/>
  <c r="G33" i="1"/>
  <c r="G29" i="1"/>
  <c r="G30" i="1"/>
  <c r="G31" i="1"/>
  <c r="G28" i="1"/>
  <c r="G23" i="1"/>
  <c r="G24" i="1"/>
  <c r="G26" i="1"/>
  <c r="G22" i="1"/>
  <c r="G19" i="1"/>
  <c r="G16" i="1"/>
  <c r="G15" i="1"/>
  <c r="G13" i="1"/>
  <c r="G12" i="1"/>
  <c r="G8" i="1"/>
  <c r="G9" i="1"/>
  <c r="G10" i="1"/>
  <c r="G7" i="1"/>
  <c r="G4" i="1"/>
  <c r="E89" i="1"/>
  <c r="E65" i="1"/>
  <c r="E60" i="1"/>
  <c r="E48" i="1"/>
  <c r="E47" i="1"/>
  <c r="E44" i="1"/>
  <c r="E24" i="1"/>
  <c r="E23" i="1"/>
  <c r="E22" i="1"/>
  <c r="E15" i="1"/>
  <c r="G97" i="1" l="1"/>
  <c r="G98" i="1" s="1"/>
  <c r="G99" i="1" s="1"/>
</calcChain>
</file>

<file path=xl/sharedStrings.xml><?xml version="1.0" encoding="utf-8"?>
<sst xmlns="http://schemas.openxmlformats.org/spreadsheetml/2006/main" count="335" uniqueCount="219">
  <si>
    <t>Ilość</t>
  </si>
  <si>
    <t>Cena jedn.</t>
  </si>
  <si>
    <t>Wartość</t>
  </si>
  <si>
    <t>Roboty pomiarowe przy liniowych robotach ziemnych -
 trasa drogi w terenie równinnym</t>
  </si>
  <si>
    <t>Rozebranie krawężników betonowych 15x30 cm 
na podsypce cementowo-piaskowej 26-75 pojazdów na
godzinę</t>
  </si>
  <si>
    <t>3 
d.2.1</t>
  </si>
  <si>
    <t>2 
d.2.1</t>
  </si>
  <si>
    <t>4 
d.2.1</t>
  </si>
  <si>
    <t>Roboty remontowe - frezowanie nawierzchni bitumicznej 
o gr. 4 cm z wywozem materiału z rozbiórki na odl. Do 1
 km 26-75 pojazdów na godzinę
Krotność = 2</t>
  </si>
  <si>
    <t>5 
d.2.1</t>
  </si>
  <si>
    <t>6 
d.2.2</t>
  </si>
  <si>
    <t>Rozbiórka istn. sieci kanalizacji deszczowej - studnie 
DN100 bet. H = 2.0m - z unieczynnieniem kanałów
 dochodzących</t>
  </si>
  <si>
    <t>7 
d.2.2</t>
  </si>
  <si>
    <t>Rozbiórka istn. sieci kanalizacji deszczowej - rozbiórka
 wpustów ulicznych wraz z przykanalikami</t>
  </si>
  <si>
    <t>8
 d.2.3</t>
  </si>
  <si>
    <t>9 
d.2.3</t>
  </si>
  <si>
    <t xml:space="preserve">Rozbiórka istn. płyty przepustu - płyta żelbetowa
22*0,3 </t>
  </si>
  <si>
    <t>11 d.2.4</t>
  </si>
  <si>
    <t>Prace rozbiórkowe</t>
  </si>
  <si>
    <t>Prace przygotowawcze</t>
  </si>
  <si>
    <t>Branża drogowa</t>
  </si>
  <si>
    <t>Mechaniczne wykonanie koryta na poszerzeniach przy
 głębokości kopania ponad 30 cm w gruncie kat.III-IV
 ANALOGIA: Wykonanie koryta pod chodniki, pobocza 
utwardzone - gł. 40cm
502,75 * 0,4</t>
  </si>
  <si>
    <t>Mechaniczne wykonanie koryta na poszerzeniach
przy głębokości kopania ponad 30 cm w gruncie kat.III-IV
 ANALOGIA: Wykonanie koryta na zjazdach - gł. 55cm
(145+170)*0,55</t>
  </si>
  <si>
    <t>Mechaniczne wykonanie koryta na całej szerokości z
 zagęszczeniem mechanicznym w gruncie kat.IV - na
 jezdni - gł. 60cm
4264,90 * 0,6</t>
  </si>
  <si>
    <t>Mechaniczne profilowanie i zagęszczenie podłoża pod
 warstwy konstrukcyjne nawierzchni w gruncie kat. I-IV
poz.12 / 0,4 + poz.13 / 0,55 + poz.14 / 0,6</t>
  </si>
  <si>
    <t>12 
d.3.1</t>
  </si>
  <si>
    <t>13
 d.3.1</t>
  </si>
  <si>
    <t>14 
d.3.1</t>
  </si>
  <si>
    <t>15 
d.3.1</t>
  </si>
  <si>
    <t>16 
d.3.1</t>
  </si>
  <si>
    <t>Podbudowa betonowa bez dylatacji - grubość warstwy
 po zagęszczeniu 30 cm ANALOGIA: Kruszywo łamane
 stabilizowane cementem, Rm = 2.5MPa na jezdni, 
zjazdach
poz.13 / 0,55 + poz.14 / 0,6</t>
  </si>
  <si>
    <t>Podbudowa z kruszywa łamanego - warstwa dolna o
 grubości po zagęszczeniu 15 cm -  z kruszywa 0/63mm
poz.17</t>
  </si>
  <si>
    <t>Podbudowa z kruszywa łamanego - warstwa górna o
grubości po zagęszczeniu 10 cm -  z kruszywa
 0/31.5mm</t>
  </si>
  <si>
    <t>Podbudowa z kruszywa łamanego - warstwa górna o
 grubości po zagęszczeniu 25 cm
poz.12 / 0,4</t>
  </si>
  <si>
    <t>Nawierzchnie</t>
  </si>
  <si>
    <t>Nawierzchnie z kostki brukowej betonowej o grubości 8
 cm na podsypce cementowo-piaskowej (chodniki,
 zjazdy)
502,75 + 125</t>
  </si>
  <si>
    <t>Nawierzchnie z mieszanek mineralno-bitumicznych - 
warstwa wiążąca o gr. 5 cm; wydajność rozkładarki 200
 t/dzień
3465,2</t>
  </si>
  <si>
    <t>Mechaniczne oczyszczenie i skropienie emulsją
asfaltową na zimno podbudowy lub nawierzchni
 betonowej/bitumicznej; zużycie emulsji 0,5 kg/m2
Krotność = 2
poz.22</t>
  </si>
  <si>
    <t>Nawierzchnie z mieszanek mineralno-bitumicznych - 
warstwa ścieralna o gr. 4 cm; wydajność rozkładarki 200 
t/dzień
3331,92</t>
  </si>
  <si>
    <t>Elementy ulic</t>
  </si>
  <si>
    <t>Ława pod krawężniki betonowa z oporem - analogia:
 ławy pod krawężniki i obrzeża
(poz.27 + poz.28) * 0,12 + poz.29 * 0,08 + poz.30 * 0,12</t>
  </si>
  <si>
    <t>Rowki pod krawężniki i ławy krawężnikowe o wymiarach
 30x30 cm w gruncie kat.III-IV 26-75 pojazdów na 
godzinę
poz.27 + poz.28</t>
  </si>
  <si>
    <t>Krawężniki betonowe wystające o wymiarach 15x30 cm
 na podsypce cementowo-piaskowej
410</t>
  </si>
  <si>
    <t>Krawężniki betonowe wtopione o wymiarach 12x25 cm 
na podsypce cementowo-piaskowej 26-75 pojazdów na 
godzinę
122</t>
  </si>
  <si>
    <t>Obrzeża betonowe o wymiarach 30x8 cm na podsypce 
cementowo-piaskowej z wypełnieniem spoin zaprawą 
cementową 26-75 pojazdów na godzinę
406</t>
  </si>
  <si>
    <t>Ścieki z prefabrykatów betonowych o grubości 15 cm na
 podsypce cementowo-piaskowej
65+37</t>
  </si>
  <si>
    <t>Remont przepustu</t>
  </si>
  <si>
    <t>Betonowanie przy użyciu pompy na samochodzie - 
płyty,ławy i ciosy podłożyskowe
22,92 * 0,3 + 7,44 * 0,38</t>
  </si>
  <si>
    <t>Deskowanie płytami ze sklejki bakelizowanej - oczepy i
 belki - analogia: szalunki systemowe płyty mostu
30,36 + 31,08 * 0,38 + 2 * 6,53 * 0,08</t>
  </si>
  <si>
    <t>Montaż zbrojenia - podpory słupowe i przyczółki - pręty o
śr. 16-20 mm - analogia: montaż zbrojenia płyty mostu
1,17</t>
  </si>
  <si>
    <t>Montaż zbrojenia - podpory słupowe i przyczółki - pręty o 
śr. 10-14 mm - analogia: montaż zbrojenia płyty mostu
0,595</t>
  </si>
  <si>
    <t>Izolacje przeciwwilgociowe z papy na lepiku asfaltowym 
na gorąco - powłoki poziome - pierwsza warstwa - 
powierzchnia w jednym miejscu do 100 m2
30,36</t>
  </si>
  <si>
    <t>Izolacje przeciwwilgociowe z papy na lepiku asfaltowym 
na gorąco - powłoki poziome - każda następna warstwa - 
powierzchnia w jednym miejscu do 100 m2
poz.35</t>
  </si>
  <si>
    <t>Dostawa i montaż barieroporęczy mostowych H2W1/B o 
wysokości h=1,10m
26</t>
  </si>
  <si>
    <t>Organizacja ruchu</t>
  </si>
  <si>
    <t>Słupki do znaków drogowych z rur stalowych o śr. 60 
mm - Analogia
8</t>
  </si>
  <si>
    <t>Przymocowanie tablic znaków drogowych zakazu,
 nakazu, ostrzegawczych, informacyjnych o powierzchni 
ponad 0.3 m2 - analogia: tablice znaków drogowych wg 
projektu stałej organizacji ruchu
12</t>
  </si>
  <si>
    <t>Przymocowanie tablic znaków drogowych zakazu, 
nakazu, ostrzegawczych, informacyjnych o powierzchni 
do 0.3 m2 - TABLICZKI T
2</t>
  </si>
  <si>
    <t>Mechaniczne malowanie linii segregacyjnych i 
krawędziowych ciągłych na jezdni farbą 
chlorokauczukową
20*0,24</t>
  </si>
  <si>
    <t>Opracowanie, uzgodnienie oraz zatwierdzenie projektu 
czasowej organizacji ruhcu
1</t>
  </si>
  <si>
    <t>Wprowadzenie czasowej organizacji ruchu w okresie 
prowadzenia robót budowlanych
1</t>
  </si>
  <si>
    <t>Branża sanitarna - kanalizacja deszczowa</t>
  </si>
  <si>
    <t>Roboty pomiarowe przy liniowych robotach ziemnych - 
trasa rowów melioracyjnych w terenie równinnym 
Przebudowa kolei, dróg, wałów i zapór, pogłębianie 
rowów melioracyjnych. ANALOGIA: Wytyczenie trasy 
kanalizacji deszczowej.
0,258+0,98+0,012+0,159</t>
  </si>
  <si>
    <t>Wykopy oraz przekopy wykonywane koparkami 
podsiębiernymi 0.40 m3 na odkład w gruncie kat. III
poz.50 + poz.51) * 0,6 * 1,6 + poz.52 * 0,8 * 1,6 + 
poz.53 * 1,2 * 2,5 + poz.54 * 1,4 * 0,6)</t>
  </si>
  <si>
    <t>Odeskowanie wykopów wąskoprzestrzennych o 
szerokości do 1.5 m na głębokość do 3 m ANALOGIA: 
Deskowanie przestawne wykopów pod kanalizację deszczową.</t>
  </si>
  <si>
    <t>Kanały rurowe - podłoża z materiałów sypkich o grubości 
20 cm
(poz.50 + poz.51) * 0,6 + poz.52 * 0,8 + poz.53 * 1,2 + poz.54 * 0,6</t>
  </si>
  <si>
    <t>Obsypka rurociągu kruszywem dowiezionym
((poz.50 + poz.51) * 0,6 + poz.52 * 0,8 + poz.53 * 1,2 + poz.54 * 0,6) * 1,6</t>
  </si>
  <si>
    <t>Rurociągi kanalizacji grawitacyjnej z rur gładkościennych 
PVC-U, PP i PE, łączonych kielichowo. Rury długości 3 
m o śr. 315 mm
43</t>
  </si>
  <si>
    <t>Rurociągi kanalizacji grawitacyjnej z rur gładkościennych 
PVC-U, PP i PE, łączonych kielichowo. Rury długości 3 
m o śr. 400 mm
103</t>
  </si>
  <si>
    <t>Rurociągi kanalizacji grawitacyjnej z rur gładkościennych 
PVC-U, PP i PE, łączonych kielichowo. Rury długości 3 
m o śr. 500 mm</t>
  </si>
  <si>
    <t>Rurociągi kanalizacji grawitacyjnej z rur gładkościennych 
PVC-U, PP i PE, łączonych kielichowo. Rury długości 6 
m o śr. 630 mm
35</t>
  </si>
  <si>
    <t>Przykanaliki z rur kielichowych z PVC o śr. nom. 150 mm
- montaż rur i kształtek w wykopach nieumocnionych 
ANALOGIA: przykanaliki I PRZYŁĄCZA z rur 
kielichowych PVC o śr. nom 160mm
90</t>
  </si>
  <si>
    <t>Studnie rewizyjne z kręgów betonowych o śr. 1000 mm 
w gotowym wykopie (bez murowania podstawy studni); 
głębokość 2 m
6</t>
  </si>
  <si>
    <t>Studnie rewizyjne z kręgów betonowych o śr. 1200 mm 
w gotowym wykopie (bez murowania podstawy studni); 
głębokość 2 m
6</t>
  </si>
  <si>
    <t>Studnie rewizyjne z kręgów betonowych o śr. 1500 mm 
w gotowym wykopie (bez murowania podstawy studni); 
głębokość 2 m
2</t>
  </si>
  <si>
    <t>Studzienki ściekowe z gotowych elementów betonowe o 
śr. 500 mm z osadnikiem bez syfonu
19</t>
  </si>
  <si>
    <t>Włączenie proj. studni do istniejącego kanału z 
uszczelnieniem połączenia
2</t>
  </si>
  <si>
    <t>Włączenie proj. przyłączy KD do proj. kolektora - 
przyłącze siodłowe 160/500mm
1</t>
  </si>
  <si>
    <t>Włączenie proj. przykanalików KD do proj. kolektora - 
przyłącze siodłowe 160/700mm
1</t>
  </si>
  <si>
    <t>Przepięcie istn. rynien spustowych do proj. przyłączy KD
3</t>
  </si>
  <si>
    <t>Regulacja pionowa studzienek dla włazów kanałowych
14</t>
  </si>
  <si>
    <t>Regulacja pionowa studzienek dla zaworów 
wodociągowych i gazowych
6</t>
  </si>
  <si>
    <t>Regulacja pionowa studzienek telefonicznych
10</t>
  </si>
  <si>
    <t>Remont rowów i przepustów</t>
  </si>
  <si>
    <t>Roboty ziemne wykonywane koparkami podsiębiernymi 
o poj. łyżki 0.60 m3 w gruncie kat. IV z transportem 
urobku samochodami samowyładowczymi na odległość 
10 km - oczyszczenie rowów z namułu
4*0,5</t>
  </si>
  <si>
    <t>Roboty ziemne wykonywane koparkami podsiębiernymi 
o poj. łyżki 0.60 m3 w gruncie kat. IV z transportem 
urobku samochodami samowyładowczymi na odległość 
10 km - wykopy pod przepusty
5*1,2*1,2</t>
  </si>
  <si>
    <t>Przepusty rurowe pod zjazdami - ścianki czołowe dla rur o śr. 50 cm
2</t>
  </si>
  <si>
    <t>Przepusty pod zjazdami - rury betonowe o śr. 40 cm - 
analogia: przepust z rury DN400 PP, karbowanej na 
ławie z kruszywa łamanego gr. 20cm
5</t>
  </si>
  <si>
    <t>Prace wykończeniowe</t>
  </si>
  <si>
    <t>Nawierzchnia z tłucznia kamiennego - warstwa dolna z 
tłucznia - grubość po zagęszczeniu 15 cm  - analogia: 
formowanie i zagęszczenie pobocza z kruszywa 
łamanego fr. 0/31.5mm</t>
  </si>
  <si>
    <t>Plantowanie skarp i korony nasypów - kat. gruntu I-III - 
analogia: profilowanie skarp wykopów i nasypów 
250</t>
  </si>
  <si>
    <t>Humusowanie skarp z obsianiem przy grubości warstwy 
humusu 20 cm - teren w pasie drogi za obrzeżem
poz.71</t>
  </si>
  <si>
    <t>Regulacja nawierzchni na dojściach i dojazdach do 
posesji przyległych z wymianą nawierzchni na kostkę 
betonową gr. 8cm
40</t>
  </si>
  <si>
    <t>70 
d.10</t>
  </si>
  <si>
    <t>71 
d.10</t>
  </si>
  <si>
    <t>72 
d.10</t>
  </si>
  <si>
    <t>73 
d.10</t>
  </si>
  <si>
    <t xml:space="preserve">Podatek VAT </t>
  </si>
  <si>
    <t xml:space="preserve">Kosztorys brutto </t>
  </si>
  <si>
    <t xml:space="preserve">Kosztorys </t>
  </si>
  <si>
    <t>Wywiezienie gruzu z terenu rozbiórki przy 
mechanicznym załadowaniu i wyładowaniu 
samochodem samowyładowczym na odległość 1 km
poz.2 * 0,05 + poz.3 * 0,024 + poz.4 * 0,08 + poz.5 * 0,08</t>
  </si>
  <si>
    <t>Roboty ziemne wykonywane koparkami podsiębiernymi
0.40 m3 w ziemi kat. IV uprzednio zmagazynowanej w 
hałdach z transportem urobku samochodami 
samowyładowczymi na odległość 10 km 
(wywiezienie gruntu z korytowania)
poz.12 + poz.13 + poz.14</t>
  </si>
  <si>
    <t>Lp.</t>
  </si>
  <si>
    <t>Nr spec. techn.</t>
  </si>
  <si>
    <t>Opis i wyliczenia</t>
  </si>
  <si>
    <t>j.m.</t>
  </si>
  <si>
    <t>PRZEDMIAR:</t>
  </si>
  <si>
    <t>ST NR 1</t>
  </si>
  <si>
    <t>km</t>
  </si>
  <si>
    <t>2.1</t>
  </si>
  <si>
    <t>Rozbiórka nawierzchni ulic</t>
  </si>
  <si>
    <t>ST NR 2</t>
  </si>
  <si>
    <t>m</t>
  </si>
  <si>
    <t>Rozebranie obrzeży 6x20 cm na podsypce piaskowej</t>
  </si>
  <si>
    <t>m2</t>
  </si>
  <si>
    <t>2.2</t>
  </si>
  <si>
    <t>Rozbiórka istn. sieci kanalizacji deszczowej</t>
  </si>
  <si>
    <t>szt</t>
  </si>
  <si>
    <t>2.3</t>
  </si>
  <si>
    <t>Rozbiórka przy remoncie przepustu</t>
  </si>
  <si>
    <t>m3</t>
  </si>
  <si>
    <t>Demontaż balustrad na przepuście</t>
  </si>
  <si>
    <t>2.4</t>
  </si>
  <si>
    <t>Utylizacja odpadów z rozbiórki</t>
  </si>
  <si>
    <t>10 d.2.4</t>
  </si>
  <si>
    <t>3.1</t>
  </si>
  <si>
    <t>Roboty ziemne</t>
  </si>
  <si>
    <t>ST NR 3</t>
  </si>
  <si>
    <t>ST NR 4</t>
  </si>
  <si>
    <t>3.2</t>
  </si>
  <si>
    <t>Podbudowy</t>
  </si>
  <si>
    <t>17 d.3.2</t>
  </si>
  <si>
    <t>ST NR 5</t>
  </si>
  <si>
    <t>18 d.3.2</t>
  </si>
  <si>
    <t>ST NR 6</t>
  </si>
  <si>
    <t>19 d.3.2</t>
  </si>
  <si>
    <t>20 d.3.2</t>
  </si>
  <si>
    <t>ST NR 10</t>
  </si>
  <si>
    <t>ST NR 8</t>
  </si>
  <si>
    <t>ST NR 7</t>
  </si>
  <si>
    <t>ST NR 9</t>
  </si>
  <si>
    <t>5.1</t>
  </si>
  <si>
    <t>Krawężniki i obrzeża</t>
  </si>
  <si>
    <t>25 d.5.1</t>
  </si>
  <si>
    <t>ST NR 11</t>
  </si>
  <si>
    <t>26 d.5.1</t>
  </si>
  <si>
    <t>27 d.5.1</t>
  </si>
  <si>
    <t>28 d.5.1</t>
  </si>
  <si>
    <t>29 d.5.1</t>
  </si>
  <si>
    <t>30 d.5.1</t>
  </si>
  <si>
    <t>ST NR 12</t>
  </si>
  <si>
    <t>6.1</t>
  </si>
  <si>
    <t>Konstrukcja płyty</t>
  </si>
  <si>
    <t>31 d.6.1</t>
  </si>
  <si>
    <t>ST NR 16</t>
  </si>
  <si>
    <t>32 d.6.1</t>
  </si>
  <si>
    <t>33 d.6.1</t>
  </si>
  <si>
    <t>ST NR 17</t>
  </si>
  <si>
    <t>t</t>
  </si>
  <si>
    <t>34 d.6.1</t>
  </si>
  <si>
    <t>35 d.6.1</t>
  </si>
  <si>
    <t>ST NR 18</t>
  </si>
  <si>
    <t>36 d.6.1</t>
  </si>
  <si>
    <t>6.2</t>
  </si>
  <si>
    <t>WYPOSAŻENIE</t>
  </si>
  <si>
    <t>37 d.6.2</t>
  </si>
  <si>
    <t>ST NR 19</t>
  </si>
  <si>
    <t>7.1</t>
  </si>
  <si>
    <t>Wprowadzenie docelowej organizacji ruchu</t>
  </si>
  <si>
    <t>38 d.7.1</t>
  </si>
  <si>
    <t>ST NR 14</t>
  </si>
  <si>
    <t>szt.</t>
  </si>
  <si>
    <t>39 d.7.1</t>
  </si>
  <si>
    <t>40 d.7.1</t>
  </si>
  <si>
    <t>41 d.7.1</t>
  </si>
  <si>
    <t>ST NR 15</t>
  </si>
  <si>
    <t>7.2</t>
  </si>
  <si>
    <t>Wprowadzenie organizacji ruchu na czas robót</t>
  </si>
  <si>
    <t>42 d.7.2</t>
  </si>
  <si>
    <t>kpl</t>
  </si>
  <si>
    <t>43 d.7.2</t>
  </si>
  <si>
    <t>ST NR 13</t>
  </si>
  <si>
    <t>ST NR 20</t>
  </si>
  <si>
    <t>1
d.1</t>
  </si>
  <si>
    <t>Rozebranie nawierzchni zjazdów, chodników i ścieżek 
rowerowych z kostki betonowej na podsypce cementowo
-piaskowej z wypełnieniem spoin piaskiem
350+35</t>
  </si>
  <si>
    <t>Wywiezienie gruzu z terenu rozbiórki przy 
mechanicznym załadowaniu i wyładowaniu 
samochodem samowyładowczym - dodatek za każdy 
następny rozpoczęty 1 km
Krotność = 14
poz. 10</t>
  </si>
  <si>
    <t>21
d.4</t>
  </si>
  <si>
    <t>22
d.4</t>
  </si>
  <si>
    <t>23
d.4</t>
  </si>
  <si>
    <t>24
d.4</t>
  </si>
  <si>
    <t>ST NR 14,
ST NR 15</t>
  </si>
  <si>
    <t>44
d.8</t>
  </si>
  <si>
    <t>45
d.8</t>
  </si>
  <si>
    <t>Wykopy jamiste wykonywane koparkami podsiębiernymi
0.40 m3 na odkład w gruncie kat. III
poz.55 * 2 * 2 * 2,8 + poz.58 * 1,5 * 1,5 * 1,8</t>
  </si>
  <si>
    <t>46
d.8</t>
  </si>
  <si>
    <t>47
d.8</t>
  </si>
  <si>
    <t>48
d.8</t>
  </si>
  <si>
    <t>49
d.8</t>
  </si>
  <si>
    <t>50
d.8</t>
  </si>
  <si>
    <t>51
d.8</t>
  </si>
  <si>
    <t>52
d.8</t>
  </si>
  <si>
    <t>53
d.8</t>
  </si>
  <si>
    <t>54
d.8</t>
  </si>
  <si>
    <t>55
d.8</t>
  </si>
  <si>
    <t>56
d.8</t>
  </si>
  <si>
    <t>57
d.8</t>
  </si>
  <si>
    <t>58
d.8</t>
  </si>
  <si>
    <t>59
d.8</t>
  </si>
  <si>
    <t>60
d.8</t>
  </si>
  <si>
    <t>61
d.8</t>
  </si>
  <si>
    <t>62
d.8</t>
  </si>
  <si>
    <t>63
d.8</t>
  </si>
  <si>
    <t>64
d.8</t>
  </si>
  <si>
    <t>65
d.8</t>
  </si>
  <si>
    <t>66
d.9</t>
  </si>
  <si>
    <t>67
d.9</t>
  </si>
  <si>
    <t>68
d.9</t>
  </si>
  <si>
    <t>ściank
.</t>
  </si>
  <si>
    <t>69
d.9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</si>
</sst>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0"/>
      <color rgb="FF000000"/>
      <name val="Times New Roman"/>
      <charset val="204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 applyAlignment="1">
      <alignment horizontal="left" vertical="top"/>
    </xf>
    <xf numFmtId="0" fontId="1" fillId="0" borderId="17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8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12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right" vertical="top" shrinkToFi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right" vertical="top" shrinkToFit="1"/>
    </xf>
    <xf numFmtId="0" fontId="1" fillId="0" borderId="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right" vertical="top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9"/>
  <sheetViews>
    <sheetView tabSelected="1" zoomScale="125" zoomScaleNormal="125" zoomScaleSheetLayoutView="100" workbookViewId="0">
      <pane ySplit="1" topLeftCell="A2" activePane="bottomLeft" state="frozen"/>
      <selection pane="bottomLeft" activeCell="H5" sqref="H5"/>
    </sheetView>
  </sheetViews>
  <sheetFormatPr defaultColWidth="9" defaultRowHeight="12.75" x14ac:dyDescent="0.2"/>
  <cols>
    <col min="1" max="1" width="6.1640625" bestFit="1" customWidth="1"/>
    <col min="2" max="2" width="7.83203125" bestFit="1" customWidth="1"/>
    <col min="3" max="3" width="54.33203125" customWidth="1"/>
    <col min="4" max="4" width="6.6640625" customWidth="1"/>
    <col min="5" max="5" width="7.6640625" bestFit="1" customWidth="1"/>
    <col min="6" max="6" width="5.5" bestFit="1" customWidth="1"/>
    <col min="7" max="7" width="10.5" bestFit="1" customWidth="1"/>
  </cols>
  <sheetData>
    <row r="1" spans="1:7" ht="39" customHeight="1" x14ac:dyDescent="0.2">
      <c r="A1" s="19" t="s">
        <v>102</v>
      </c>
      <c r="B1" s="19" t="s">
        <v>103</v>
      </c>
      <c r="C1" s="19" t="s">
        <v>104</v>
      </c>
      <c r="D1" s="19" t="s">
        <v>105</v>
      </c>
      <c r="E1" s="19" t="s">
        <v>0</v>
      </c>
      <c r="F1" s="19" t="s">
        <v>1</v>
      </c>
      <c r="G1" s="55" t="s">
        <v>2</v>
      </c>
    </row>
    <row r="2" spans="1:7" ht="12.95" customHeight="1" x14ac:dyDescent="0.2">
      <c r="A2" s="16" t="s">
        <v>106</v>
      </c>
      <c r="B2" s="16"/>
      <c r="C2" s="16"/>
      <c r="D2" s="16"/>
      <c r="E2" s="16"/>
      <c r="F2" s="16"/>
      <c r="G2" s="16"/>
    </row>
    <row r="3" spans="1:7" x14ac:dyDescent="0.2">
      <c r="A3" s="17">
        <v>1</v>
      </c>
      <c r="B3" s="16" t="s">
        <v>19</v>
      </c>
      <c r="C3" s="16"/>
      <c r="D3" s="16"/>
      <c r="E3" s="16"/>
      <c r="F3" s="16"/>
      <c r="G3" s="16"/>
    </row>
    <row r="4" spans="1:7" ht="27.75" customHeight="1" x14ac:dyDescent="0.2">
      <c r="A4" s="14" t="s">
        <v>183</v>
      </c>
      <c r="B4" s="14" t="s">
        <v>107</v>
      </c>
      <c r="C4" s="18" t="s">
        <v>3</v>
      </c>
      <c r="D4" s="14" t="s">
        <v>108</v>
      </c>
      <c r="E4" s="14">
        <v>0.74</v>
      </c>
      <c r="F4" s="14"/>
      <c r="G4" s="15">
        <f>E4*F4</f>
        <v>0</v>
      </c>
    </row>
    <row r="5" spans="1:7" x14ac:dyDescent="0.2">
      <c r="A5" s="19">
        <v>2</v>
      </c>
      <c r="B5" s="20" t="s">
        <v>18</v>
      </c>
      <c r="C5" s="21"/>
      <c r="D5" s="21"/>
      <c r="E5" s="21"/>
      <c r="F5" s="21"/>
      <c r="G5" s="22"/>
    </row>
    <row r="6" spans="1:7" x14ac:dyDescent="0.2">
      <c r="A6" s="19" t="s">
        <v>109</v>
      </c>
      <c r="B6" s="23" t="s">
        <v>110</v>
      </c>
      <c r="C6" s="24"/>
      <c r="D6" s="24"/>
      <c r="E6" s="24"/>
      <c r="F6" s="24"/>
      <c r="G6" s="25"/>
    </row>
    <row r="7" spans="1:7" ht="36" x14ac:dyDescent="0.2">
      <c r="A7" s="14" t="s">
        <v>6</v>
      </c>
      <c r="B7" s="14" t="s">
        <v>111</v>
      </c>
      <c r="C7" s="18" t="s">
        <v>4</v>
      </c>
      <c r="D7" s="14" t="s">
        <v>112</v>
      </c>
      <c r="E7" s="26">
        <v>420</v>
      </c>
      <c r="F7" s="14"/>
      <c r="G7" s="15">
        <f>E7*F7</f>
        <v>0</v>
      </c>
    </row>
    <row r="8" spans="1:7" ht="24" x14ac:dyDescent="0.2">
      <c r="A8" s="14" t="s">
        <v>5</v>
      </c>
      <c r="B8" s="14" t="s">
        <v>111</v>
      </c>
      <c r="C8" s="18" t="s">
        <v>113</v>
      </c>
      <c r="D8" s="14" t="s">
        <v>112</v>
      </c>
      <c r="E8" s="26">
        <v>220</v>
      </c>
      <c r="F8" s="14"/>
      <c r="G8" s="15">
        <f t="shared" ref="G8:G10" si="0">E8*F8</f>
        <v>0</v>
      </c>
    </row>
    <row r="9" spans="1:7" ht="48" x14ac:dyDescent="0.2">
      <c r="A9" s="14" t="s">
        <v>7</v>
      </c>
      <c r="B9" s="14" t="s">
        <v>111</v>
      </c>
      <c r="C9" s="18" t="s">
        <v>184</v>
      </c>
      <c r="D9" s="14" t="s">
        <v>114</v>
      </c>
      <c r="E9" s="27">
        <v>385</v>
      </c>
      <c r="F9" s="14"/>
      <c r="G9" s="15">
        <f t="shared" si="0"/>
        <v>0</v>
      </c>
    </row>
    <row r="10" spans="1:7" ht="48" x14ac:dyDescent="0.2">
      <c r="A10" s="14" t="s">
        <v>9</v>
      </c>
      <c r="B10" s="14" t="s">
        <v>111</v>
      </c>
      <c r="C10" s="18" t="s">
        <v>8</v>
      </c>
      <c r="D10" s="14" t="s">
        <v>114</v>
      </c>
      <c r="E10" s="14">
        <v>3324.52</v>
      </c>
      <c r="F10" s="14"/>
      <c r="G10" s="15">
        <f t="shared" si="0"/>
        <v>0</v>
      </c>
    </row>
    <row r="11" spans="1:7" ht="15" customHeight="1" x14ac:dyDescent="0.2">
      <c r="A11" s="19" t="s">
        <v>115</v>
      </c>
      <c r="B11" s="23" t="s">
        <v>116</v>
      </c>
      <c r="C11" s="24"/>
      <c r="D11" s="24"/>
      <c r="E11" s="24"/>
      <c r="F11" s="24"/>
      <c r="G11" s="25"/>
    </row>
    <row r="12" spans="1:7" ht="42.95" customHeight="1" x14ac:dyDescent="0.2">
      <c r="A12" s="14" t="s">
        <v>10</v>
      </c>
      <c r="B12" s="14" t="s">
        <v>111</v>
      </c>
      <c r="C12" s="18" t="s">
        <v>11</v>
      </c>
      <c r="D12" s="14" t="s">
        <v>117</v>
      </c>
      <c r="E12" s="26">
        <v>9</v>
      </c>
      <c r="F12" s="14"/>
      <c r="G12" s="15">
        <f>E12*F12</f>
        <v>0</v>
      </c>
    </row>
    <row r="13" spans="1:7" ht="24" x14ac:dyDescent="0.2">
      <c r="A13" s="14" t="s">
        <v>12</v>
      </c>
      <c r="B13" s="14" t="s">
        <v>111</v>
      </c>
      <c r="C13" s="18" t="s">
        <v>13</v>
      </c>
      <c r="D13" s="14" t="s">
        <v>117</v>
      </c>
      <c r="E13" s="26">
        <v>4</v>
      </c>
      <c r="F13" s="14"/>
      <c r="G13" s="15">
        <f>E13*F13</f>
        <v>0</v>
      </c>
    </row>
    <row r="14" spans="1:7" ht="15" customHeight="1" x14ac:dyDescent="0.2">
      <c r="A14" s="19" t="s">
        <v>118</v>
      </c>
      <c r="B14" s="23" t="s">
        <v>119</v>
      </c>
      <c r="C14" s="24"/>
      <c r="D14" s="24"/>
      <c r="E14" s="24"/>
      <c r="F14" s="24"/>
      <c r="G14" s="25"/>
    </row>
    <row r="15" spans="1:7" ht="24" x14ac:dyDescent="0.2">
      <c r="A15" s="14" t="s">
        <v>14</v>
      </c>
      <c r="B15" s="28" t="s">
        <v>111</v>
      </c>
      <c r="C15" s="29" t="s">
        <v>16</v>
      </c>
      <c r="D15" s="30" t="s">
        <v>120</v>
      </c>
      <c r="E15" s="26">
        <f>22*0.3</f>
        <v>6.6</v>
      </c>
      <c r="F15" s="14"/>
      <c r="G15" s="15">
        <f>E15*F15</f>
        <v>0</v>
      </c>
    </row>
    <row r="16" spans="1:7" ht="24" x14ac:dyDescent="0.2">
      <c r="A16" s="30" t="s">
        <v>15</v>
      </c>
      <c r="B16" s="28" t="s">
        <v>111</v>
      </c>
      <c r="C16" s="29" t="s">
        <v>121</v>
      </c>
      <c r="D16" s="30" t="s">
        <v>112</v>
      </c>
      <c r="E16" s="26">
        <v>12</v>
      </c>
      <c r="F16" s="14"/>
      <c r="G16" s="15">
        <f>E16*F16</f>
        <v>0</v>
      </c>
    </row>
    <row r="17" spans="1:7" ht="15" customHeight="1" x14ac:dyDescent="0.2">
      <c r="A17" s="31" t="s">
        <v>122</v>
      </c>
      <c r="B17" s="23" t="s">
        <v>123</v>
      </c>
      <c r="C17" s="24"/>
      <c r="D17" s="24"/>
      <c r="E17" s="24"/>
      <c r="F17" s="24"/>
      <c r="G17" s="25"/>
    </row>
    <row r="18" spans="1:7" ht="48" x14ac:dyDescent="0.2">
      <c r="A18" s="32" t="s">
        <v>124</v>
      </c>
      <c r="B18" s="28" t="s">
        <v>111</v>
      </c>
      <c r="C18" s="18" t="s">
        <v>100</v>
      </c>
      <c r="D18" s="14" t="s">
        <v>120</v>
      </c>
      <c r="E18" s="14">
        <v>335.34199999999998</v>
      </c>
      <c r="F18" s="14"/>
      <c r="G18" s="15">
        <f>E18*F18</f>
        <v>0</v>
      </c>
    </row>
    <row r="19" spans="1:7" ht="72" x14ac:dyDescent="0.2">
      <c r="A19" s="32" t="s">
        <v>17</v>
      </c>
      <c r="B19" s="28" t="s">
        <v>111</v>
      </c>
      <c r="C19" s="18" t="s">
        <v>185</v>
      </c>
      <c r="D19" s="14" t="s">
        <v>120</v>
      </c>
      <c r="E19" s="14">
        <v>335.34199999999998</v>
      </c>
      <c r="F19" s="14"/>
      <c r="G19" s="15">
        <f>E19*F19</f>
        <v>0</v>
      </c>
    </row>
    <row r="20" spans="1:7" ht="15" customHeight="1" x14ac:dyDescent="0.2">
      <c r="A20" s="17">
        <v>3</v>
      </c>
      <c r="B20" s="16" t="s">
        <v>20</v>
      </c>
      <c r="C20" s="16"/>
      <c r="D20" s="16"/>
      <c r="E20" s="16"/>
      <c r="F20" s="16"/>
      <c r="G20" s="16"/>
    </row>
    <row r="21" spans="1:7" x14ac:dyDescent="0.2">
      <c r="A21" s="31" t="s">
        <v>125</v>
      </c>
      <c r="B21" s="16" t="s">
        <v>126</v>
      </c>
      <c r="C21" s="16"/>
      <c r="D21" s="16"/>
      <c r="E21" s="16"/>
      <c r="F21" s="16"/>
      <c r="G21" s="16"/>
    </row>
    <row r="22" spans="1:7" ht="60" x14ac:dyDescent="0.2">
      <c r="A22" s="33" t="s">
        <v>25</v>
      </c>
      <c r="B22" s="33" t="s">
        <v>127</v>
      </c>
      <c r="C22" s="34" t="s">
        <v>21</v>
      </c>
      <c r="D22" s="33" t="s">
        <v>120</v>
      </c>
      <c r="E22" s="33">
        <f>502.75*0.4</f>
        <v>201.10000000000002</v>
      </c>
      <c r="F22" s="35"/>
      <c r="G22" s="36">
        <f>E22*F22</f>
        <v>0</v>
      </c>
    </row>
    <row r="23" spans="1:7" ht="48" x14ac:dyDescent="0.2">
      <c r="A23" s="37" t="s">
        <v>26</v>
      </c>
      <c r="B23" s="37" t="s">
        <v>127</v>
      </c>
      <c r="C23" s="38" t="s">
        <v>22</v>
      </c>
      <c r="D23" s="37" t="s">
        <v>120</v>
      </c>
      <c r="E23" s="37">
        <f>(145+170)*0.55</f>
        <v>173.25</v>
      </c>
      <c r="F23" s="35"/>
      <c r="G23" s="36">
        <f t="shared" ref="G23:G26" si="1">E23*F23</f>
        <v>0</v>
      </c>
    </row>
    <row r="24" spans="1:7" ht="48" x14ac:dyDescent="0.2">
      <c r="A24" s="37" t="s">
        <v>27</v>
      </c>
      <c r="B24" s="37" t="s">
        <v>127</v>
      </c>
      <c r="C24" s="38" t="s">
        <v>23</v>
      </c>
      <c r="D24" s="37" t="s">
        <v>120</v>
      </c>
      <c r="E24" s="37">
        <f>4264.9*0.6</f>
        <v>2558.9399999999996</v>
      </c>
      <c r="F24" s="35"/>
      <c r="G24" s="36">
        <f t="shared" si="1"/>
        <v>0</v>
      </c>
    </row>
    <row r="25" spans="1:7" ht="72" x14ac:dyDescent="0.2">
      <c r="A25" s="37" t="s">
        <v>28</v>
      </c>
      <c r="B25" s="37" t="s">
        <v>128</v>
      </c>
      <c r="C25" s="38" t="s">
        <v>101</v>
      </c>
      <c r="D25" s="37" t="s">
        <v>120</v>
      </c>
      <c r="E25" s="37">
        <v>2933.29</v>
      </c>
      <c r="F25" s="35"/>
      <c r="G25" s="36">
        <f t="shared" si="1"/>
        <v>0</v>
      </c>
    </row>
    <row r="26" spans="1:7" ht="36" x14ac:dyDescent="0.2">
      <c r="A26" s="37" t="s">
        <v>29</v>
      </c>
      <c r="B26" s="37" t="s">
        <v>128</v>
      </c>
      <c r="C26" s="38" t="s">
        <v>24</v>
      </c>
      <c r="D26" s="37" t="s">
        <v>114</v>
      </c>
      <c r="E26" s="37">
        <v>5082.6499999999996</v>
      </c>
      <c r="F26" s="35"/>
      <c r="G26" s="36">
        <f t="shared" si="1"/>
        <v>0</v>
      </c>
    </row>
    <row r="27" spans="1:7" x14ac:dyDescent="0.2">
      <c r="A27" s="39" t="s">
        <v>129</v>
      </c>
      <c r="B27" s="40" t="s">
        <v>130</v>
      </c>
      <c r="C27" s="41"/>
      <c r="D27" s="41"/>
      <c r="E27" s="41"/>
      <c r="F27" s="41"/>
      <c r="G27" s="42"/>
    </row>
    <row r="28" spans="1:7" ht="60" x14ac:dyDescent="0.2">
      <c r="A28" s="37" t="s">
        <v>131</v>
      </c>
      <c r="B28" s="37" t="s">
        <v>132</v>
      </c>
      <c r="C28" s="38" t="s">
        <v>30</v>
      </c>
      <c r="D28" s="37" t="s">
        <v>114</v>
      </c>
      <c r="E28" s="43">
        <v>4579.8999999999996</v>
      </c>
      <c r="F28" s="44"/>
      <c r="G28" s="15">
        <f>E28*F28</f>
        <v>0</v>
      </c>
    </row>
    <row r="29" spans="1:7" ht="36" x14ac:dyDescent="0.2">
      <c r="A29" s="37" t="s">
        <v>133</v>
      </c>
      <c r="B29" s="37" t="s">
        <v>134</v>
      </c>
      <c r="C29" s="38" t="s">
        <v>31</v>
      </c>
      <c r="D29" s="45" t="s">
        <v>114</v>
      </c>
      <c r="E29" s="43">
        <v>4579.8999999999996</v>
      </c>
      <c r="F29" s="44"/>
      <c r="G29" s="15">
        <f t="shared" ref="G29:G31" si="2">E29*F29</f>
        <v>0</v>
      </c>
    </row>
    <row r="30" spans="1:7" ht="36" x14ac:dyDescent="0.2">
      <c r="A30" s="37" t="s">
        <v>135</v>
      </c>
      <c r="B30" s="37" t="s">
        <v>134</v>
      </c>
      <c r="C30" s="38" t="s">
        <v>32</v>
      </c>
      <c r="D30" s="45" t="s">
        <v>114</v>
      </c>
      <c r="E30" s="43">
        <v>4579.8999999999996</v>
      </c>
      <c r="F30" s="44"/>
      <c r="G30" s="15">
        <f t="shared" si="2"/>
        <v>0</v>
      </c>
    </row>
    <row r="31" spans="1:7" ht="36" x14ac:dyDescent="0.2">
      <c r="A31" s="37" t="s">
        <v>136</v>
      </c>
      <c r="B31" s="37" t="s">
        <v>134</v>
      </c>
      <c r="C31" s="38" t="s">
        <v>33</v>
      </c>
      <c r="D31" s="45" t="s">
        <v>114</v>
      </c>
      <c r="E31" s="43">
        <v>502.75</v>
      </c>
      <c r="F31" s="44"/>
      <c r="G31" s="15">
        <f t="shared" si="2"/>
        <v>0</v>
      </c>
    </row>
    <row r="32" spans="1:7" x14ac:dyDescent="0.2">
      <c r="A32" s="46">
        <v>4</v>
      </c>
      <c r="B32" s="40" t="s">
        <v>34</v>
      </c>
      <c r="C32" s="41"/>
      <c r="D32" s="41"/>
      <c r="E32" s="41"/>
      <c r="F32" s="41"/>
      <c r="G32" s="42"/>
    </row>
    <row r="33" spans="1:7" ht="48" x14ac:dyDescent="0.2">
      <c r="A33" s="37" t="s">
        <v>186</v>
      </c>
      <c r="B33" s="37" t="s">
        <v>137</v>
      </c>
      <c r="C33" s="38" t="s">
        <v>35</v>
      </c>
      <c r="D33" s="37" t="s">
        <v>114</v>
      </c>
      <c r="E33" s="37">
        <v>627.75</v>
      </c>
      <c r="F33" s="44"/>
      <c r="G33" s="15">
        <f>E33*F33</f>
        <v>0</v>
      </c>
    </row>
    <row r="34" spans="1:7" ht="48" x14ac:dyDescent="0.2">
      <c r="A34" s="37" t="s">
        <v>187</v>
      </c>
      <c r="B34" s="37" t="s">
        <v>138</v>
      </c>
      <c r="C34" s="38" t="s">
        <v>36</v>
      </c>
      <c r="D34" s="37" t="s">
        <v>114</v>
      </c>
      <c r="E34" s="37">
        <v>3465.2</v>
      </c>
      <c r="F34" s="44"/>
      <c r="G34" s="15">
        <f t="shared" ref="G34:G36" si="3">E34*F34</f>
        <v>0</v>
      </c>
    </row>
    <row r="35" spans="1:7" ht="60" x14ac:dyDescent="0.2">
      <c r="A35" s="37" t="s">
        <v>188</v>
      </c>
      <c r="B35" s="47" t="s">
        <v>139</v>
      </c>
      <c r="C35" s="38" t="s">
        <v>37</v>
      </c>
      <c r="D35" s="37" t="s">
        <v>114</v>
      </c>
      <c r="E35" s="37">
        <v>3465.2</v>
      </c>
      <c r="F35" s="44"/>
      <c r="G35" s="15">
        <f t="shared" si="3"/>
        <v>0</v>
      </c>
    </row>
    <row r="36" spans="1:7" ht="48" x14ac:dyDescent="0.2">
      <c r="A36" s="37" t="s">
        <v>189</v>
      </c>
      <c r="B36" s="48" t="s">
        <v>140</v>
      </c>
      <c r="C36" s="49" t="s">
        <v>38</v>
      </c>
      <c r="D36" s="50" t="s">
        <v>114</v>
      </c>
      <c r="E36" s="50">
        <v>3331.92</v>
      </c>
      <c r="F36" s="44"/>
      <c r="G36" s="15">
        <f t="shared" si="3"/>
        <v>0</v>
      </c>
    </row>
    <row r="37" spans="1:7" x14ac:dyDescent="0.2">
      <c r="A37" s="51">
        <v>5</v>
      </c>
      <c r="B37" s="16" t="s">
        <v>39</v>
      </c>
      <c r="C37" s="16"/>
      <c r="D37" s="16"/>
      <c r="E37" s="16"/>
      <c r="F37" s="16"/>
      <c r="G37" s="16"/>
    </row>
    <row r="38" spans="1:7" x14ac:dyDescent="0.2">
      <c r="A38" s="52" t="s">
        <v>141</v>
      </c>
      <c r="B38" s="16" t="s">
        <v>142</v>
      </c>
      <c r="C38" s="16"/>
      <c r="D38" s="16"/>
      <c r="E38" s="16"/>
      <c r="F38" s="16"/>
      <c r="G38" s="16"/>
    </row>
    <row r="39" spans="1:7" ht="36" x14ac:dyDescent="0.2">
      <c r="A39" s="37" t="s">
        <v>143</v>
      </c>
      <c r="B39" s="33" t="s">
        <v>144</v>
      </c>
      <c r="C39" s="34" t="s">
        <v>40</v>
      </c>
      <c r="D39" s="33" t="s">
        <v>120</v>
      </c>
      <c r="E39" s="33">
        <v>108.56</v>
      </c>
      <c r="F39" s="35"/>
      <c r="G39" s="36">
        <f>E39*F39</f>
        <v>0</v>
      </c>
    </row>
    <row r="40" spans="1:7" ht="48" x14ac:dyDescent="0.2">
      <c r="A40" s="37" t="s">
        <v>145</v>
      </c>
      <c r="B40" s="37" t="s">
        <v>144</v>
      </c>
      <c r="C40" s="38" t="s">
        <v>41</v>
      </c>
      <c r="D40" s="37" t="s">
        <v>112</v>
      </c>
      <c r="E40" s="43">
        <v>532</v>
      </c>
      <c r="F40" s="35"/>
      <c r="G40" s="36">
        <f t="shared" ref="G40:G44" si="4">E40*F40</f>
        <v>0</v>
      </c>
    </row>
    <row r="41" spans="1:7" ht="36" x14ac:dyDescent="0.2">
      <c r="A41" s="37" t="s">
        <v>146</v>
      </c>
      <c r="B41" s="37" t="s">
        <v>144</v>
      </c>
      <c r="C41" s="38" t="s">
        <v>42</v>
      </c>
      <c r="D41" s="37" t="s">
        <v>112</v>
      </c>
      <c r="E41" s="37">
        <v>410</v>
      </c>
      <c r="F41" s="35"/>
      <c r="G41" s="36">
        <f t="shared" si="4"/>
        <v>0</v>
      </c>
    </row>
    <row r="42" spans="1:7" ht="48" x14ac:dyDescent="0.2">
      <c r="A42" s="37" t="s">
        <v>147</v>
      </c>
      <c r="B42" s="37" t="s">
        <v>144</v>
      </c>
      <c r="C42" s="38" t="s">
        <v>43</v>
      </c>
      <c r="D42" s="37" t="s">
        <v>112</v>
      </c>
      <c r="E42" s="37">
        <v>122</v>
      </c>
      <c r="F42" s="35"/>
      <c r="G42" s="36">
        <f t="shared" si="4"/>
        <v>0</v>
      </c>
    </row>
    <row r="43" spans="1:7" ht="48" x14ac:dyDescent="0.2">
      <c r="A43" s="37" t="s">
        <v>148</v>
      </c>
      <c r="B43" s="37" t="s">
        <v>144</v>
      </c>
      <c r="C43" s="38" t="s">
        <v>44</v>
      </c>
      <c r="D43" s="37" t="s">
        <v>112</v>
      </c>
      <c r="E43" s="37">
        <v>406</v>
      </c>
      <c r="F43" s="35"/>
      <c r="G43" s="36">
        <f t="shared" si="4"/>
        <v>0</v>
      </c>
    </row>
    <row r="44" spans="1:7" ht="36" x14ac:dyDescent="0.2">
      <c r="A44" s="50" t="s">
        <v>149</v>
      </c>
      <c r="B44" s="50" t="s">
        <v>150</v>
      </c>
      <c r="C44" s="49" t="s">
        <v>45</v>
      </c>
      <c r="D44" s="50" t="s">
        <v>112</v>
      </c>
      <c r="E44" s="50">
        <f>65+37</f>
        <v>102</v>
      </c>
      <c r="F44" s="35"/>
      <c r="G44" s="36">
        <f t="shared" si="4"/>
        <v>0</v>
      </c>
    </row>
    <row r="45" spans="1:7" x14ac:dyDescent="0.2">
      <c r="A45" s="17">
        <v>6</v>
      </c>
      <c r="B45" s="16" t="s">
        <v>46</v>
      </c>
      <c r="C45" s="16"/>
      <c r="D45" s="16"/>
      <c r="E45" s="16"/>
      <c r="F45" s="16"/>
      <c r="G45" s="16"/>
    </row>
    <row r="46" spans="1:7" x14ac:dyDescent="0.2">
      <c r="A46" s="31" t="s">
        <v>151</v>
      </c>
      <c r="B46" s="16" t="s">
        <v>152</v>
      </c>
      <c r="C46" s="16"/>
      <c r="D46" s="16"/>
      <c r="E46" s="16"/>
      <c r="F46" s="16"/>
      <c r="G46" s="16"/>
    </row>
    <row r="47" spans="1:7" ht="36" x14ac:dyDescent="0.2">
      <c r="A47" s="33" t="s">
        <v>153</v>
      </c>
      <c r="B47" s="33" t="s">
        <v>154</v>
      </c>
      <c r="C47" s="34" t="s">
        <v>47</v>
      </c>
      <c r="D47" s="33" t="s">
        <v>120</v>
      </c>
      <c r="E47" s="33">
        <f>22.92*0.3+7.44*0.38</f>
        <v>9.7032000000000007</v>
      </c>
      <c r="F47" s="35"/>
      <c r="G47" s="36">
        <f>E47*F47</f>
        <v>0</v>
      </c>
    </row>
    <row r="48" spans="1:7" ht="36" x14ac:dyDescent="0.2">
      <c r="A48" s="37" t="s">
        <v>155</v>
      </c>
      <c r="B48" s="37" t="s">
        <v>154</v>
      </c>
      <c r="C48" s="38" t="s">
        <v>48</v>
      </c>
      <c r="D48" s="37" t="s">
        <v>114</v>
      </c>
      <c r="E48" s="37">
        <f>30.36+31.08*0.38+2*6.53*0.08</f>
        <v>43.215200000000003</v>
      </c>
      <c r="F48" s="35"/>
      <c r="G48" s="36">
        <f t="shared" ref="G48:G52" si="5">E48*F48</f>
        <v>0</v>
      </c>
    </row>
    <row r="49" spans="1:7" ht="36" x14ac:dyDescent="0.2">
      <c r="A49" s="37" t="s">
        <v>156</v>
      </c>
      <c r="B49" s="37" t="s">
        <v>157</v>
      </c>
      <c r="C49" s="38" t="s">
        <v>49</v>
      </c>
      <c r="D49" s="37" t="s">
        <v>158</v>
      </c>
      <c r="E49" s="37">
        <v>1.17</v>
      </c>
      <c r="F49" s="35"/>
      <c r="G49" s="36">
        <f t="shared" si="5"/>
        <v>0</v>
      </c>
    </row>
    <row r="50" spans="1:7" ht="36" x14ac:dyDescent="0.2">
      <c r="A50" s="37" t="s">
        <v>159</v>
      </c>
      <c r="B50" s="37" t="s">
        <v>157</v>
      </c>
      <c r="C50" s="38" t="s">
        <v>50</v>
      </c>
      <c r="D50" s="37" t="s">
        <v>158</v>
      </c>
      <c r="E50" s="37">
        <v>0.59499999999999997</v>
      </c>
      <c r="F50" s="35"/>
      <c r="G50" s="36">
        <f t="shared" si="5"/>
        <v>0</v>
      </c>
    </row>
    <row r="51" spans="1:7" ht="48" x14ac:dyDescent="0.2">
      <c r="A51" s="37" t="s">
        <v>160</v>
      </c>
      <c r="B51" s="37" t="s">
        <v>161</v>
      </c>
      <c r="C51" s="38" t="s">
        <v>51</v>
      </c>
      <c r="D51" s="37" t="s">
        <v>114</v>
      </c>
      <c r="E51" s="37">
        <v>30.36</v>
      </c>
      <c r="F51" s="35"/>
      <c r="G51" s="36">
        <f t="shared" si="5"/>
        <v>0</v>
      </c>
    </row>
    <row r="52" spans="1:7" ht="48" x14ac:dyDescent="0.2">
      <c r="A52" s="37" t="s">
        <v>162</v>
      </c>
      <c r="B52" s="37" t="s">
        <v>161</v>
      </c>
      <c r="C52" s="38" t="s">
        <v>52</v>
      </c>
      <c r="D52" s="37" t="s">
        <v>114</v>
      </c>
      <c r="E52" s="37">
        <v>30.36</v>
      </c>
      <c r="F52" s="35"/>
      <c r="G52" s="36">
        <f t="shared" si="5"/>
        <v>0</v>
      </c>
    </row>
    <row r="53" spans="1:7" x14ac:dyDescent="0.2">
      <c r="A53" s="39" t="s">
        <v>163</v>
      </c>
      <c r="B53" s="40" t="s">
        <v>164</v>
      </c>
      <c r="C53" s="41"/>
      <c r="D53" s="41"/>
      <c r="E53" s="41"/>
      <c r="F53" s="41"/>
      <c r="G53" s="42"/>
    </row>
    <row r="54" spans="1:7" ht="36" x14ac:dyDescent="0.2">
      <c r="A54" s="37" t="s">
        <v>165</v>
      </c>
      <c r="B54" s="37" t="s">
        <v>166</v>
      </c>
      <c r="C54" s="38" t="s">
        <v>53</v>
      </c>
      <c r="D54" s="37" t="s">
        <v>112</v>
      </c>
      <c r="E54" s="37">
        <v>26</v>
      </c>
      <c r="F54" s="44"/>
      <c r="G54" s="15">
        <f>E54*F54</f>
        <v>0</v>
      </c>
    </row>
    <row r="55" spans="1:7" x14ac:dyDescent="0.2">
      <c r="A55" s="46">
        <v>7</v>
      </c>
      <c r="B55" s="40" t="s">
        <v>54</v>
      </c>
      <c r="C55" s="41"/>
      <c r="D55" s="41"/>
      <c r="E55" s="41"/>
      <c r="F55" s="41"/>
      <c r="G55" s="42"/>
    </row>
    <row r="56" spans="1:7" x14ac:dyDescent="0.2">
      <c r="A56" s="39" t="s">
        <v>167</v>
      </c>
      <c r="B56" s="40" t="s">
        <v>168</v>
      </c>
      <c r="C56" s="41"/>
      <c r="D56" s="41"/>
      <c r="E56" s="41"/>
      <c r="F56" s="41"/>
      <c r="G56" s="42"/>
    </row>
    <row r="57" spans="1:7" ht="36" x14ac:dyDescent="0.2">
      <c r="A57" s="37" t="s">
        <v>169</v>
      </c>
      <c r="B57" s="37" t="s">
        <v>170</v>
      </c>
      <c r="C57" s="38" t="s">
        <v>55</v>
      </c>
      <c r="D57" s="37" t="s">
        <v>171</v>
      </c>
      <c r="E57" s="37">
        <v>8</v>
      </c>
      <c r="F57" s="44"/>
      <c r="G57" s="15">
        <f>E57*F57</f>
        <v>0</v>
      </c>
    </row>
    <row r="58" spans="1:7" ht="60" x14ac:dyDescent="0.2">
      <c r="A58" s="37" t="s">
        <v>172</v>
      </c>
      <c r="B58" s="37" t="s">
        <v>170</v>
      </c>
      <c r="C58" s="38" t="s">
        <v>56</v>
      </c>
      <c r="D58" s="37" t="s">
        <v>171</v>
      </c>
      <c r="E58" s="37">
        <v>12</v>
      </c>
      <c r="F58" s="44"/>
      <c r="G58" s="15">
        <f t="shared" ref="G58:G60" si="6">E58*F58</f>
        <v>0</v>
      </c>
    </row>
    <row r="59" spans="1:7" ht="48" x14ac:dyDescent="0.2">
      <c r="A59" s="37" t="s">
        <v>173</v>
      </c>
      <c r="B59" s="37" t="s">
        <v>170</v>
      </c>
      <c r="C59" s="38" t="s">
        <v>57</v>
      </c>
      <c r="D59" s="37" t="s">
        <v>171</v>
      </c>
      <c r="E59" s="37">
        <v>2</v>
      </c>
      <c r="F59" s="44"/>
      <c r="G59" s="15">
        <f t="shared" si="6"/>
        <v>0</v>
      </c>
    </row>
    <row r="60" spans="1:7" ht="48" x14ac:dyDescent="0.2">
      <c r="A60" s="37" t="s">
        <v>174</v>
      </c>
      <c r="B60" s="37" t="s">
        <v>175</v>
      </c>
      <c r="C60" s="38" t="s">
        <v>58</v>
      </c>
      <c r="D60" s="37" t="s">
        <v>114</v>
      </c>
      <c r="E60" s="37">
        <f>20*0.24</f>
        <v>4.8</v>
      </c>
      <c r="F60" s="44"/>
      <c r="G60" s="15">
        <f t="shared" si="6"/>
        <v>0</v>
      </c>
    </row>
    <row r="61" spans="1:7" x14ac:dyDescent="0.2">
      <c r="A61" s="39" t="s">
        <v>176</v>
      </c>
      <c r="B61" s="40" t="s">
        <v>177</v>
      </c>
      <c r="C61" s="41"/>
      <c r="D61" s="41"/>
      <c r="E61" s="41"/>
      <c r="F61" s="41"/>
      <c r="G61" s="42"/>
    </row>
    <row r="62" spans="1:7" ht="48" x14ac:dyDescent="0.2">
      <c r="A62" s="37" t="s">
        <v>178</v>
      </c>
      <c r="B62" s="37" t="s">
        <v>190</v>
      </c>
      <c r="C62" s="38" t="s">
        <v>59</v>
      </c>
      <c r="D62" s="37" t="s">
        <v>179</v>
      </c>
      <c r="E62" s="37">
        <v>1</v>
      </c>
      <c r="F62" s="44"/>
      <c r="G62" s="15">
        <f>E62*F62</f>
        <v>0</v>
      </c>
    </row>
    <row r="63" spans="1:7" ht="48" x14ac:dyDescent="0.2">
      <c r="A63" s="37" t="s">
        <v>180</v>
      </c>
      <c r="B63" s="37" t="s">
        <v>190</v>
      </c>
      <c r="C63" s="38" t="s">
        <v>60</v>
      </c>
      <c r="D63" s="37" t="s">
        <v>179</v>
      </c>
      <c r="E63" s="37">
        <v>1</v>
      </c>
      <c r="F63" s="44"/>
      <c r="G63" s="15">
        <f>E63*F63</f>
        <v>0</v>
      </c>
    </row>
    <row r="64" spans="1:7" x14ac:dyDescent="0.2">
      <c r="A64" s="46">
        <v>8</v>
      </c>
      <c r="B64" s="40" t="s">
        <v>61</v>
      </c>
      <c r="C64" s="41"/>
      <c r="D64" s="41"/>
      <c r="E64" s="41"/>
      <c r="F64" s="41"/>
      <c r="G64" s="42"/>
    </row>
    <row r="65" spans="1:7" ht="72" x14ac:dyDescent="0.2">
      <c r="A65" s="37" t="s">
        <v>191</v>
      </c>
      <c r="B65" s="37" t="s">
        <v>107</v>
      </c>
      <c r="C65" s="47" t="s">
        <v>62</v>
      </c>
      <c r="D65" s="37" t="s">
        <v>108</v>
      </c>
      <c r="E65" s="37">
        <f>0.258+0.98+0.012+0.159</f>
        <v>1.409</v>
      </c>
      <c r="F65" s="44"/>
      <c r="G65" s="15">
        <f>E65*F65</f>
        <v>0</v>
      </c>
    </row>
    <row r="66" spans="1:7" ht="36" x14ac:dyDescent="0.2">
      <c r="A66" s="37" t="s">
        <v>192</v>
      </c>
      <c r="B66" s="37" t="s">
        <v>128</v>
      </c>
      <c r="C66" s="38" t="s">
        <v>193</v>
      </c>
      <c r="D66" s="37" t="s">
        <v>120</v>
      </c>
      <c r="E66" s="37">
        <v>144.15</v>
      </c>
      <c r="F66" s="44"/>
      <c r="G66" s="15">
        <f t="shared" ref="G66:G86" si="7">E66*F66</f>
        <v>0</v>
      </c>
    </row>
    <row r="67" spans="1:7" ht="48" x14ac:dyDescent="0.2">
      <c r="A67" s="37" t="s">
        <v>194</v>
      </c>
      <c r="B67" s="37" t="s">
        <v>128</v>
      </c>
      <c r="C67" s="38" t="s">
        <v>63</v>
      </c>
      <c r="D67" s="37" t="s">
        <v>120</v>
      </c>
      <c r="E67" s="37">
        <v>465.4</v>
      </c>
      <c r="F67" s="44"/>
      <c r="G67" s="15">
        <f t="shared" si="7"/>
        <v>0</v>
      </c>
    </row>
    <row r="68" spans="1:7" ht="48" x14ac:dyDescent="0.2">
      <c r="A68" s="37" t="s">
        <v>195</v>
      </c>
      <c r="B68" s="37" t="s">
        <v>128</v>
      </c>
      <c r="C68" s="38" t="s">
        <v>64</v>
      </c>
      <c r="D68" s="37" t="s">
        <v>114</v>
      </c>
      <c r="E68" s="37">
        <v>627.9</v>
      </c>
      <c r="F68" s="44"/>
      <c r="G68" s="15">
        <f t="shared" si="7"/>
        <v>0</v>
      </c>
    </row>
    <row r="69" spans="1:7" ht="48" x14ac:dyDescent="0.2">
      <c r="A69" s="37" t="s">
        <v>196</v>
      </c>
      <c r="B69" s="37" t="s">
        <v>181</v>
      </c>
      <c r="C69" s="38" t="s">
        <v>65</v>
      </c>
      <c r="D69" s="37" t="s">
        <v>114</v>
      </c>
      <c r="E69" s="37">
        <v>274</v>
      </c>
      <c r="F69" s="44"/>
      <c r="G69" s="15">
        <f t="shared" si="7"/>
        <v>0</v>
      </c>
    </row>
    <row r="70" spans="1:7" ht="36" x14ac:dyDescent="0.2">
      <c r="A70" s="37" t="s">
        <v>197</v>
      </c>
      <c r="B70" s="37" t="s">
        <v>181</v>
      </c>
      <c r="C70" s="38" t="s">
        <v>66</v>
      </c>
      <c r="D70" s="37" t="s">
        <v>120</v>
      </c>
      <c r="E70" s="37">
        <v>438.4</v>
      </c>
      <c r="F70" s="44"/>
      <c r="G70" s="15">
        <f t="shared" si="7"/>
        <v>0</v>
      </c>
    </row>
    <row r="71" spans="1:7" ht="48" x14ac:dyDescent="0.2">
      <c r="A71" s="37" t="s">
        <v>198</v>
      </c>
      <c r="B71" s="37" t="s">
        <v>181</v>
      </c>
      <c r="C71" s="38" t="s">
        <v>67</v>
      </c>
      <c r="D71" s="37" t="s">
        <v>112</v>
      </c>
      <c r="E71" s="37">
        <v>43</v>
      </c>
      <c r="F71" s="44"/>
      <c r="G71" s="15">
        <f t="shared" si="7"/>
        <v>0</v>
      </c>
    </row>
    <row r="72" spans="1:7" ht="48" x14ac:dyDescent="0.2">
      <c r="A72" s="37" t="s">
        <v>199</v>
      </c>
      <c r="B72" s="37" t="s">
        <v>181</v>
      </c>
      <c r="C72" s="38" t="s">
        <v>68</v>
      </c>
      <c r="D72" s="37" t="s">
        <v>112</v>
      </c>
      <c r="E72" s="37">
        <v>103</v>
      </c>
      <c r="F72" s="44"/>
      <c r="G72" s="15">
        <f t="shared" si="7"/>
        <v>0</v>
      </c>
    </row>
    <row r="73" spans="1:7" ht="36" x14ac:dyDescent="0.2">
      <c r="A73" s="37" t="s">
        <v>200</v>
      </c>
      <c r="B73" s="37" t="s">
        <v>181</v>
      </c>
      <c r="C73" s="38" t="s">
        <v>69</v>
      </c>
      <c r="D73" s="37" t="s">
        <v>112</v>
      </c>
      <c r="E73" s="37">
        <v>113</v>
      </c>
      <c r="F73" s="44"/>
      <c r="G73" s="15">
        <f t="shared" si="7"/>
        <v>0</v>
      </c>
    </row>
    <row r="74" spans="1:7" ht="48" x14ac:dyDescent="0.2">
      <c r="A74" s="37" t="s">
        <v>201</v>
      </c>
      <c r="B74" s="37" t="s">
        <v>181</v>
      </c>
      <c r="C74" s="38" t="s">
        <v>70</v>
      </c>
      <c r="D74" s="37" t="s">
        <v>112</v>
      </c>
      <c r="E74" s="37">
        <v>35</v>
      </c>
      <c r="F74" s="44"/>
      <c r="G74" s="15">
        <f t="shared" si="7"/>
        <v>0</v>
      </c>
    </row>
    <row r="75" spans="1:7" ht="60" x14ac:dyDescent="0.2">
      <c r="A75" s="37" t="s">
        <v>202</v>
      </c>
      <c r="B75" s="37" t="s">
        <v>181</v>
      </c>
      <c r="C75" s="38" t="s">
        <v>71</v>
      </c>
      <c r="D75" s="37" t="s">
        <v>112</v>
      </c>
      <c r="E75" s="37">
        <v>90</v>
      </c>
      <c r="F75" s="44"/>
      <c r="G75" s="15">
        <f t="shared" si="7"/>
        <v>0</v>
      </c>
    </row>
    <row r="76" spans="1:7" ht="48" x14ac:dyDescent="0.2">
      <c r="A76" s="37" t="s">
        <v>203</v>
      </c>
      <c r="B76" s="37" t="s">
        <v>181</v>
      </c>
      <c r="C76" s="38" t="s">
        <v>72</v>
      </c>
      <c r="D76" s="37" t="s">
        <v>171</v>
      </c>
      <c r="E76" s="37">
        <v>6</v>
      </c>
      <c r="F76" s="44"/>
      <c r="G76" s="15">
        <f t="shared" si="7"/>
        <v>0</v>
      </c>
    </row>
    <row r="77" spans="1:7" ht="48" x14ac:dyDescent="0.2">
      <c r="A77" s="37" t="s">
        <v>204</v>
      </c>
      <c r="B77" s="37" t="s">
        <v>181</v>
      </c>
      <c r="C77" s="38" t="s">
        <v>73</v>
      </c>
      <c r="D77" s="37" t="s">
        <v>171</v>
      </c>
      <c r="E77" s="37">
        <v>6</v>
      </c>
      <c r="F77" s="44"/>
      <c r="G77" s="15">
        <f t="shared" si="7"/>
        <v>0</v>
      </c>
    </row>
    <row r="78" spans="1:7" ht="48" x14ac:dyDescent="0.2">
      <c r="A78" s="37" t="s">
        <v>205</v>
      </c>
      <c r="B78" s="37" t="s">
        <v>181</v>
      </c>
      <c r="C78" s="38" t="s">
        <v>74</v>
      </c>
      <c r="D78" s="37" t="s">
        <v>171</v>
      </c>
      <c r="E78" s="37">
        <v>2</v>
      </c>
      <c r="F78" s="44"/>
      <c r="G78" s="15">
        <f t="shared" si="7"/>
        <v>0</v>
      </c>
    </row>
    <row r="79" spans="1:7" ht="36" x14ac:dyDescent="0.2">
      <c r="A79" s="37" t="s">
        <v>206</v>
      </c>
      <c r="B79" s="37" t="s">
        <v>181</v>
      </c>
      <c r="C79" s="38" t="s">
        <v>75</v>
      </c>
      <c r="D79" s="37" t="s">
        <v>171</v>
      </c>
      <c r="E79" s="37">
        <v>19</v>
      </c>
      <c r="F79" s="44"/>
      <c r="G79" s="15">
        <f t="shared" si="7"/>
        <v>0</v>
      </c>
    </row>
    <row r="80" spans="1:7" ht="36" x14ac:dyDescent="0.2">
      <c r="A80" s="37" t="s">
        <v>207</v>
      </c>
      <c r="B80" s="37" t="s">
        <v>181</v>
      </c>
      <c r="C80" s="38" t="s">
        <v>76</v>
      </c>
      <c r="D80" s="37" t="s">
        <v>117</v>
      </c>
      <c r="E80" s="37">
        <v>2</v>
      </c>
      <c r="F80" s="44"/>
      <c r="G80" s="15">
        <f t="shared" si="7"/>
        <v>0</v>
      </c>
    </row>
    <row r="81" spans="1:7" ht="36" x14ac:dyDescent="0.2">
      <c r="A81" s="37" t="s">
        <v>208</v>
      </c>
      <c r="B81" s="37" t="s">
        <v>181</v>
      </c>
      <c r="C81" s="38" t="s">
        <v>77</v>
      </c>
      <c r="D81" s="37" t="s">
        <v>117</v>
      </c>
      <c r="E81" s="37">
        <v>1</v>
      </c>
      <c r="F81" s="44"/>
      <c r="G81" s="15">
        <f t="shared" si="7"/>
        <v>0</v>
      </c>
    </row>
    <row r="82" spans="1:7" ht="36" x14ac:dyDescent="0.2">
      <c r="A82" s="37" t="s">
        <v>209</v>
      </c>
      <c r="B82" s="37" t="s">
        <v>181</v>
      </c>
      <c r="C82" s="38" t="s">
        <v>78</v>
      </c>
      <c r="D82" s="37" t="s">
        <v>117</v>
      </c>
      <c r="E82" s="37">
        <v>1</v>
      </c>
      <c r="F82" s="44"/>
      <c r="G82" s="15">
        <f t="shared" si="7"/>
        <v>0</v>
      </c>
    </row>
    <row r="83" spans="1:7" ht="24" x14ac:dyDescent="0.2">
      <c r="A83" s="37" t="s">
        <v>210</v>
      </c>
      <c r="B83" s="37" t="s">
        <v>181</v>
      </c>
      <c r="C83" s="38" t="s">
        <v>79</v>
      </c>
      <c r="D83" s="37" t="s">
        <v>117</v>
      </c>
      <c r="E83" s="37">
        <v>3</v>
      </c>
      <c r="F83" s="44"/>
      <c r="G83" s="15">
        <f t="shared" si="7"/>
        <v>0</v>
      </c>
    </row>
    <row r="84" spans="1:7" ht="24" x14ac:dyDescent="0.2">
      <c r="A84" s="37" t="s">
        <v>211</v>
      </c>
      <c r="B84" s="37" t="s">
        <v>181</v>
      </c>
      <c r="C84" s="38" t="s">
        <v>80</v>
      </c>
      <c r="D84" s="37" t="s">
        <v>171</v>
      </c>
      <c r="E84" s="37">
        <v>14</v>
      </c>
      <c r="F84" s="44"/>
      <c r="G84" s="15">
        <f t="shared" si="7"/>
        <v>0</v>
      </c>
    </row>
    <row r="85" spans="1:7" ht="36" x14ac:dyDescent="0.2">
      <c r="A85" s="37" t="s">
        <v>212</v>
      </c>
      <c r="B85" s="37" t="s">
        <v>181</v>
      </c>
      <c r="C85" s="38" t="s">
        <v>81</v>
      </c>
      <c r="D85" s="37" t="s">
        <v>171</v>
      </c>
      <c r="E85" s="37">
        <v>6</v>
      </c>
      <c r="F85" s="44"/>
      <c r="G85" s="15">
        <f t="shared" si="7"/>
        <v>0</v>
      </c>
    </row>
    <row r="86" spans="1:7" ht="24" x14ac:dyDescent="0.2">
      <c r="A86" s="37" t="s">
        <v>213</v>
      </c>
      <c r="B86" s="37" t="s">
        <v>181</v>
      </c>
      <c r="C86" s="38" t="s">
        <v>82</v>
      </c>
      <c r="D86" s="37" t="s">
        <v>171</v>
      </c>
      <c r="E86" s="37">
        <v>10</v>
      </c>
      <c r="F86" s="44"/>
      <c r="G86" s="15">
        <f t="shared" si="7"/>
        <v>0</v>
      </c>
    </row>
    <row r="87" spans="1:7" x14ac:dyDescent="0.2">
      <c r="A87" s="46">
        <v>9</v>
      </c>
      <c r="B87" s="40" t="s">
        <v>83</v>
      </c>
      <c r="C87" s="41"/>
      <c r="D87" s="41"/>
      <c r="E87" s="41"/>
      <c r="F87" s="41"/>
      <c r="G87" s="42"/>
    </row>
    <row r="88" spans="1:7" ht="60" x14ac:dyDescent="0.2">
      <c r="A88" s="37" t="s">
        <v>214</v>
      </c>
      <c r="B88" s="37" t="s">
        <v>128</v>
      </c>
      <c r="C88" s="38" t="s">
        <v>84</v>
      </c>
      <c r="D88" s="37" t="s">
        <v>120</v>
      </c>
      <c r="E88" s="37">
        <v>2</v>
      </c>
      <c r="F88" s="44"/>
      <c r="G88" s="15">
        <f>E88*F88</f>
        <v>0</v>
      </c>
    </row>
    <row r="89" spans="1:7" ht="60" x14ac:dyDescent="0.2">
      <c r="A89" s="37" t="s">
        <v>215</v>
      </c>
      <c r="B89" s="37" t="s">
        <v>128</v>
      </c>
      <c r="C89" s="38" t="s">
        <v>85</v>
      </c>
      <c r="D89" s="37" t="s">
        <v>120</v>
      </c>
      <c r="E89" s="37">
        <f>5*1.2*1.2</f>
        <v>7.1999999999999993</v>
      </c>
      <c r="F89" s="44"/>
      <c r="G89" s="15">
        <f t="shared" ref="G89:G91" si="8">E89*F89</f>
        <v>0</v>
      </c>
    </row>
    <row r="90" spans="1:7" ht="36" x14ac:dyDescent="0.2">
      <c r="A90" s="37" t="s">
        <v>216</v>
      </c>
      <c r="B90" s="37" t="s">
        <v>182</v>
      </c>
      <c r="C90" s="38" t="s">
        <v>86</v>
      </c>
      <c r="D90" s="37" t="s">
        <v>217</v>
      </c>
      <c r="E90" s="37">
        <v>2</v>
      </c>
      <c r="F90" s="44"/>
      <c r="G90" s="15">
        <f t="shared" si="8"/>
        <v>0</v>
      </c>
    </row>
    <row r="91" spans="1:7" ht="48" x14ac:dyDescent="0.2">
      <c r="A91" s="37" t="s">
        <v>218</v>
      </c>
      <c r="B91" s="37" t="s">
        <v>182</v>
      </c>
      <c r="C91" s="38" t="s">
        <v>87</v>
      </c>
      <c r="D91" s="37" t="s">
        <v>112</v>
      </c>
      <c r="E91" s="37">
        <v>5</v>
      </c>
      <c r="F91" s="44"/>
      <c r="G91" s="15">
        <f t="shared" si="8"/>
        <v>0</v>
      </c>
    </row>
    <row r="92" spans="1:7" x14ac:dyDescent="0.2">
      <c r="A92" s="46">
        <v>10</v>
      </c>
      <c r="B92" s="40" t="s">
        <v>88</v>
      </c>
      <c r="C92" s="41"/>
      <c r="D92" s="41"/>
      <c r="E92" s="41"/>
      <c r="F92" s="41"/>
      <c r="G92" s="42"/>
    </row>
    <row r="93" spans="1:7" ht="48" x14ac:dyDescent="0.2">
      <c r="A93" s="37" t="s">
        <v>93</v>
      </c>
      <c r="B93" s="37" t="s">
        <v>134</v>
      </c>
      <c r="C93" s="38" t="s">
        <v>89</v>
      </c>
      <c r="D93" s="37" t="s">
        <v>114</v>
      </c>
      <c r="E93" s="37">
        <v>570</v>
      </c>
      <c r="F93" s="44"/>
      <c r="G93" s="15">
        <f>E93*F93</f>
        <v>0</v>
      </c>
    </row>
    <row r="94" spans="1:7" ht="36" x14ac:dyDescent="0.2">
      <c r="A94" s="37" t="s">
        <v>94</v>
      </c>
      <c r="B94" s="37" t="s">
        <v>128</v>
      </c>
      <c r="C94" s="38" t="s">
        <v>90</v>
      </c>
      <c r="D94" s="37" t="s">
        <v>114</v>
      </c>
      <c r="E94" s="37">
        <v>250</v>
      </c>
      <c r="F94" s="44"/>
      <c r="G94" s="15">
        <f t="shared" ref="G94:G96" si="9">E94*F94</f>
        <v>0</v>
      </c>
    </row>
    <row r="95" spans="1:7" ht="36" x14ac:dyDescent="0.2">
      <c r="A95" s="37" t="s">
        <v>95</v>
      </c>
      <c r="B95" s="37" t="s">
        <v>128</v>
      </c>
      <c r="C95" s="38" t="s">
        <v>91</v>
      </c>
      <c r="D95" s="37" t="s">
        <v>114</v>
      </c>
      <c r="E95" s="37">
        <v>250</v>
      </c>
      <c r="F95" s="44"/>
      <c r="G95" s="15">
        <f t="shared" si="9"/>
        <v>0</v>
      </c>
    </row>
    <row r="96" spans="1:7" ht="48" x14ac:dyDescent="0.2">
      <c r="A96" s="50" t="s">
        <v>96</v>
      </c>
      <c r="B96" s="50" t="s">
        <v>137</v>
      </c>
      <c r="C96" s="49" t="s">
        <v>92</v>
      </c>
      <c r="D96" s="50" t="s">
        <v>114</v>
      </c>
      <c r="E96" s="50">
        <v>40</v>
      </c>
      <c r="F96" s="53"/>
      <c r="G96" s="54">
        <f t="shared" si="9"/>
        <v>0</v>
      </c>
    </row>
    <row r="97" spans="1:7" ht="21.95" customHeight="1" x14ac:dyDescent="0.2">
      <c r="A97" s="1"/>
      <c r="B97" s="2"/>
      <c r="C97" s="3"/>
      <c r="D97" s="10" t="s">
        <v>99</v>
      </c>
      <c r="E97" s="11"/>
      <c r="F97" s="12"/>
      <c r="G97" s="13">
        <f>ROUND(SUM(G4,G7:G10,G12:G13,G15:G16,G18:G19,G22:G26,G28:G31,G33:G36,G39:G44,G47:G52,G54,G57:G60,G62:G63,G65:G86,G88:G91,G93:G96),2)</f>
        <v>0</v>
      </c>
    </row>
    <row r="98" spans="1:7" ht="23.1" customHeight="1" x14ac:dyDescent="0.2">
      <c r="A98" s="4"/>
      <c r="B98" s="5"/>
      <c r="C98" s="6"/>
      <c r="D98" s="10" t="s">
        <v>97</v>
      </c>
      <c r="E98" s="11"/>
      <c r="F98" s="12"/>
      <c r="G98" s="13">
        <f>ROUND(G97*0.23,2)</f>
        <v>0</v>
      </c>
    </row>
    <row r="99" spans="1:7" ht="21" customHeight="1" x14ac:dyDescent="0.2">
      <c r="A99" s="7"/>
      <c r="B99" s="8"/>
      <c r="C99" s="9"/>
      <c r="D99" s="10" t="s">
        <v>98</v>
      </c>
      <c r="E99" s="11"/>
      <c r="F99" s="12"/>
      <c r="G99" s="13">
        <f>G97+G98</f>
        <v>0</v>
      </c>
    </row>
  </sheetData>
  <mergeCells count="25">
    <mergeCell ref="B5:G5"/>
    <mergeCell ref="B21:G21"/>
    <mergeCell ref="B27:G27"/>
    <mergeCell ref="B32:G32"/>
    <mergeCell ref="A2:G2"/>
    <mergeCell ref="B3:G3"/>
    <mergeCell ref="B6:G6"/>
    <mergeCell ref="B11:G11"/>
    <mergeCell ref="B14:G14"/>
    <mergeCell ref="B17:G17"/>
    <mergeCell ref="B92:G92"/>
    <mergeCell ref="D97:F97"/>
    <mergeCell ref="D98:F98"/>
    <mergeCell ref="D99:F99"/>
    <mergeCell ref="B20:G20"/>
    <mergeCell ref="B55:G55"/>
    <mergeCell ref="B56:G56"/>
    <mergeCell ref="B61:G61"/>
    <mergeCell ref="B64:G64"/>
    <mergeCell ref="B87:G87"/>
    <mergeCell ref="B37:G37"/>
    <mergeCell ref="B38:G38"/>
    <mergeCell ref="B45:G45"/>
    <mergeCell ref="B46:G46"/>
    <mergeCell ref="B53:G53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Zieliński</cp:lastModifiedBy>
  <cp:lastPrinted>2025-02-04T14:06:43Z</cp:lastPrinted>
  <dcterms:created xsi:type="dcterms:W3CDTF">2025-02-04T11:14:03Z</dcterms:created>
  <dcterms:modified xsi:type="dcterms:W3CDTF">2025-02-04T15:13:31Z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2025-02-04T00:00:00Z</vt:filetime>
  </property>
  <property fmtid="{D5CDD505-2E9C-101B-9397-08002B2CF9AE}" pid="3" name="LastSaved">
    <vt:filetime>2025-02-04T00:00:00Z</vt:filetime>
  </property>
  <property fmtid="{D5CDD505-2E9C-101B-9397-08002B2CF9AE}" pid="4" name="Producer">
    <vt:lpwstr>macOS Wersja 13.1 (kompilacja 22C65) Quartz PDFContext</vt:lpwstr>
  </property>
</Properties>
</file>