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żurek\Desktop\2022\PRZETARG ASFALTY\Przetarg\"/>
    </mc:Choice>
  </mc:AlternateContent>
  <xr:revisionPtr revIDLastSave="0" documentId="8_{62FE85D6-250E-40B3-9533-F0C47104D0F2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KUNICE" sheetId="1" r:id="rId1"/>
    <sheet name="KUNOWICE-BRYLANTOWA" sheetId="2" r:id="rId2"/>
    <sheet name="SŁUBICE-ZACHODNIA" sheetId="3" r:id="rId3"/>
    <sheet name="DRZECIN" sheetId="4" r:id="rId4"/>
    <sheet name="NOWY LUBUSZ" sheetId="5" r:id="rId5"/>
    <sheet name="PŁAWIDŁO" sheetId="6" r:id="rId6"/>
    <sheet name="LISÓW" sheetId="7" r:id="rId7"/>
    <sheet name="GOLICE" sheetId="8" r:id="rId8"/>
    <sheet name="GOŁĘBIA" sheetId="9" r:id="rId9"/>
    <sheet name="RYBOCICE" sheetId="10" r:id="rId10"/>
    <sheet name="POWSTANCOW WIELKOPOLSKICH" sheetId="11" r:id="rId11"/>
  </sheets>
  <definedNames>
    <definedName name="_xlnm.Print_Area" localSheetId="0">KUNICE!$A$1:$O$49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2" l="1"/>
  <c r="K15" i="2"/>
  <c r="K16" i="2"/>
  <c r="K20" i="2"/>
  <c r="K27" i="2"/>
  <c r="K28" i="2"/>
  <c r="K33" i="2"/>
  <c r="K23" i="10"/>
  <c r="L23" i="10" s="1"/>
  <c r="K22" i="10"/>
  <c r="L22" i="10" s="1"/>
  <c r="K21" i="10"/>
  <c r="L21" i="10" s="1"/>
  <c r="K34" i="7"/>
  <c r="L34" i="7" s="1"/>
  <c r="K34" i="8" l="1"/>
  <c r="L34" i="8" s="1"/>
  <c r="K34" i="11"/>
  <c r="L34" i="11" s="1"/>
  <c r="K33" i="11"/>
  <c r="K28" i="11"/>
  <c r="L28" i="11" s="1"/>
  <c r="K27" i="11"/>
  <c r="K20" i="11"/>
  <c r="K25" i="11" s="1"/>
  <c r="K16" i="11"/>
  <c r="L16" i="11" s="1"/>
  <c r="K11" i="11"/>
  <c r="L11" i="11" s="1"/>
  <c r="L13" i="11" s="1"/>
  <c r="K33" i="10"/>
  <c r="K36" i="10" s="1"/>
  <c r="K28" i="10"/>
  <c r="L28" i="10" s="1"/>
  <c r="K27" i="10"/>
  <c r="K20" i="10"/>
  <c r="K25" i="10" s="1"/>
  <c r="K16" i="10"/>
  <c r="L16" i="10" s="1"/>
  <c r="K15" i="10"/>
  <c r="L15" i="10" s="1"/>
  <c r="K11" i="10"/>
  <c r="K13" i="10" s="1"/>
  <c r="K36" i="9"/>
  <c r="K28" i="9"/>
  <c r="L28" i="9" s="1"/>
  <c r="K27" i="9"/>
  <c r="K20" i="9"/>
  <c r="L20" i="9" s="1"/>
  <c r="L25" i="9" s="1"/>
  <c r="K16" i="9"/>
  <c r="L16" i="9" s="1"/>
  <c r="L13" i="9"/>
  <c r="K33" i="8"/>
  <c r="K36" i="8" s="1"/>
  <c r="K28" i="8"/>
  <c r="L28" i="8" s="1"/>
  <c r="K27" i="8"/>
  <c r="L27" i="8" s="1"/>
  <c r="K20" i="8"/>
  <c r="K25" i="8" s="1"/>
  <c r="K16" i="8"/>
  <c r="K15" i="8"/>
  <c r="L15" i="8" s="1"/>
  <c r="K11" i="8"/>
  <c r="K13" i="8" s="1"/>
  <c r="K33" i="7"/>
  <c r="K36" i="7" s="1"/>
  <c r="K28" i="7"/>
  <c r="L28" i="7" s="1"/>
  <c r="K27" i="7"/>
  <c r="K20" i="7"/>
  <c r="K25" i="7" s="1"/>
  <c r="K16" i="7"/>
  <c r="L16" i="7" s="1"/>
  <c r="K15" i="7"/>
  <c r="K11" i="7"/>
  <c r="L11" i="7" s="1"/>
  <c r="L13" i="7" s="1"/>
  <c r="K33" i="6"/>
  <c r="K36" i="6" s="1"/>
  <c r="K28" i="6"/>
  <c r="K27" i="6"/>
  <c r="L27" i="6" s="1"/>
  <c r="K20" i="6"/>
  <c r="K25" i="6" s="1"/>
  <c r="K16" i="6"/>
  <c r="L16" i="6" s="1"/>
  <c r="K15" i="6"/>
  <c r="L15" i="6" s="1"/>
  <c r="K11" i="6"/>
  <c r="L11" i="6" s="1"/>
  <c r="L13" i="6" s="1"/>
  <c r="K33" i="5"/>
  <c r="L33" i="5" s="1"/>
  <c r="L36" i="5" s="1"/>
  <c r="K28" i="5"/>
  <c r="K27" i="5"/>
  <c r="L27" i="5" s="1"/>
  <c r="K20" i="5"/>
  <c r="K25" i="5" s="1"/>
  <c r="K16" i="5"/>
  <c r="L16" i="5" s="1"/>
  <c r="K15" i="5"/>
  <c r="L15" i="5" s="1"/>
  <c r="K11" i="5"/>
  <c r="L11" i="5" s="1"/>
  <c r="L13" i="5" s="1"/>
  <c r="K33" i="4"/>
  <c r="K36" i="4" s="1"/>
  <c r="K28" i="4"/>
  <c r="L28" i="4" s="1"/>
  <c r="K27" i="4"/>
  <c r="K20" i="4"/>
  <c r="L20" i="4" s="1"/>
  <c r="L25" i="4" s="1"/>
  <c r="K16" i="4"/>
  <c r="L16" i="4" s="1"/>
  <c r="K15" i="4"/>
  <c r="K11" i="4"/>
  <c r="K13" i="4" s="1"/>
  <c r="K33" i="3"/>
  <c r="K36" i="3" s="1"/>
  <c r="K28" i="3"/>
  <c r="K27" i="3"/>
  <c r="L27" i="3" s="1"/>
  <c r="K20" i="3"/>
  <c r="L20" i="3" s="1"/>
  <c r="L25" i="3" s="1"/>
  <c r="K16" i="3"/>
  <c r="K15" i="3"/>
  <c r="L15" i="3" s="1"/>
  <c r="K11" i="3"/>
  <c r="K13" i="3" s="1"/>
  <c r="K36" i="2"/>
  <c r="L28" i="2"/>
  <c r="K31" i="2"/>
  <c r="L16" i="2"/>
  <c r="K18" i="2"/>
  <c r="K13" i="2"/>
  <c r="K33" i="1"/>
  <c r="L33" i="1" s="1"/>
  <c r="L36" i="1" s="1"/>
  <c r="K36" i="11" l="1"/>
  <c r="K31" i="10"/>
  <c r="L11" i="10"/>
  <c r="L13" i="10" s="1"/>
  <c r="K18" i="7"/>
  <c r="K31" i="6"/>
  <c r="K36" i="5"/>
  <c r="L18" i="5"/>
  <c r="K31" i="4"/>
  <c r="K25" i="4"/>
  <c r="K18" i="4"/>
  <c r="K31" i="3"/>
  <c r="K18" i="3"/>
  <c r="K36" i="1"/>
  <c r="L20" i="10"/>
  <c r="L25" i="10" s="1"/>
  <c r="K18" i="10"/>
  <c r="K38" i="10" s="1"/>
  <c r="L18" i="10"/>
  <c r="L28" i="6"/>
  <c r="K31" i="9"/>
  <c r="K25" i="9"/>
  <c r="K18" i="9"/>
  <c r="L18" i="9"/>
  <c r="K13" i="9"/>
  <c r="K31" i="11"/>
  <c r="L20" i="11"/>
  <c r="L25" i="11" s="1"/>
  <c r="K18" i="11"/>
  <c r="K13" i="11"/>
  <c r="L31" i="8"/>
  <c r="K31" i="8"/>
  <c r="L20" i="8"/>
  <c r="L25" i="8" s="1"/>
  <c r="K18" i="8"/>
  <c r="K31" i="7"/>
  <c r="L20" i="7"/>
  <c r="L25" i="7" s="1"/>
  <c r="L15" i="7"/>
  <c r="L18" i="7" s="1"/>
  <c r="K13" i="7"/>
  <c r="L31" i="6"/>
  <c r="L20" i="6"/>
  <c r="L25" i="6" s="1"/>
  <c r="K31" i="5"/>
  <c r="L33" i="4"/>
  <c r="L36" i="4" s="1"/>
  <c r="L27" i="4"/>
  <c r="L31" i="4" s="1"/>
  <c r="K38" i="4"/>
  <c r="L15" i="4"/>
  <c r="L18" i="4" s="1"/>
  <c r="L18" i="11"/>
  <c r="L27" i="11"/>
  <c r="L31" i="11" s="1"/>
  <c r="L33" i="11"/>
  <c r="L36" i="11" s="1"/>
  <c r="L33" i="10"/>
  <c r="L36" i="10" s="1"/>
  <c r="L27" i="10"/>
  <c r="L31" i="10" s="1"/>
  <c r="L27" i="9"/>
  <c r="L31" i="9" s="1"/>
  <c r="L36" i="9"/>
  <c r="L11" i="8"/>
  <c r="L13" i="8" s="1"/>
  <c r="L16" i="8"/>
  <c r="L18" i="8" s="1"/>
  <c r="L33" i="8"/>
  <c r="L36" i="8" s="1"/>
  <c r="L27" i="7"/>
  <c r="L31" i="7" s="1"/>
  <c r="L33" i="7"/>
  <c r="L36" i="7" s="1"/>
  <c r="L18" i="6"/>
  <c r="K13" i="6"/>
  <c r="K18" i="6"/>
  <c r="L33" i="6"/>
  <c r="L36" i="6" s="1"/>
  <c r="L31" i="5"/>
  <c r="K13" i="5"/>
  <c r="L20" i="5"/>
  <c r="L25" i="5" s="1"/>
  <c r="K18" i="5"/>
  <c r="L28" i="5"/>
  <c r="L11" i="4"/>
  <c r="L13" i="4" s="1"/>
  <c r="L28" i="3"/>
  <c r="L31" i="3" s="1"/>
  <c r="K25" i="3"/>
  <c r="L11" i="3"/>
  <c r="L13" i="3" s="1"/>
  <c r="L16" i="3"/>
  <c r="L18" i="3" s="1"/>
  <c r="L33" i="3"/>
  <c r="L36" i="3" s="1"/>
  <c r="K25" i="2"/>
  <c r="K38" i="2" s="1"/>
  <c r="L15" i="2"/>
  <c r="L18" i="2" s="1"/>
  <c r="L33" i="2"/>
  <c r="L36" i="2" s="1"/>
  <c r="L11" i="2"/>
  <c r="L13" i="2" s="1"/>
  <c r="L20" i="2"/>
  <c r="L25" i="2" s="1"/>
  <c r="L27" i="2"/>
  <c r="L31" i="2" s="1"/>
  <c r="L38" i="10" l="1"/>
  <c r="K38" i="3"/>
  <c r="K38" i="6"/>
  <c r="K38" i="8"/>
  <c r="K38" i="9"/>
  <c r="L38" i="9"/>
  <c r="K38" i="11"/>
  <c r="L38" i="11"/>
  <c r="L38" i="8"/>
  <c r="K38" i="7"/>
  <c r="L38" i="7"/>
  <c r="L38" i="6"/>
  <c r="L38" i="5"/>
  <c r="K38" i="5"/>
  <c r="L38" i="4"/>
  <c r="L38" i="3"/>
  <c r="L38" i="2"/>
  <c r="K28" i="1"/>
  <c r="L28" i="1" s="1"/>
  <c r="K27" i="1"/>
  <c r="K20" i="1"/>
  <c r="K21" i="1"/>
  <c r="L21" i="1" s="1"/>
  <c r="K16" i="1"/>
  <c r="L16" i="1" s="1"/>
  <c r="K15" i="1"/>
  <c r="L15" i="1" s="1"/>
  <c r="K11" i="1"/>
  <c r="L11" i="1" s="1"/>
  <c r="L13" i="1" s="1"/>
  <c r="L27" i="1" l="1"/>
  <c r="L31" i="1" s="1"/>
  <c r="K31" i="1"/>
  <c r="K25" i="1"/>
  <c r="L18" i="1"/>
  <c r="K18" i="1"/>
  <c r="K13" i="1"/>
  <c r="L20" i="1"/>
  <c r="L25" i="1" s="1"/>
  <c r="L38" i="1" l="1"/>
  <c r="K38" i="1"/>
</calcChain>
</file>

<file path=xl/sharedStrings.xml><?xml version="1.0" encoding="utf-8"?>
<sst xmlns="http://schemas.openxmlformats.org/spreadsheetml/2006/main" count="880" uniqueCount="89">
  <si>
    <t>LP.</t>
  </si>
  <si>
    <t>OPIS POZYCJI KOSZTORYSOWYCH</t>
  </si>
  <si>
    <t>ILOŚĆ</t>
  </si>
  <si>
    <t>J.M.</t>
  </si>
  <si>
    <t>roboty pomiarowe przy liniowych robotach ziemnych</t>
  </si>
  <si>
    <t>2.</t>
  </si>
  <si>
    <t>1.</t>
  </si>
  <si>
    <t>ROBOTY PRZYGOTOWAWCZE</t>
  </si>
  <si>
    <t>3.</t>
  </si>
  <si>
    <t>ROBOTY ZIEMNE</t>
  </si>
  <si>
    <t>4.</t>
  </si>
  <si>
    <t>5.</t>
  </si>
  <si>
    <t>6.</t>
  </si>
  <si>
    <t>7.</t>
  </si>
  <si>
    <t>PODBUDOWY</t>
  </si>
  <si>
    <t>I.</t>
  </si>
  <si>
    <t>II.</t>
  </si>
  <si>
    <t>III.</t>
  </si>
  <si>
    <t>IV.</t>
  </si>
  <si>
    <t>NAWIERZCHNIE</t>
  </si>
  <si>
    <t>V.</t>
  </si>
  <si>
    <t>ROBOTY WYKOŃCZENIOWE</t>
  </si>
  <si>
    <t>plantowanie - obrobienie na czysto i zagęszczenie powierzchni korony drogi, skarp, przeciwskarp</t>
  </si>
  <si>
    <t>x</t>
  </si>
  <si>
    <t>km</t>
  </si>
  <si>
    <t>m3</t>
  </si>
  <si>
    <t>m2</t>
  </si>
  <si>
    <t>Wyjaśnienie:</t>
  </si>
  <si>
    <t>Cena jednostkowa</t>
  </si>
  <si>
    <t>WARTOŚĆ NETTO</t>
  </si>
  <si>
    <t>WARTOŚĆ</t>
  </si>
  <si>
    <t>PODSTAWA</t>
  </si>
  <si>
    <t>KNR-W 2-01 0113</t>
  </si>
  <si>
    <t>KNR 2-31 0101</t>
  </si>
  <si>
    <t>KNR 2-31 0103-04</t>
  </si>
  <si>
    <t xml:space="preserve">Mechaniczne profilowanie i zagęszczenie podłoża pod warstwy konstrukcyjne </t>
  </si>
  <si>
    <t>KNR 2-311 1004-07-050</t>
  </si>
  <si>
    <t>Skropienie nawierzchni drogowych emulsją kationową niemodyfikowaną</t>
  </si>
  <si>
    <t>Mechaniczne wykonanie koryta wraz z transportem urobku do 1km - 3,5m x 250m x 0,2 = 175 m3</t>
  </si>
  <si>
    <t>KNR 6 0113-060-050</t>
  </si>
  <si>
    <t>KNR 6 0113-040-050</t>
  </si>
  <si>
    <t>Podbudowa z kruszywa łamanego o gr. po zagęszczeniu 8 cm ( wyrównanie nawierzchni) 80 mb</t>
  </si>
  <si>
    <t>RAZEM I</t>
  </si>
  <si>
    <t>RAZEM II</t>
  </si>
  <si>
    <t>RAZEM III</t>
  </si>
  <si>
    <t>RAZEM IV</t>
  </si>
  <si>
    <t>RAZEM V</t>
  </si>
  <si>
    <t>OGÓLNIE WARTOŚĆ NETTO / BRUTTO</t>
  </si>
  <si>
    <t>Kosztorys inwestorski KUNICE          SIERPIEŃ 2022</t>
  </si>
  <si>
    <t>Kosztorys inwestorski KUNOWICE   BRYLANTOWA       SIERPIEŃ 2022</t>
  </si>
  <si>
    <t xml:space="preserve">Podbudowy z mieszanki kruszywa niezwiązanego skalnego stabilizowanego mechanicznie 0/31,5, C90/3 o gr. po zagęszczeniu 15 cm </t>
  </si>
  <si>
    <t>Kosztorys inwestorski SŁUBICE   ZACHODNIA      SIERPIEŃ 2022</t>
  </si>
  <si>
    <t>Mechaniczne wykonanie koryta wraz z transportem urobku do 1km - 3,5m x 250m x 0,15 = 131,25 m3</t>
  </si>
  <si>
    <t>Kosztorys inwestorski NOWY LUBUSZ     SIERPIEŃ 2022</t>
  </si>
  <si>
    <t>obrobienie na czysto poboczy - humusowanie z dowiezieniem ziemi</t>
  </si>
  <si>
    <t>KNNR 6 1305-020-060</t>
  </si>
  <si>
    <t>regulacja studzienek - 4 studnie kanalizcji sanitarnej + 1 zawór wody</t>
  </si>
  <si>
    <t>Mechaniczne wykonanie koryta wraz z transportem urobku do 1km - 3,5m x 92m +  2 wjazdy  = 350 m3</t>
  </si>
  <si>
    <t>Kosztorys inwestorski DRZECIN     SIERPIEŃ 2022</t>
  </si>
  <si>
    <t>Podbudowy z mieszanki kruszywa niezwiązanego skalnego stabilizowanego mechanicznie 0/31,5, C90/3 miejscowe uzupełnienia</t>
  </si>
  <si>
    <t>KNR-W-2-01 0505-01</t>
  </si>
  <si>
    <t>KNR 2-31 0114-07</t>
  </si>
  <si>
    <t>KNR 6 0309-03030-050</t>
  </si>
  <si>
    <t>warstwa wiążąca z mieszanek mineralno - asfaltowych AC 16W 35/50 gr. warstwy po zagęszczeniu  6 cm</t>
  </si>
  <si>
    <t>Warstwa scieralna z mieszanek mineralno - Asfaltowych AC 11S 50/70 gr. warstwy po zagęszczeniu  6 cm</t>
  </si>
  <si>
    <t>Kosztorys inwestorski SŁUBICE   POWSTAŃCÓW WLKP. - ŚWIECKO      SIERPIEŃ 2022</t>
  </si>
  <si>
    <t>8.</t>
  </si>
  <si>
    <t>Mechaniczne wykonanie koryta wraz z transportem urobku do 1km -15 cm</t>
  </si>
  <si>
    <t>plantowanie - obrobienie na czysto i zagęszczenie powierzchni korony drogi, skarp, przeciwskarp - pobocze szer.0,75m</t>
  </si>
  <si>
    <t>pobocza z tłucznia 0/31,5 układane z układarki i zagęszczone do 15cm po zagęszczeniu</t>
  </si>
  <si>
    <t>Mechaniczne wykonanie koryta wraz z transportem urobku do 1km - 1m x 168m + wjazdy  125 m2 = 293 m2</t>
  </si>
  <si>
    <t>Mechaniczne wykonanie koryta wraz z transportem urobku do 1km - 3,5m x 100m x 0,15 = 131,25 m3</t>
  </si>
  <si>
    <t xml:space="preserve">regulacja studzienek - 2 studnie kanalizcji sanitarnej </t>
  </si>
  <si>
    <t>Kosztorys inwestorski RYBOCICE     SIERPIEŃ 2022</t>
  </si>
  <si>
    <t>Podbudowy z mieszanki kruszywa niezwiązanego skalnego stabilizowanego mechanicznie 0/31,5, C90/3 o gr. po zagęszczeniu 15 cm</t>
  </si>
  <si>
    <t xml:space="preserve">Mechaniczne wykonanie koryta wraz z transportem urobku do 1km </t>
  </si>
  <si>
    <t>Kosztorys inwestorski   GOLICE      SIERPIEŃ 2022</t>
  </si>
  <si>
    <t>Kosztorys inwestorski    LISÓW     SIERPIEŃ 2022</t>
  </si>
  <si>
    <t>Kosztorys inwestorski    PŁAWIDŁO     SIERPIEŃ 2022</t>
  </si>
  <si>
    <t>KosztorKosztorys inwestorski SŁUBICE GOŁĘBIA     SIERPIEŃ 2022</t>
  </si>
  <si>
    <t>KNR 2-311 0401-04-040</t>
  </si>
  <si>
    <t xml:space="preserve">Rowki pod krawężniki i ławy krawężnikowe o wym. 30 x 30 cm </t>
  </si>
  <si>
    <t>m</t>
  </si>
  <si>
    <t>KNR 2-311 0402-04-060</t>
  </si>
  <si>
    <t>Ławy betonowe z betonu C15/20 z oporem pod krawężniki betonowe wystające, zatopione i najazdowe - 0,0575m3/mb</t>
  </si>
  <si>
    <t>KNR 2-311 0403-03-040</t>
  </si>
  <si>
    <t>Krawęzniki betonowe bez ław wystające o wymiarach 15x30x100 cm w tym najazdowe 8 szt.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</si>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</sst>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center" wrapText="1"/>
    </xf>
    <xf numFmtId="0" fontId="1" fillId="0" borderId="1" xfId="0" applyFont="1" applyBorder="1"/>
    <xf numFmtId="0" fontId="0" fillId="2" borderId="1" xfId="0" applyFill="1" applyBorder="1"/>
    <xf numFmtId="2" fontId="1" fillId="2" borderId="1" xfId="0" applyNumberFormat="1" applyFont="1" applyFill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2" fontId="3" fillId="0" borderId="0" xfId="0" applyNumberFormat="1" applyFont="1" applyBorder="1" applyAlignmen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3" fillId="4" borderId="0" xfId="0" applyFont="1" applyFill="1" applyBorder="1" applyAlignment="1"/>
    <xf numFmtId="2" fontId="3" fillId="4" borderId="0" xfId="0" applyNumberFormat="1" applyFont="1" applyFill="1" applyBorder="1" applyAlignment="1"/>
    <xf numFmtId="2" fontId="1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6" xfId="0" applyFont="1" applyBorder="1" applyAlignment="1"/>
    <xf numFmtId="0" fontId="2" fillId="2" borderId="9" xfId="0" applyFont="1" applyFill="1" applyBorder="1" applyAlignment="1"/>
    <xf numFmtId="0" fontId="2" fillId="2" borderId="12" xfId="0" applyFont="1" applyFill="1" applyBorder="1" applyAlignment="1"/>
    <xf numFmtId="0" fontId="0" fillId="0" borderId="6" xfId="0" applyBorder="1"/>
    <xf numFmtId="2" fontId="0" fillId="0" borderId="1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2" borderId="6" xfId="0" applyFill="1" applyBorder="1" applyAlignment="1"/>
    <xf numFmtId="0" fontId="0" fillId="0" borderId="1" xfId="0" applyBorder="1" applyAlignment="1"/>
    <xf numFmtId="0" fontId="0" fillId="0" borderId="0" xfId="0" applyAlignment="1"/>
    <xf numFmtId="2" fontId="1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1" fillId="2" borderId="0" xfId="0" applyNumberFormat="1" applyFont="1" applyFill="1"/>
    <xf numFmtId="2" fontId="2" fillId="0" borderId="1" xfId="0" applyNumberFormat="1" applyFont="1" applyBorder="1"/>
    <xf numFmtId="0" fontId="0" fillId="0" borderId="1" xfId="0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6" xfId="0" applyFont="1" applyBorder="1" applyAlignment="1"/>
    <xf numFmtId="0" fontId="2" fillId="3" borderId="0" xfId="0" applyFont="1" applyFill="1" applyBorder="1" applyAlignment="1">
      <alignment horizontal="center"/>
    </xf>
    <xf numFmtId="17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opLeftCell="A16" workbookViewId="0">
      <selection activeCell="J33" sqref="J33"/>
    </sheetView>
  </sheetViews>
  <sheetFormatPr defaultRowHeight="14.25"/>
  <cols>
    <col min="1" max="1" width="9" style="3" customWidth="1"/>
    <col min="2" max="2" width="20.875" style="44" customWidth="1"/>
    <col min="3" max="4" width="9" style="3"/>
    <col min="5" max="6" width="9" style="3" customWidth="1"/>
    <col min="7" max="7" width="19" style="3" customWidth="1"/>
    <col min="8" max="8" width="9" style="1"/>
    <col min="9" max="9" width="13.5" style="51" customWidth="1"/>
    <col min="10" max="10" width="12.375" style="2" customWidth="1"/>
    <col min="11" max="11" width="13.875" style="2" customWidth="1"/>
    <col min="12" max="12" width="14.125" style="2" customWidth="1"/>
    <col min="13" max="13" width="12.375" style="2" customWidth="1"/>
    <col min="14" max="14" width="13.125" style="2" customWidth="1"/>
    <col min="15" max="15" width="9" style="3" hidden="1" customWidth="1"/>
    <col min="16" max="16" width="10.375" bestFit="1" customWidth="1"/>
  </cols>
  <sheetData>
    <row r="1" spans="1:16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1"/>
    </row>
    <row r="2" spans="1:16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6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6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6" s="3" customFormat="1" ht="15" customHeight="1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6" ht="44.25" customHeight="1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6" ht="19.5" customHeight="1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6" ht="21.75" customHeight="1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6" ht="29.2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0.4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6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6" ht="17.25" customHeight="1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6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6" ht="51" customHeight="1">
      <c r="A15" s="4" t="s">
        <v>5</v>
      </c>
      <c r="B15" s="34" t="s">
        <v>33</v>
      </c>
      <c r="C15" s="87" t="s">
        <v>38</v>
      </c>
      <c r="D15" s="88"/>
      <c r="E15" s="88"/>
      <c r="F15" s="88"/>
      <c r="G15" s="89"/>
      <c r="H15" s="40">
        <v>175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6" s="3" customFormat="1" ht="29.2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1155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 s="3" customFormat="1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0.5" customHeight="1">
      <c r="A20" s="4" t="s">
        <v>10</v>
      </c>
      <c r="B20" s="34" t="s">
        <v>39</v>
      </c>
      <c r="C20" s="87" t="s">
        <v>74</v>
      </c>
      <c r="D20" s="88"/>
      <c r="E20" s="88"/>
      <c r="F20" s="88"/>
      <c r="G20" s="89"/>
      <c r="H20" s="40">
        <v>875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 ht="28.5" customHeight="1">
      <c r="A21" s="4" t="s">
        <v>11</v>
      </c>
      <c r="B21" s="34" t="s">
        <v>40</v>
      </c>
      <c r="C21" s="87" t="s">
        <v>41</v>
      </c>
      <c r="D21" s="88"/>
      <c r="E21" s="88"/>
      <c r="F21" s="88"/>
      <c r="G21" s="89"/>
      <c r="H21" s="40">
        <v>280</v>
      </c>
      <c r="I21" s="40" t="s">
        <v>26</v>
      </c>
      <c r="J21" s="6"/>
      <c r="K21" s="6">
        <f>(H21*J21)</f>
        <v>0</v>
      </c>
      <c r="L21" s="6">
        <f>(K21*1.23)</f>
        <v>0</v>
      </c>
      <c r="M21" s="6"/>
      <c r="N21" s="6"/>
      <c r="O21" s="4"/>
    </row>
    <row r="22" spans="1:15" ht="14.25" customHeight="1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 ht="18" customHeight="1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 s="3" customFormat="1" ht="15" customHeight="1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7" customHeight="1">
      <c r="A27" s="4" t="s">
        <v>12</v>
      </c>
      <c r="B27" s="34" t="s">
        <v>36</v>
      </c>
      <c r="C27" s="87" t="s">
        <v>37</v>
      </c>
      <c r="D27" s="88"/>
      <c r="E27" s="88"/>
      <c r="F27" s="88"/>
      <c r="G27" s="89"/>
      <c r="H27" s="5">
        <v>1400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28.5" customHeight="1">
      <c r="A28" s="4" t="s">
        <v>13</v>
      </c>
      <c r="B28" s="34" t="s">
        <v>62</v>
      </c>
      <c r="C28" s="87" t="s">
        <v>64</v>
      </c>
      <c r="D28" s="88"/>
      <c r="E28" s="88"/>
      <c r="F28" s="88"/>
      <c r="G28" s="89"/>
      <c r="H28" s="5">
        <v>1400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 ht="27.75" customHeight="1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 ht="25.5" customHeight="1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7.25" customHeight="1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6" ht="27" customHeight="1">
      <c r="A33" s="4" t="s">
        <v>66</v>
      </c>
      <c r="B33" s="34" t="s">
        <v>60</v>
      </c>
      <c r="C33" s="87" t="s">
        <v>22</v>
      </c>
      <c r="D33" s="88"/>
      <c r="E33" s="88"/>
      <c r="F33" s="88"/>
      <c r="G33" s="89"/>
      <c r="H33" s="5">
        <v>600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6" ht="27.75" customHeight="1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6" ht="26.25" customHeight="1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6" ht="16.5" customHeight="1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6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6" ht="29.25" customHeight="1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  <c r="P38" s="27"/>
    </row>
    <row r="39" spans="1:16" s="3" customFormat="1" ht="28.5" customHeight="1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  <c r="P39" s="27"/>
    </row>
    <row r="40" spans="1:16" ht="28.5" customHeight="1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6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P41" s="2"/>
    </row>
    <row r="42" spans="1:16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6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P43" s="27"/>
    </row>
    <row r="44" spans="1:16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6">
      <c r="A45" s="15"/>
      <c r="B45" s="15"/>
      <c r="C45" s="15"/>
      <c r="D45" s="15"/>
      <c r="E45" s="15"/>
      <c r="F45" s="15"/>
      <c r="G45" s="15"/>
      <c r="H45" s="15"/>
      <c r="I45" s="48"/>
      <c r="J45" s="18"/>
      <c r="K45" s="18"/>
      <c r="L45" s="18"/>
      <c r="M45" s="15"/>
      <c r="N45" s="15"/>
    </row>
    <row r="46" spans="1:16">
      <c r="A46" s="15"/>
      <c r="B46" s="15"/>
      <c r="C46" s="1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6">
      <c r="A47" s="15"/>
      <c r="B47" s="15"/>
      <c r="C47" s="15"/>
      <c r="D47" s="15"/>
      <c r="E47" s="15"/>
      <c r="F47" s="15"/>
      <c r="G47" s="15"/>
      <c r="H47" s="15"/>
      <c r="I47" s="49"/>
      <c r="J47" s="28"/>
      <c r="K47" s="28"/>
      <c r="L47" s="18"/>
      <c r="M47" s="15"/>
      <c r="N47" s="15"/>
    </row>
    <row r="48" spans="1:16">
      <c r="A48" s="15"/>
      <c r="B48" s="15"/>
      <c r="C48" s="15"/>
      <c r="D48" s="15"/>
      <c r="E48" s="15"/>
      <c r="F48" s="15"/>
      <c r="G48" s="86"/>
      <c r="H48" s="86"/>
      <c r="I48" s="50"/>
      <c r="J48" s="18"/>
      <c r="K48" s="18"/>
      <c r="L48" s="18"/>
      <c r="M48" s="15"/>
      <c r="N48" s="15"/>
    </row>
    <row r="49" spans="1:14">
      <c r="A49" s="15"/>
      <c r="B49" s="15"/>
      <c r="C49" s="15"/>
      <c r="D49" s="15"/>
      <c r="E49" s="15"/>
      <c r="F49" s="15"/>
      <c r="G49" s="15"/>
      <c r="H49" s="15"/>
      <c r="I49" s="48"/>
      <c r="J49" s="18"/>
      <c r="K49" s="18"/>
      <c r="L49" s="18"/>
      <c r="M49" s="15"/>
      <c r="N49" s="15"/>
    </row>
    <row r="50" spans="1:14">
      <c r="A50" s="15"/>
      <c r="B50" s="15"/>
      <c r="C50" s="15"/>
      <c r="D50" s="15"/>
      <c r="E50" s="15"/>
      <c r="F50" s="15"/>
      <c r="G50" s="15"/>
      <c r="H50" s="15"/>
      <c r="I50" s="48"/>
      <c r="J50" s="18"/>
      <c r="K50" s="18"/>
      <c r="L50" s="18"/>
      <c r="M50" s="15"/>
      <c r="N50" s="15"/>
    </row>
    <row r="51" spans="1:14">
      <c r="A51" s="15"/>
      <c r="B51" s="15"/>
      <c r="C51" s="15"/>
      <c r="D51" s="15"/>
      <c r="E51" s="15"/>
      <c r="F51" s="15"/>
      <c r="G51" s="15"/>
      <c r="H51" s="15"/>
      <c r="I51" s="48"/>
      <c r="J51" s="18"/>
      <c r="K51" s="18"/>
      <c r="L51" s="18"/>
      <c r="M51" s="15"/>
      <c r="N51" s="15"/>
    </row>
    <row r="52" spans="1:14">
      <c r="A52" s="15"/>
      <c r="B52" s="15"/>
      <c r="C52" s="15"/>
      <c r="D52" s="15"/>
      <c r="E52" s="15"/>
      <c r="F52" s="15"/>
      <c r="G52" s="15"/>
      <c r="H52" s="15"/>
      <c r="I52" s="48"/>
      <c r="J52" s="18"/>
      <c r="K52" s="18"/>
      <c r="L52" s="18"/>
      <c r="M52" s="15"/>
      <c r="N52" s="15"/>
    </row>
    <row r="53" spans="1:14">
      <c r="A53" s="15"/>
      <c r="B53" s="15"/>
      <c r="C53" s="15"/>
      <c r="D53" s="15"/>
      <c r="E53" s="15"/>
      <c r="F53" s="15"/>
      <c r="G53" s="15"/>
      <c r="H53" s="15"/>
      <c r="I53" s="48"/>
      <c r="J53" s="18"/>
      <c r="K53" s="18"/>
      <c r="L53" s="18"/>
      <c r="M53" s="15"/>
      <c r="N53" s="15"/>
    </row>
    <row r="54" spans="1:14">
      <c r="A54" s="15"/>
      <c r="B54" s="15"/>
      <c r="C54" s="15"/>
      <c r="D54" s="15"/>
      <c r="E54" s="15"/>
      <c r="F54" s="15"/>
      <c r="G54" s="15"/>
      <c r="H54" s="15"/>
      <c r="I54" s="48"/>
      <c r="J54" s="18"/>
      <c r="K54" s="18"/>
      <c r="L54" s="18"/>
      <c r="M54" s="15"/>
      <c r="N54" s="15"/>
    </row>
    <row r="55" spans="1:14">
      <c r="A55" s="15"/>
      <c r="B55" s="15"/>
      <c r="C55" s="15"/>
      <c r="D55" s="15"/>
      <c r="E55" s="15"/>
      <c r="F55" s="15"/>
      <c r="G55" s="15"/>
      <c r="H55" s="15"/>
      <c r="I55" s="48"/>
      <c r="J55" s="18"/>
      <c r="K55" s="18"/>
      <c r="L55" s="18"/>
      <c r="M55" s="15"/>
      <c r="N55" s="15"/>
    </row>
    <row r="56" spans="1:14">
      <c r="A56" s="15"/>
      <c r="B56" s="15"/>
      <c r="C56" s="15"/>
      <c r="D56" s="15"/>
      <c r="E56" s="15"/>
      <c r="F56" s="15"/>
      <c r="G56" s="15"/>
      <c r="H56" s="15"/>
      <c r="I56" s="48"/>
      <c r="J56" s="18"/>
      <c r="K56" s="18"/>
      <c r="L56" s="18"/>
      <c r="M56" s="15"/>
      <c r="N56" s="15"/>
    </row>
  </sheetData>
  <mergeCells count="48">
    <mergeCell ref="C24:G24"/>
    <mergeCell ref="A39:G39"/>
    <mergeCell ref="A40:G40"/>
    <mergeCell ref="C22:G22"/>
    <mergeCell ref="C23:G23"/>
    <mergeCell ref="C30:G30"/>
    <mergeCell ref="C32:G32"/>
    <mergeCell ref="A31:G31"/>
    <mergeCell ref="C15:G15"/>
    <mergeCell ref="C13:G13"/>
    <mergeCell ref="C12:G12"/>
    <mergeCell ref="G48:H48"/>
    <mergeCell ref="C14:G14"/>
    <mergeCell ref="C27:G27"/>
    <mergeCell ref="C28:G28"/>
    <mergeCell ref="C29:G29"/>
    <mergeCell ref="C16:G16"/>
    <mergeCell ref="C17:G17"/>
    <mergeCell ref="C19:G19"/>
    <mergeCell ref="C20:G20"/>
    <mergeCell ref="C21:G21"/>
    <mergeCell ref="C18:G18"/>
    <mergeCell ref="A25:G25"/>
    <mergeCell ref="C26:G26"/>
    <mergeCell ref="A43:N43"/>
    <mergeCell ref="A44:N44"/>
    <mergeCell ref="D46:N46"/>
    <mergeCell ref="C33:G33"/>
    <mergeCell ref="C34:G34"/>
    <mergeCell ref="C35:G35"/>
    <mergeCell ref="A38:G38"/>
    <mergeCell ref="A36:G36"/>
    <mergeCell ref="A42:N42"/>
    <mergeCell ref="A1:O3"/>
    <mergeCell ref="A4:O4"/>
    <mergeCell ref="C11:G11"/>
    <mergeCell ref="C10:G10"/>
    <mergeCell ref="J7:J8"/>
    <mergeCell ref="I7:I8"/>
    <mergeCell ref="H7:H8"/>
    <mergeCell ref="C7:G8"/>
    <mergeCell ref="A7:A8"/>
    <mergeCell ref="A5:N6"/>
    <mergeCell ref="C9:G9"/>
    <mergeCell ref="L7:L8"/>
    <mergeCell ref="M7:M8"/>
    <mergeCell ref="N7:N8"/>
    <mergeCell ref="K7:K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6E42-A3A3-4C57-A36E-C54E63B7D67A}">
  <dimension ref="A1:O44"/>
  <sheetViews>
    <sheetView topLeftCell="A19" workbookViewId="0">
      <selection activeCell="J33" sqref="J33"/>
    </sheetView>
  </sheetViews>
  <sheetFormatPr defaultRowHeight="14.25"/>
  <cols>
    <col min="2" max="2" width="25.25" customWidth="1"/>
    <col min="7" max="7" width="10.375" customWidth="1"/>
    <col min="11" max="11" width="14.75" customWidth="1"/>
    <col min="12" max="12" width="17.75" customWidth="1"/>
    <col min="15" max="15" width="0.25" customWidth="1"/>
  </cols>
  <sheetData>
    <row r="1" spans="1:1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9.2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0.3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29.25" customHeight="1">
      <c r="A15" s="4" t="s">
        <v>5</v>
      </c>
      <c r="B15" s="34" t="s">
        <v>33</v>
      </c>
      <c r="C15" s="87" t="s">
        <v>75</v>
      </c>
      <c r="D15" s="88"/>
      <c r="E15" s="88"/>
      <c r="F15" s="88"/>
      <c r="G15" s="89"/>
      <c r="H15" s="40">
        <v>60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29.2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760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520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 ht="27.75" customHeight="1">
      <c r="A21" s="4" t="s">
        <v>11</v>
      </c>
      <c r="B21" s="34" t="s">
        <v>80</v>
      </c>
      <c r="C21" s="87" t="s">
        <v>81</v>
      </c>
      <c r="D21" s="88"/>
      <c r="E21" s="88"/>
      <c r="F21" s="88"/>
      <c r="G21" s="89"/>
      <c r="H21" s="40">
        <v>198</v>
      </c>
      <c r="I21" s="40" t="s">
        <v>82</v>
      </c>
      <c r="J21" s="6"/>
      <c r="K21" s="6">
        <f>H21*J21</f>
        <v>0</v>
      </c>
      <c r="L21" s="6">
        <f>K21*1.23</f>
        <v>0</v>
      </c>
      <c r="M21" s="6"/>
      <c r="N21" s="6"/>
      <c r="O21" s="4"/>
    </row>
    <row r="22" spans="1:15" ht="45" customHeight="1">
      <c r="A22" s="4" t="s">
        <v>12</v>
      </c>
      <c r="B22" s="34" t="s">
        <v>83</v>
      </c>
      <c r="C22" s="87" t="s">
        <v>84</v>
      </c>
      <c r="D22" s="88"/>
      <c r="E22" s="88"/>
      <c r="F22" s="88"/>
      <c r="G22" s="89"/>
      <c r="H22" s="40">
        <v>11.38</v>
      </c>
      <c r="I22" s="40" t="s">
        <v>25</v>
      </c>
      <c r="J22" s="6"/>
      <c r="K22" s="6">
        <f>H22*J22</f>
        <v>0</v>
      </c>
      <c r="L22" s="6">
        <f>K22*1.23</f>
        <v>0</v>
      </c>
      <c r="M22" s="6"/>
      <c r="N22" s="6"/>
      <c r="O22" s="4"/>
    </row>
    <row r="23" spans="1:15" ht="29.25" customHeight="1">
      <c r="A23" s="4" t="s">
        <v>13</v>
      </c>
      <c r="B23" s="34" t="s">
        <v>85</v>
      </c>
      <c r="C23" s="87" t="s">
        <v>86</v>
      </c>
      <c r="D23" s="88"/>
      <c r="E23" s="88"/>
      <c r="F23" s="88"/>
      <c r="G23" s="89"/>
      <c r="H23" s="40">
        <v>198</v>
      </c>
      <c r="I23" s="40" t="s">
        <v>82</v>
      </c>
      <c r="J23" s="6"/>
      <c r="K23" s="6">
        <f>H23*J23</f>
        <v>0</v>
      </c>
      <c r="L23" s="6">
        <f>K23*1.23</f>
        <v>0</v>
      </c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30" customHeight="1">
      <c r="A27" s="4" t="s">
        <v>66</v>
      </c>
      <c r="B27" s="34" t="s">
        <v>36</v>
      </c>
      <c r="C27" s="87" t="s">
        <v>37</v>
      </c>
      <c r="D27" s="88"/>
      <c r="E27" s="88"/>
      <c r="F27" s="88"/>
      <c r="G27" s="89"/>
      <c r="H27" s="5">
        <v>980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2.75" customHeight="1">
      <c r="A28" s="4" t="s">
        <v>87</v>
      </c>
      <c r="B28" s="34" t="s">
        <v>62</v>
      </c>
      <c r="C28" s="87" t="s">
        <v>64</v>
      </c>
      <c r="D28" s="88"/>
      <c r="E28" s="88"/>
      <c r="F28" s="88"/>
      <c r="G28" s="89"/>
      <c r="H28" s="5">
        <v>980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36" customHeight="1">
      <c r="A33" s="4" t="s">
        <v>88</v>
      </c>
      <c r="B33" s="34"/>
      <c r="C33" s="87" t="s">
        <v>22</v>
      </c>
      <c r="D33" s="88"/>
      <c r="E33" s="88"/>
      <c r="F33" s="88"/>
      <c r="G33" s="89"/>
      <c r="H33" s="5">
        <v>148.5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</row>
    <row r="43" spans="1: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9538-C860-4A49-878C-168BDF5B268D}">
  <dimension ref="A1:O44"/>
  <sheetViews>
    <sheetView tabSelected="1" topLeftCell="A22" workbookViewId="0">
      <selection activeCell="J34" sqref="J34"/>
    </sheetView>
  </sheetViews>
  <sheetFormatPr defaultRowHeight="14.25"/>
  <cols>
    <col min="2" max="2" width="20.75" customWidth="1"/>
    <col min="11" max="11" width="13.75" customWidth="1"/>
    <col min="12" max="12" width="18.125" customWidth="1"/>
  </cols>
  <sheetData>
    <row r="1" spans="1:15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7.7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0.5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>
      <c r="A15" s="4"/>
      <c r="B15" s="34"/>
      <c r="C15" s="87"/>
      <c r="D15" s="88"/>
      <c r="E15" s="88"/>
      <c r="F15" s="88"/>
      <c r="G15" s="89"/>
      <c r="H15" s="40"/>
      <c r="I15" s="40"/>
      <c r="J15" s="6"/>
      <c r="K15" s="6"/>
      <c r="L15" s="6"/>
      <c r="M15" s="6"/>
      <c r="N15" s="6"/>
      <c r="O15" s="4"/>
    </row>
    <row r="16" spans="1:15" ht="30" customHeight="1">
      <c r="A16" s="4" t="s">
        <v>5</v>
      </c>
      <c r="B16" s="34" t="s">
        <v>34</v>
      </c>
      <c r="C16" s="87" t="s">
        <v>35</v>
      </c>
      <c r="D16" s="88"/>
      <c r="E16" s="88"/>
      <c r="F16" s="88"/>
      <c r="G16" s="89"/>
      <c r="H16" s="40">
        <v>2374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2" customHeight="1">
      <c r="A20" s="4" t="s">
        <v>8</v>
      </c>
      <c r="B20" s="56" t="s">
        <v>62</v>
      </c>
      <c r="C20" s="87" t="s">
        <v>63</v>
      </c>
      <c r="D20" s="88"/>
      <c r="E20" s="88"/>
      <c r="F20" s="88"/>
      <c r="G20" s="89"/>
      <c r="H20" s="40">
        <v>1755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5.5" customHeight="1">
      <c r="A27" s="4" t="s">
        <v>10</v>
      </c>
      <c r="B27" s="34" t="s">
        <v>36</v>
      </c>
      <c r="C27" s="87" t="s">
        <v>37</v>
      </c>
      <c r="D27" s="88"/>
      <c r="E27" s="88"/>
      <c r="F27" s="88"/>
      <c r="G27" s="89"/>
      <c r="H27" s="5">
        <v>1755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2.75" customHeight="1">
      <c r="A28" s="4" t="s">
        <v>11</v>
      </c>
      <c r="B28" s="56" t="s">
        <v>62</v>
      </c>
      <c r="C28" s="87" t="s">
        <v>64</v>
      </c>
      <c r="D28" s="88"/>
      <c r="E28" s="88"/>
      <c r="F28" s="88"/>
      <c r="G28" s="89"/>
      <c r="H28" s="5">
        <v>4278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 t="s">
        <v>23</v>
      </c>
      <c r="K32" s="11" t="s">
        <v>23</v>
      </c>
      <c r="L32" s="11" t="s">
        <v>23</v>
      </c>
      <c r="M32" s="11"/>
      <c r="N32" s="11"/>
      <c r="O32" s="4"/>
    </row>
    <row r="33" spans="1:15" ht="42.75" customHeight="1">
      <c r="A33" s="4" t="s">
        <v>12</v>
      </c>
      <c r="B33" s="34" t="s">
        <v>61</v>
      </c>
      <c r="C33" s="87" t="s">
        <v>69</v>
      </c>
      <c r="D33" s="88"/>
      <c r="E33" s="88"/>
      <c r="F33" s="88"/>
      <c r="G33" s="89"/>
      <c r="H33" s="5">
        <v>854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 ht="30" customHeight="1">
      <c r="A34" s="4" t="s">
        <v>13</v>
      </c>
      <c r="B34" s="34" t="s">
        <v>60</v>
      </c>
      <c r="C34" s="87" t="s">
        <v>54</v>
      </c>
      <c r="D34" s="88"/>
      <c r="E34" s="88"/>
      <c r="F34" s="88"/>
      <c r="G34" s="89"/>
      <c r="H34" s="5">
        <v>854</v>
      </c>
      <c r="I34" s="40" t="s">
        <v>26</v>
      </c>
      <c r="J34" s="6"/>
      <c r="K34" s="6">
        <f>H34*J34</f>
        <v>0</v>
      </c>
      <c r="L34" s="6">
        <f>K34*1.23</f>
        <v>0</v>
      </c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opLeftCell="A22" workbookViewId="0">
      <selection activeCell="J33" sqref="J33"/>
    </sheetView>
  </sheetViews>
  <sheetFormatPr defaultRowHeight="14.25"/>
  <cols>
    <col min="2" max="2" width="20.5" customWidth="1"/>
    <col min="11" max="11" width="13.25" customWidth="1"/>
    <col min="12" max="12" width="12.125" customWidth="1"/>
    <col min="15" max="15" width="9" hidden="1" customWidth="1"/>
  </cols>
  <sheetData>
    <row r="1" spans="1:1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7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0.4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28.5" customHeight="1">
      <c r="A15" s="4" t="s">
        <v>5</v>
      </c>
      <c r="B15" s="34" t="s">
        <v>33</v>
      </c>
      <c r="C15" s="87" t="s">
        <v>75</v>
      </c>
      <c r="D15" s="88"/>
      <c r="E15" s="88"/>
      <c r="F15" s="88"/>
      <c r="G15" s="89"/>
      <c r="H15" s="40">
        <v>183.75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28.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1225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1.2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1225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7.75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1225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2.75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1225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>
      <c r="A33" s="4" t="s">
        <v>13</v>
      </c>
      <c r="B33" s="34" t="s">
        <v>60</v>
      </c>
      <c r="C33" s="87" t="s">
        <v>22</v>
      </c>
      <c r="D33" s="88"/>
      <c r="E33" s="88"/>
      <c r="F33" s="88"/>
      <c r="G33" s="89"/>
      <c r="H33" s="5">
        <v>525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</row>
    <row r="43" spans="1: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opLeftCell="A16" workbookViewId="0">
      <selection activeCell="J33" sqref="J33"/>
    </sheetView>
  </sheetViews>
  <sheetFormatPr defaultRowHeight="14.25"/>
  <cols>
    <col min="2" max="2" width="21" customWidth="1"/>
    <col min="11" max="11" width="13.5" customWidth="1"/>
    <col min="12" max="12" width="14.125" customWidth="1"/>
    <col min="14" max="14" width="9" customWidth="1"/>
    <col min="15" max="15" width="9" hidden="1" customWidth="1"/>
  </cols>
  <sheetData>
    <row r="1" spans="1:15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5.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0.3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28.5" customHeight="1">
      <c r="A15" s="4" t="s">
        <v>5</v>
      </c>
      <c r="B15" s="34" t="s">
        <v>33</v>
      </c>
      <c r="C15" s="87" t="s">
        <v>52</v>
      </c>
      <c r="D15" s="88"/>
      <c r="E15" s="88"/>
      <c r="F15" s="88"/>
      <c r="G15" s="89"/>
      <c r="H15" s="40">
        <v>131.25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27.7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875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0.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875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30.75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875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2.75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875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28.5" customHeight="1">
      <c r="A33" s="4" t="s">
        <v>13</v>
      </c>
      <c r="B33" s="34" t="s">
        <v>60</v>
      </c>
      <c r="C33" s="87" t="s">
        <v>22</v>
      </c>
      <c r="D33" s="88"/>
      <c r="E33" s="88"/>
      <c r="F33" s="88"/>
      <c r="G33" s="89"/>
      <c r="H33" s="5">
        <v>375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</row>
    <row r="43" spans="1: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E8F8-AAB5-4057-A53F-033F9D3769E6}">
  <dimension ref="A1:O44"/>
  <sheetViews>
    <sheetView topLeftCell="A25" workbookViewId="0">
      <selection activeCell="J33" sqref="J33"/>
    </sheetView>
  </sheetViews>
  <sheetFormatPr defaultRowHeight="14.25"/>
  <cols>
    <col min="2" max="2" width="22" customWidth="1"/>
    <col min="11" max="11" width="12.625" customWidth="1"/>
    <col min="12" max="12" width="14.375" customWidth="1"/>
    <col min="14" max="14" width="9" customWidth="1"/>
    <col min="15" max="15" width="9" hidden="1" customWidth="1"/>
  </cols>
  <sheetData>
    <row r="1" spans="1:1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7.7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0.6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12.75" customHeight="1">
      <c r="A15" s="4"/>
      <c r="B15" s="34"/>
      <c r="C15" s="87"/>
      <c r="D15" s="88"/>
      <c r="E15" s="88"/>
      <c r="F15" s="88"/>
      <c r="G15" s="89"/>
      <c r="H15" s="40">
        <v>0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32.25" customHeight="1">
      <c r="A16" s="4" t="s">
        <v>5</v>
      </c>
      <c r="B16" s="34" t="s">
        <v>34</v>
      </c>
      <c r="C16" s="87" t="s">
        <v>35</v>
      </c>
      <c r="D16" s="88"/>
      <c r="E16" s="88"/>
      <c r="F16" s="88"/>
      <c r="G16" s="89"/>
      <c r="H16" s="40">
        <v>2100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4.25" customHeight="1">
      <c r="A20" s="4" t="s">
        <v>8</v>
      </c>
      <c r="B20" s="34" t="s">
        <v>39</v>
      </c>
      <c r="C20" s="87" t="s">
        <v>59</v>
      </c>
      <c r="D20" s="88"/>
      <c r="E20" s="88"/>
      <c r="F20" s="88"/>
      <c r="G20" s="89"/>
      <c r="H20" s="40">
        <v>525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30" customHeight="1">
      <c r="A27" s="4" t="s">
        <v>10</v>
      </c>
      <c r="B27" s="34" t="s">
        <v>36</v>
      </c>
      <c r="C27" s="87" t="s">
        <v>37</v>
      </c>
      <c r="D27" s="88"/>
      <c r="E27" s="88"/>
      <c r="F27" s="88"/>
      <c r="G27" s="89"/>
      <c r="H27" s="5">
        <v>2100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30" customHeight="1">
      <c r="A28" s="4" t="s">
        <v>11</v>
      </c>
      <c r="B28" s="34" t="s">
        <v>62</v>
      </c>
      <c r="C28" s="87" t="s">
        <v>64</v>
      </c>
      <c r="D28" s="88"/>
      <c r="E28" s="88"/>
      <c r="F28" s="88"/>
      <c r="G28" s="89"/>
      <c r="H28" s="5">
        <v>2100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28.5" customHeight="1">
      <c r="A33" s="4" t="s">
        <v>12</v>
      </c>
      <c r="B33" s="34" t="s">
        <v>60</v>
      </c>
      <c r="C33" s="87" t="s">
        <v>22</v>
      </c>
      <c r="D33" s="88"/>
      <c r="E33" s="88"/>
      <c r="F33" s="88"/>
      <c r="G33" s="89"/>
      <c r="H33" s="5">
        <v>900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</row>
    <row r="43" spans="1: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2031-2A9D-4B50-BE4C-93B8C7427BB2}">
  <dimension ref="A1:O44"/>
  <sheetViews>
    <sheetView topLeftCell="A19" workbookViewId="0">
      <selection activeCell="J33" sqref="J33"/>
    </sheetView>
  </sheetViews>
  <sheetFormatPr defaultRowHeight="14.25"/>
  <cols>
    <col min="2" max="2" width="24.125" customWidth="1"/>
    <col min="11" max="11" width="12.75" customWidth="1"/>
    <col min="12" max="12" width="15.875" customWidth="1"/>
    <col min="13" max="13" width="9" customWidth="1"/>
    <col min="15" max="15" width="0.125" customWidth="1"/>
  </cols>
  <sheetData>
    <row r="1" spans="1:1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8.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0.2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30" customHeight="1">
      <c r="A15" s="4" t="s">
        <v>5</v>
      </c>
      <c r="B15" s="34" t="s">
        <v>33</v>
      </c>
      <c r="C15" s="87" t="s">
        <v>67</v>
      </c>
      <c r="D15" s="88"/>
      <c r="E15" s="88"/>
      <c r="F15" s="88"/>
      <c r="G15" s="89"/>
      <c r="H15" s="40">
        <v>105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31.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700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3.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700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7.75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700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4.25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700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27.75" customHeight="1">
      <c r="A33" s="4" t="s">
        <v>13</v>
      </c>
      <c r="B33" s="34" t="s">
        <v>60</v>
      </c>
      <c r="C33" s="87" t="s">
        <v>68</v>
      </c>
      <c r="D33" s="88"/>
      <c r="E33" s="88"/>
      <c r="F33" s="88"/>
      <c r="G33" s="89"/>
      <c r="H33" s="5">
        <v>300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8AD1-9C4B-407B-927A-A88DE4EB9C7B}">
  <dimension ref="A1:O44"/>
  <sheetViews>
    <sheetView topLeftCell="A22" workbookViewId="0">
      <selection activeCell="J33" sqref="J33"/>
    </sheetView>
  </sheetViews>
  <sheetFormatPr defaultRowHeight="14.25"/>
  <cols>
    <col min="2" max="2" width="20.5" customWidth="1"/>
    <col min="11" max="11" width="14.125" customWidth="1"/>
    <col min="12" max="12" width="17.25" customWidth="1"/>
    <col min="14" max="14" width="9" customWidth="1"/>
    <col min="15" max="15" width="0.125" customWidth="1"/>
  </cols>
  <sheetData>
    <row r="1" spans="1:1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9.2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0.1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27" customHeight="1">
      <c r="A15" s="4" t="s">
        <v>5</v>
      </c>
      <c r="B15" s="34" t="s">
        <v>33</v>
      </c>
      <c r="C15" s="87" t="s">
        <v>57</v>
      </c>
      <c r="D15" s="88"/>
      <c r="E15" s="88"/>
      <c r="F15" s="88"/>
      <c r="G15" s="89"/>
      <c r="H15" s="40">
        <v>70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27.7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650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5.7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450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6.25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650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3.5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650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30" customHeight="1">
      <c r="A33" s="4" t="s">
        <v>13</v>
      </c>
      <c r="B33" s="34" t="s">
        <v>60</v>
      </c>
      <c r="C33" s="87" t="s">
        <v>22</v>
      </c>
      <c r="D33" s="88"/>
      <c r="E33" s="88"/>
      <c r="F33" s="88"/>
      <c r="G33" s="89"/>
      <c r="H33" s="5">
        <v>290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7AE1-E6B1-49F9-BD29-BF5974AA0871}">
  <dimension ref="A1:O44"/>
  <sheetViews>
    <sheetView topLeftCell="A22" workbookViewId="0">
      <selection activeCell="J34" sqref="J34"/>
    </sheetView>
  </sheetViews>
  <sheetFormatPr defaultRowHeight="14.25"/>
  <cols>
    <col min="2" max="2" width="21.125" customWidth="1"/>
    <col min="11" max="11" width="14.5" customWidth="1"/>
    <col min="12" max="12" width="15.375" customWidth="1"/>
    <col min="14" max="14" width="9" customWidth="1"/>
    <col min="15" max="15" width="0.125" customWidth="1"/>
  </cols>
  <sheetData>
    <row r="1" spans="1:1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6.2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0.2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26.25" customHeight="1">
      <c r="A15" s="4" t="s">
        <v>5</v>
      </c>
      <c r="B15" s="34" t="s">
        <v>33</v>
      </c>
      <c r="C15" s="87" t="s">
        <v>71</v>
      </c>
      <c r="D15" s="88"/>
      <c r="E15" s="88"/>
      <c r="F15" s="88"/>
      <c r="G15" s="89"/>
      <c r="H15" s="40">
        <v>52.5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27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795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2.75" customHeight="1">
      <c r="A20" s="5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350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30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795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1.25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795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33.75" customHeight="1">
      <c r="A33" s="4" t="s">
        <v>13</v>
      </c>
      <c r="B33" s="34" t="s">
        <v>60</v>
      </c>
      <c r="C33" s="87" t="s">
        <v>22</v>
      </c>
      <c r="D33" s="88"/>
      <c r="E33" s="88"/>
      <c r="F33" s="88"/>
      <c r="G33" s="89"/>
      <c r="H33" s="5">
        <v>340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 ht="25.5" customHeight="1">
      <c r="A34" s="4" t="s">
        <v>66</v>
      </c>
      <c r="B34" s="34" t="s">
        <v>55</v>
      </c>
      <c r="C34" s="87" t="s">
        <v>72</v>
      </c>
      <c r="D34" s="88"/>
      <c r="E34" s="88"/>
      <c r="F34" s="88"/>
      <c r="G34" s="89"/>
      <c r="H34" s="5">
        <v>1.5</v>
      </c>
      <c r="I34" s="40" t="s">
        <v>25</v>
      </c>
      <c r="J34" s="6"/>
      <c r="K34" s="6">
        <f>H34*J34</f>
        <v>0</v>
      </c>
      <c r="L34" s="6">
        <f>K34*1.232</f>
        <v>0</v>
      </c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F7A7-F089-4088-BAAF-1559E1D06F22}">
  <dimension ref="A1:O44"/>
  <sheetViews>
    <sheetView topLeftCell="A22" workbookViewId="0">
      <selection activeCell="J34" sqref="J34"/>
    </sheetView>
  </sheetViews>
  <sheetFormatPr defaultRowHeight="14.25"/>
  <cols>
    <col min="2" max="2" width="20.625" customWidth="1"/>
    <col min="11" max="11" width="13.625" customWidth="1"/>
    <col min="12" max="12" width="18.75" customWidth="1"/>
    <col min="15" max="15" width="0.25" customWidth="1"/>
  </cols>
  <sheetData>
    <row r="1" spans="1:1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23.25" customHeight="1">
      <c r="A11" s="4" t="s">
        <v>6</v>
      </c>
      <c r="B11" s="34" t="s">
        <v>32</v>
      </c>
      <c r="C11" s="60" t="s">
        <v>4</v>
      </c>
      <c r="D11" s="61"/>
      <c r="E11" s="61"/>
      <c r="F11" s="61"/>
      <c r="G11" s="62"/>
      <c r="H11" s="5">
        <v>0.2</v>
      </c>
      <c r="I11" s="40" t="s">
        <v>24</v>
      </c>
      <c r="J11" s="6"/>
      <c r="K11" s="6">
        <f>SUM(H11*J11)</f>
        <v>0</v>
      </c>
      <c r="L11" s="6">
        <f>SUM(K11*1.23)</f>
        <v>0</v>
      </c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 ht="43.5" customHeight="1">
      <c r="A15" s="4" t="s">
        <v>5</v>
      </c>
      <c r="B15" s="34" t="s">
        <v>33</v>
      </c>
      <c r="C15" s="87" t="s">
        <v>70</v>
      </c>
      <c r="D15" s="88"/>
      <c r="E15" s="88"/>
      <c r="F15" s="88"/>
      <c r="G15" s="89"/>
      <c r="H15" s="55">
        <v>58.6</v>
      </c>
      <c r="I15" s="40" t="s">
        <v>25</v>
      </c>
      <c r="J15" s="6"/>
      <c r="K15" s="6">
        <f>SUM(J15*H15)</f>
        <v>0</v>
      </c>
      <c r="L15" s="6">
        <f>SUM(K15*1.23)</f>
        <v>0</v>
      </c>
      <c r="M15" s="6"/>
      <c r="N15" s="6"/>
      <c r="O15" s="4"/>
    </row>
    <row r="16" spans="1:15" ht="31.5" customHeight="1">
      <c r="A16" s="4" t="s">
        <v>8</v>
      </c>
      <c r="B16" s="34" t="s">
        <v>34</v>
      </c>
      <c r="C16" s="87" t="s">
        <v>35</v>
      </c>
      <c r="D16" s="88"/>
      <c r="E16" s="88"/>
      <c r="F16" s="88"/>
      <c r="G16" s="89"/>
      <c r="H16" s="40">
        <v>460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2.75" customHeight="1">
      <c r="A20" s="4" t="s">
        <v>10</v>
      </c>
      <c r="B20" s="34" t="s">
        <v>39</v>
      </c>
      <c r="C20" s="87" t="s">
        <v>50</v>
      </c>
      <c r="D20" s="88"/>
      <c r="E20" s="88"/>
      <c r="F20" s="88"/>
      <c r="G20" s="89"/>
      <c r="H20" s="40">
        <v>753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28.5" customHeight="1">
      <c r="A27" s="4" t="s">
        <v>11</v>
      </c>
      <c r="B27" s="34" t="s">
        <v>36</v>
      </c>
      <c r="C27" s="87" t="s">
        <v>37</v>
      </c>
      <c r="D27" s="88"/>
      <c r="E27" s="88"/>
      <c r="F27" s="88"/>
      <c r="G27" s="89"/>
      <c r="H27" s="5">
        <v>1201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39" customHeight="1">
      <c r="A28" s="4" t="s">
        <v>12</v>
      </c>
      <c r="B28" s="34" t="s">
        <v>62</v>
      </c>
      <c r="C28" s="87" t="s">
        <v>64</v>
      </c>
      <c r="D28" s="88"/>
      <c r="E28" s="88"/>
      <c r="F28" s="88"/>
      <c r="G28" s="89"/>
      <c r="H28" s="5">
        <v>1201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29.25" customHeight="1">
      <c r="A33" s="4" t="s">
        <v>13</v>
      </c>
      <c r="B33" s="34" t="s">
        <v>60</v>
      </c>
      <c r="C33" s="87" t="s">
        <v>22</v>
      </c>
      <c r="D33" s="88"/>
      <c r="E33" s="88"/>
      <c r="F33" s="88"/>
      <c r="G33" s="89"/>
      <c r="H33" s="5">
        <v>230</v>
      </c>
      <c r="I33" s="40" t="s">
        <v>26</v>
      </c>
      <c r="J33" s="6"/>
      <c r="K33" s="6">
        <f>H33*J33</f>
        <v>0</v>
      </c>
      <c r="L33" s="6">
        <f>K33*1.23</f>
        <v>0</v>
      </c>
      <c r="M33" s="6"/>
      <c r="N33" s="6"/>
      <c r="O33" s="4"/>
    </row>
    <row r="34" spans="1:15" ht="28.5" customHeight="1">
      <c r="A34" s="4" t="s">
        <v>66</v>
      </c>
      <c r="B34" s="34" t="s">
        <v>55</v>
      </c>
      <c r="C34" s="87" t="s">
        <v>56</v>
      </c>
      <c r="D34" s="88"/>
      <c r="E34" s="88"/>
      <c r="F34" s="88"/>
      <c r="G34" s="89"/>
      <c r="H34" s="5">
        <v>2</v>
      </c>
      <c r="I34" s="40" t="s">
        <v>25</v>
      </c>
      <c r="J34" s="6"/>
      <c r="K34" s="6">
        <f>H34*J34</f>
        <v>0</v>
      </c>
      <c r="L34" s="6">
        <f>K34*1.23</f>
        <v>0</v>
      </c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3"/>
    </row>
    <row r="43" spans="1: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2F8E-E31E-45C3-99BC-4399C984D3CC}">
  <dimension ref="A1:O44"/>
  <sheetViews>
    <sheetView topLeftCell="A16" workbookViewId="0">
      <selection activeCell="J28" sqref="J28"/>
    </sheetView>
  </sheetViews>
  <sheetFormatPr defaultRowHeight="14.25"/>
  <cols>
    <col min="2" max="2" width="20.5" customWidth="1"/>
    <col min="11" max="11" width="17" customWidth="1"/>
    <col min="12" max="12" width="17.125" customWidth="1"/>
    <col min="14" max="14" width="9" customWidth="1"/>
    <col min="15" max="15" width="9" hidden="1" customWidth="1"/>
  </cols>
  <sheetData>
    <row r="1" spans="1:1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13"/>
    </row>
    <row r="6" spans="1: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4"/>
    </row>
    <row r="7" spans="1:15">
      <c r="A7" s="68" t="s">
        <v>0</v>
      </c>
      <c r="B7" s="37"/>
      <c r="C7" s="70" t="s">
        <v>1</v>
      </c>
      <c r="D7" s="71"/>
      <c r="E7" s="71"/>
      <c r="F7" s="71"/>
      <c r="G7" s="72"/>
      <c r="H7" s="68" t="s">
        <v>2</v>
      </c>
      <c r="I7" s="68" t="s">
        <v>3</v>
      </c>
      <c r="J7" s="66" t="s">
        <v>28</v>
      </c>
      <c r="K7" s="81" t="s">
        <v>29</v>
      </c>
      <c r="L7" s="81" t="s">
        <v>30</v>
      </c>
      <c r="M7" s="83"/>
      <c r="N7" s="83"/>
      <c r="O7" s="14"/>
    </row>
    <row r="8" spans="1:15">
      <c r="A8" s="69"/>
      <c r="B8" s="38" t="s">
        <v>31</v>
      </c>
      <c r="C8" s="73"/>
      <c r="D8" s="74"/>
      <c r="E8" s="74"/>
      <c r="F8" s="74"/>
      <c r="G8" s="75"/>
      <c r="H8" s="69"/>
      <c r="I8" s="69"/>
      <c r="J8" s="67"/>
      <c r="K8" s="82"/>
      <c r="L8" s="82"/>
      <c r="M8" s="84"/>
      <c r="N8" s="84"/>
      <c r="O8" s="14"/>
    </row>
    <row r="9" spans="1:15">
      <c r="A9" s="30">
        <v>1</v>
      </c>
      <c r="B9" s="33">
        <v>2</v>
      </c>
      <c r="C9" s="78">
        <v>3</v>
      </c>
      <c r="D9" s="79"/>
      <c r="E9" s="79"/>
      <c r="F9" s="79"/>
      <c r="G9" s="80"/>
      <c r="H9" s="30">
        <v>4</v>
      </c>
      <c r="I9" s="17">
        <v>5</v>
      </c>
      <c r="J9" s="16">
        <v>6</v>
      </c>
      <c r="K9" s="16">
        <v>7</v>
      </c>
      <c r="L9" s="16">
        <v>8</v>
      </c>
      <c r="M9" s="17"/>
      <c r="N9" s="17"/>
      <c r="O9" s="4"/>
    </row>
    <row r="10" spans="1:15" ht="15">
      <c r="A10" s="8" t="s">
        <v>15</v>
      </c>
      <c r="B10" s="41" t="s">
        <v>23</v>
      </c>
      <c r="C10" s="63" t="s">
        <v>7</v>
      </c>
      <c r="D10" s="64"/>
      <c r="E10" s="64"/>
      <c r="F10" s="64"/>
      <c r="G10" s="65"/>
      <c r="H10" s="30" t="s">
        <v>23</v>
      </c>
      <c r="I10" s="7" t="s">
        <v>23</v>
      </c>
      <c r="J10" s="7" t="s">
        <v>23</v>
      </c>
      <c r="K10" s="7" t="s">
        <v>23</v>
      </c>
      <c r="L10" s="7" t="s">
        <v>23</v>
      </c>
      <c r="M10" s="7"/>
      <c r="N10" s="7"/>
      <c r="O10" s="4"/>
    </row>
    <row r="11" spans="1:15" ht="32.25" customHeight="1">
      <c r="A11" s="4"/>
      <c r="B11" s="34"/>
      <c r="C11" s="60"/>
      <c r="D11" s="61"/>
      <c r="E11" s="61"/>
      <c r="F11" s="61"/>
      <c r="G11" s="62"/>
      <c r="H11" s="5"/>
      <c r="I11" s="40"/>
      <c r="J11" s="6"/>
      <c r="K11" s="6"/>
      <c r="L11" s="6"/>
      <c r="M11" s="6"/>
      <c r="N11" s="6"/>
      <c r="O11" s="4"/>
    </row>
    <row r="12" spans="1:15">
      <c r="A12" s="4"/>
      <c r="B12" s="34"/>
      <c r="C12" s="60"/>
      <c r="D12" s="61"/>
      <c r="E12" s="61"/>
      <c r="F12" s="61"/>
      <c r="G12" s="62"/>
      <c r="H12" s="5"/>
      <c r="I12" s="40"/>
      <c r="J12" s="6"/>
      <c r="K12" s="6"/>
      <c r="L12" s="6"/>
      <c r="M12" s="6"/>
      <c r="N12" s="6"/>
      <c r="O12" s="4"/>
    </row>
    <row r="13" spans="1:15" ht="15">
      <c r="A13" s="9"/>
      <c r="B13" s="42"/>
      <c r="C13" s="94" t="s">
        <v>42</v>
      </c>
      <c r="D13" s="95"/>
      <c r="E13" s="95"/>
      <c r="F13" s="95"/>
      <c r="G13" s="96"/>
      <c r="H13" s="31"/>
      <c r="I13" s="45"/>
      <c r="J13" s="10"/>
      <c r="K13" s="10">
        <f>SUM(K11:K12)</f>
        <v>0</v>
      </c>
      <c r="L13" s="10">
        <f>SUM(L11:L12)</f>
        <v>0</v>
      </c>
      <c r="M13" s="10"/>
      <c r="N13" s="10"/>
      <c r="O13" s="4"/>
    </row>
    <row r="14" spans="1:15" ht="15">
      <c r="A14" s="29" t="s">
        <v>16</v>
      </c>
      <c r="B14" s="41" t="s">
        <v>23</v>
      </c>
      <c r="C14" s="63" t="s">
        <v>9</v>
      </c>
      <c r="D14" s="64"/>
      <c r="E14" s="64"/>
      <c r="F14" s="64"/>
      <c r="G14" s="65"/>
      <c r="H14" s="30" t="s">
        <v>23</v>
      </c>
      <c r="I14" s="11" t="s">
        <v>23</v>
      </c>
      <c r="J14" s="11" t="s">
        <v>23</v>
      </c>
      <c r="K14" s="11" t="s">
        <v>23</v>
      </c>
      <c r="L14" s="11" t="s">
        <v>23</v>
      </c>
      <c r="M14" s="11"/>
      <c r="N14" s="11"/>
      <c r="O14" s="4"/>
    </row>
    <row r="15" spans="1:15">
      <c r="A15" s="4"/>
      <c r="B15" s="34"/>
      <c r="C15" s="87"/>
      <c r="D15" s="88"/>
      <c r="E15" s="88"/>
      <c r="F15" s="88"/>
      <c r="G15" s="89"/>
      <c r="H15" s="40"/>
      <c r="I15" s="40"/>
      <c r="J15" s="6"/>
      <c r="K15" s="6"/>
      <c r="L15" s="6"/>
      <c r="M15" s="6"/>
      <c r="N15" s="6"/>
      <c r="O15" s="4"/>
    </row>
    <row r="16" spans="1:15" ht="27" customHeight="1">
      <c r="A16" s="4" t="s">
        <v>6</v>
      </c>
      <c r="B16" s="34" t="s">
        <v>34</v>
      </c>
      <c r="C16" s="87" t="s">
        <v>35</v>
      </c>
      <c r="D16" s="88"/>
      <c r="E16" s="88"/>
      <c r="F16" s="88"/>
      <c r="G16" s="89"/>
      <c r="H16" s="40">
        <v>100</v>
      </c>
      <c r="I16" s="40" t="s">
        <v>26</v>
      </c>
      <c r="J16" s="6"/>
      <c r="K16" s="6">
        <f>SUM(H16*J16)</f>
        <v>0</v>
      </c>
      <c r="L16" s="6">
        <f>SUM(K16*1.23)</f>
        <v>0</v>
      </c>
      <c r="M16" s="6"/>
      <c r="N16" s="6"/>
      <c r="O16" s="4"/>
    </row>
    <row r="17" spans="1:15">
      <c r="A17" s="4"/>
      <c r="B17" s="34"/>
      <c r="C17" s="60"/>
      <c r="D17" s="61"/>
      <c r="E17" s="61"/>
      <c r="F17" s="61"/>
      <c r="G17" s="62"/>
      <c r="H17" s="5"/>
      <c r="I17" s="40"/>
      <c r="J17" s="6"/>
      <c r="K17" s="6"/>
      <c r="L17" s="6"/>
      <c r="M17" s="6"/>
      <c r="N17" s="6"/>
      <c r="O17" s="4"/>
    </row>
    <row r="18" spans="1:15" ht="15">
      <c r="A18" s="9"/>
      <c r="B18" s="42"/>
      <c r="C18" s="90" t="s">
        <v>43</v>
      </c>
      <c r="D18" s="91"/>
      <c r="E18" s="91"/>
      <c r="F18" s="91"/>
      <c r="G18" s="92"/>
      <c r="H18" s="31"/>
      <c r="I18" s="45"/>
      <c r="J18" s="10"/>
      <c r="K18" s="10">
        <f>SUM(K15:K17)</f>
        <v>0</v>
      </c>
      <c r="L18" s="10">
        <f>SUM(L15:L17)</f>
        <v>0</v>
      </c>
      <c r="M18" s="10"/>
      <c r="N18" s="10"/>
      <c r="O18" s="4"/>
    </row>
    <row r="19" spans="1:15" ht="15">
      <c r="A19" s="8" t="s">
        <v>17</v>
      </c>
      <c r="B19" s="41" t="s">
        <v>23</v>
      </c>
      <c r="C19" s="63" t="s">
        <v>14</v>
      </c>
      <c r="D19" s="64"/>
      <c r="E19" s="64"/>
      <c r="F19" s="64"/>
      <c r="G19" s="65"/>
      <c r="H19" s="30" t="s">
        <v>23</v>
      </c>
      <c r="I19" s="11" t="s">
        <v>23</v>
      </c>
      <c r="J19" s="11" t="s">
        <v>23</v>
      </c>
      <c r="K19" s="11" t="s">
        <v>23</v>
      </c>
      <c r="L19" s="11" t="s">
        <v>23</v>
      </c>
      <c r="M19" s="11"/>
      <c r="N19" s="11"/>
      <c r="O19" s="4"/>
    </row>
    <row r="20" spans="1:15" ht="42.75" customHeight="1">
      <c r="A20" s="4" t="s">
        <v>5</v>
      </c>
      <c r="B20" s="34" t="s">
        <v>39</v>
      </c>
      <c r="C20" s="87" t="s">
        <v>50</v>
      </c>
      <c r="D20" s="88"/>
      <c r="E20" s="88"/>
      <c r="F20" s="88"/>
      <c r="G20" s="89"/>
      <c r="H20" s="40">
        <v>100</v>
      </c>
      <c r="I20" s="40" t="s">
        <v>26</v>
      </c>
      <c r="J20" s="6"/>
      <c r="K20" s="6">
        <f>SUM(H20*J20)</f>
        <v>0</v>
      </c>
      <c r="L20" s="6">
        <f>(K20*1.23)</f>
        <v>0</v>
      </c>
      <c r="M20" s="6"/>
      <c r="N20" s="6"/>
      <c r="O20" s="4"/>
    </row>
    <row r="21" spans="1:15">
      <c r="A21" s="4"/>
      <c r="B21" s="34"/>
      <c r="C21" s="87"/>
      <c r="D21" s="88"/>
      <c r="E21" s="88"/>
      <c r="F21" s="88"/>
      <c r="G21" s="89"/>
      <c r="H21" s="40"/>
      <c r="I21" s="40"/>
      <c r="J21" s="6"/>
      <c r="K21" s="6"/>
      <c r="L21" s="6"/>
      <c r="M21" s="6"/>
      <c r="N21" s="6"/>
      <c r="O21" s="4"/>
    </row>
    <row r="22" spans="1:15">
      <c r="A22" s="4"/>
      <c r="B22" s="34"/>
      <c r="C22" s="60"/>
      <c r="D22" s="61"/>
      <c r="E22" s="61"/>
      <c r="F22" s="61"/>
      <c r="G22" s="62"/>
      <c r="H22" s="40"/>
      <c r="I22" s="40"/>
      <c r="J22" s="6"/>
      <c r="K22" s="6"/>
      <c r="L22" s="6"/>
      <c r="M22" s="6"/>
      <c r="N22" s="6"/>
      <c r="O22" s="4"/>
    </row>
    <row r="23" spans="1:15">
      <c r="A23" s="4"/>
      <c r="B23" s="34"/>
      <c r="C23" s="60"/>
      <c r="D23" s="61"/>
      <c r="E23" s="61"/>
      <c r="F23" s="61"/>
      <c r="G23" s="62"/>
      <c r="H23" s="40"/>
      <c r="I23" s="40"/>
      <c r="J23" s="6"/>
      <c r="K23" s="6"/>
      <c r="L23" s="6"/>
      <c r="M23" s="6"/>
      <c r="N23" s="6"/>
      <c r="O23" s="4"/>
    </row>
    <row r="24" spans="1:15">
      <c r="A24" s="39"/>
      <c r="B24" s="35"/>
      <c r="C24" s="97"/>
      <c r="D24" s="97"/>
      <c r="E24" s="97"/>
      <c r="F24" s="97"/>
      <c r="G24" s="97"/>
      <c r="H24" s="40"/>
      <c r="I24" s="40"/>
      <c r="J24" s="6"/>
      <c r="K24" s="6"/>
      <c r="L24" s="24"/>
      <c r="M24" s="6"/>
      <c r="N24" s="6"/>
      <c r="O24" s="4"/>
    </row>
    <row r="25" spans="1:15" ht="15">
      <c r="A25" s="90" t="s">
        <v>44</v>
      </c>
      <c r="B25" s="91"/>
      <c r="C25" s="91"/>
      <c r="D25" s="91"/>
      <c r="E25" s="91"/>
      <c r="F25" s="91"/>
      <c r="G25" s="92"/>
      <c r="H25" s="32"/>
      <c r="I25" s="46"/>
      <c r="J25" s="12"/>
      <c r="K25" s="10">
        <f>SUM(K20:K24)</f>
        <v>0</v>
      </c>
      <c r="L25" s="52">
        <f>SUM(L20:L24)</f>
        <v>0</v>
      </c>
      <c r="M25" s="12"/>
      <c r="N25" s="10"/>
      <c r="O25" s="4"/>
    </row>
    <row r="26" spans="1:15" ht="15">
      <c r="A26" s="8" t="s">
        <v>18</v>
      </c>
      <c r="B26" s="36"/>
      <c r="C26" s="63" t="s">
        <v>19</v>
      </c>
      <c r="D26" s="64"/>
      <c r="E26" s="64"/>
      <c r="F26" s="64"/>
      <c r="G26" s="65"/>
      <c r="H26" s="30" t="s">
        <v>23</v>
      </c>
      <c r="I26" s="11" t="s">
        <v>23</v>
      </c>
      <c r="J26" s="11" t="s">
        <v>23</v>
      </c>
      <c r="K26" s="11" t="s">
        <v>23</v>
      </c>
      <c r="L26" s="11" t="s">
        <v>23</v>
      </c>
      <c r="M26" s="11"/>
      <c r="N26" s="11"/>
      <c r="O26" s="4"/>
    </row>
    <row r="27" spans="1:15" ht="30.75" customHeight="1">
      <c r="A27" s="4" t="s">
        <v>8</v>
      </c>
      <c r="B27" s="34" t="s">
        <v>36</v>
      </c>
      <c r="C27" s="87" t="s">
        <v>37</v>
      </c>
      <c r="D27" s="88"/>
      <c r="E27" s="88"/>
      <c r="F27" s="88"/>
      <c r="G27" s="89"/>
      <c r="H27" s="5">
        <v>480</v>
      </c>
      <c r="I27" s="40" t="s">
        <v>26</v>
      </c>
      <c r="J27" s="6"/>
      <c r="K27" s="6">
        <f>(H27*J27)</f>
        <v>0</v>
      </c>
      <c r="L27" s="6">
        <f>(K27*1.23)</f>
        <v>0</v>
      </c>
      <c r="M27" s="6"/>
      <c r="N27" s="6"/>
      <c r="O27" s="4"/>
    </row>
    <row r="28" spans="1:15" ht="45" customHeight="1">
      <c r="A28" s="4" t="s">
        <v>10</v>
      </c>
      <c r="B28" s="34" t="s">
        <v>62</v>
      </c>
      <c r="C28" s="87" t="s">
        <v>64</v>
      </c>
      <c r="D28" s="88"/>
      <c r="E28" s="88"/>
      <c r="F28" s="88"/>
      <c r="G28" s="89"/>
      <c r="H28" s="5">
        <v>480</v>
      </c>
      <c r="I28" s="40" t="s">
        <v>26</v>
      </c>
      <c r="J28" s="6"/>
      <c r="K28" s="6">
        <f>(H28*J28)</f>
        <v>0</v>
      </c>
      <c r="L28" s="6">
        <f>K28*1.23</f>
        <v>0</v>
      </c>
      <c r="M28" s="6"/>
      <c r="N28" s="6"/>
      <c r="O28" s="4"/>
    </row>
    <row r="29" spans="1:15">
      <c r="A29" s="4"/>
      <c r="B29" s="34"/>
      <c r="C29" s="60"/>
      <c r="D29" s="61"/>
      <c r="E29" s="61"/>
      <c r="F29" s="61"/>
      <c r="G29" s="62"/>
      <c r="H29" s="5"/>
      <c r="I29" s="40"/>
      <c r="J29" s="6"/>
      <c r="K29" s="6"/>
      <c r="L29" s="6"/>
      <c r="M29" s="6"/>
      <c r="N29" s="6"/>
      <c r="O29" s="4"/>
    </row>
    <row r="30" spans="1:15">
      <c r="A30" s="4"/>
      <c r="B30" s="34"/>
      <c r="C30" s="87"/>
      <c r="D30" s="88"/>
      <c r="E30" s="88"/>
      <c r="F30" s="88"/>
      <c r="G30" s="89"/>
      <c r="H30" s="5"/>
      <c r="I30" s="40"/>
      <c r="J30" s="6"/>
      <c r="K30" s="6"/>
      <c r="L30" s="6"/>
      <c r="M30" s="6"/>
      <c r="N30" s="6"/>
      <c r="O30" s="4"/>
    </row>
    <row r="31" spans="1:15" ht="15">
      <c r="A31" s="90" t="s">
        <v>45</v>
      </c>
      <c r="B31" s="91"/>
      <c r="C31" s="91"/>
      <c r="D31" s="91"/>
      <c r="E31" s="91"/>
      <c r="F31" s="91"/>
      <c r="G31" s="92"/>
      <c r="H31" s="32"/>
      <c r="I31" s="46"/>
      <c r="J31" s="12"/>
      <c r="K31" s="10">
        <f>SUM(K27:K30)</f>
        <v>0</v>
      </c>
      <c r="L31" s="10">
        <f>SUM(L27:L30)</f>
        <v>0</v>
      </c>
      <c r="M31" s="10"/>
      <c r="N31" s="10"/>
      <c r="O31" s="4"/>
    </row>
    <row r="32" spans="1:15" ht="15">
      <c r="A32" s="8" t="s">
        <v>20</v>
      </c>
      <c r="B32" s="36"/>
      <c r="C32" s="63" t="s">
        <v>21</v>
      </c>
      <c r="D32" s="64"/>
      <c r="E32" s="64"/>
      <c r="F32" s="64"/>
      <c r="G32" s="65"/>
      <c r="H32" s="30" t="s">
        <v>23</v>
      </c>
      <c r="I32" s="40" t="s">
        <v>23</v>
      </c>
      <c r="J32" s="11"/>
      <c r="K32" s="11"/>
      <c r="L32" s="11"/>
      <c r="M32" s="11"/>
      <c r="N32" s="11"/>
      <c r="O32" s="4"/>
    </row>
    <row r="33" spans="1:15" ht="42" customHeight="1">
      <c r="A33" s="4"/>
      <c r="B33" s="34"/>
      <c r="C33" s="87"/>
      <c r="D33" s="88"/>
      <c r="E33" s="88"/>
      <c r="F33" s="88"/>
      <c r="G33" s="89"/>
      <c r="H33" s="5"/>
      <c r="I33" s="40"/>
      <c r="J33" s="6"/>
      <c r="K33" s="6"/>
      <c r="L33" s="6"/>
      <c r="M33" s="6"/>
      <c r="N33" s="6"/>
      <c r="O33" s="4"/>
    </row>
    <row r="34" spans="1:15">
      <c r="A34" s="4"/>
      <c r="B34" s="34"/>
      <c r="C34" s="87"/>
      <c r="D34" s="88"/>
      <c r="E34" s="88"/>
      <c r="F34" s="88"/>
      <c r="G34" s="89"/>
      <c r="H34" s="5"/>
      <c r="I34" s="40"/>
      <c r="J34" s="6"/>
      <c r="K34" s="6"/>
      <c r="L34" s="6"/>
      <c r="M34" s="6"/>
      <c r="N34" s="6"/>
      <c r="O34" s="4"/>
    </row>
    <row r="35" spans="1:15">
      <c r="A35" s="4"/>
      <c r="B35" s="34"/>
      <c r="C35" s="87"/>
      <c r="D35" s="88"/>
      <c r="E35" s="88"/>
      <c r="F35" s="88"/>
      <c r="G35" s="89"/>
      <c r="H35" s="5"/>
      <c r="I35" s="40"/>
      <c r="J35" s="6"/>
      <c r="K35" s="6"/>
      <c r="L35" s="6"/>
      <c r="M35" s="6"/>
      <c r="N35" s="6"/>
      <c r="O35" s="4"/>
    </row>
    <row r="36" spans="1:15" ht="15">
      <c r="A36" s="90" t="s">
        <v>46</v>
      </c>
      <c r="B36" s="91"/>
      <c r="C36" s="91"/>
      <c r="D36" s="91"/>
      <c r="E36" s="91"/>
      <c r="F36" s="91"/>
      <c r="G36" s="92"/>
      <c r="H36" s="19"/>
      <c r="I36" s="46"/>
      <c r="J36" s="20"/>
      <c r="K36" s="45">
        <f>SUM(K33:K35)</f>
        <v>0</v>
      </c>
      <c r="L36" s="45">
        <f>SUM(L33:L35)</f>
        <v>0</v>
      </c>
      <c r="M36" s="10"/>
      <c r="N36" s="10"/>
      <c r="O36" s="4"/>
    </row>
    <row r="37" spans="1:15">
      <c r="A37" s="4"/>
      <c r="B37" s="43"/>
      <c r="C37" s="4"/>
      <c r="D37" s="4"/>
      <c r="E37" s="4"/>
      <c r="F37" s="4"/>
      <c r="G37" s="4"/>
      <c r="H37" s="5"/>
      <c r="I37" s="40"/>
      <c r="J37" s="6"/>
      <c r="K37" s="6"/>
      <c r="L37" s="6"/>
      <c r="M37" s="6"/>
      <c r="N37" s="6"/>
      <c r="O37" s="4"/>
    </row>
    <row r="38" spans="1:15" ht="15">
      <c r="A38" s="90" t="s">
        <v>47</v>
      </c>
      <c r="B38" s="91"/>
      <c r="C38" s="91"/>
      <c r="D38" s="91"/>
      <c r="E38" s="91"/>
      <c r="F38" s="91"/>
      <c r="G38" s="92"/>
      <c r="H38" s="22"/>
      <c r="I38" s="45"/>
      <c r="J38" s="23"/>
      <c r="K38" s="45">
        <f>K13+K18+K25+K31+K36</f>
        <v>0</v>
      </c>
      <c r="L38" s="45">
        <f>L13+L18+L25+L31+L36</f>
        <v>0</v>
      </c>
      <c r="M38" s="10"/>
      <c r="N38" s="10"/>
      <c r="O38" s="4"/>
    </row>
    <row r="39" spans="1:15" ht="15">
      <c r="A39" s="90"/>
      <c r="B39" s="91"/>
      <c r="C39" s="91"/>
      <c r="D39" s="91"/>
      <c r="E39" s="91"/>
      <c r="F39" s="91"/>
      <c r="G39" s="92"/>
      <c r="H39" s="22"/>
      <c r="I39" s="45"/>
      <c r="J39" s="23"/>
      <c r="K39" s="23"/>
      <c r="L39" s="23"/>
      <c r="M39" s="10"/>
      <c r="N39" s="10"/>
      <c r="O39" s="14"/>
    </row>
    <row r="40" spans="1:15" ht="15">
      <c r="A40" s="98"/>
      <c r="B40" s="99"/>
      <c r="C40" s="99"/>
      <c r="D40" s="99"/>
      <c r="E40" s="99"/>
      <c r="F40" s="99"/>
      <c r="G40" s="100"/>
      <c r="H40" s="5"/>
      <c r="I40" s="40"/>
      <c r="J40" s="6"/>
      <c r="K40" s="6"/>
      <c r="L40" s="53"/>
      <c r="M40" s="6"/>
      <c r="N40" s="6"/>
      <c r="O40" s="14"/>
    </row>
    <row r="41" spans="1:15">
      <c r="A41" s="25" t="s">
        <v>27</v>
      </c>
      <c r="B41" s="25"/>
      <c r="C41" s="25"/>
      <c r="D41" s="25"/>
      <c r="E41" s="25"/>
      <c r="F41" s="25"/>
      <c r="G41" s="25"/>
      <c r="H41" s="25"/>
      <c r="I41" s="47"/>
      <c r="J41" s="26"/>
      <c r="K41" s="26"/>
      <c r="L41" s="26"/>
      <c r="M41" s="25"/>
      <c r="N41" s="25"/>
      <c r="O41" s="3"/>
    </row>
    <row r="42" spans="1: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3"/>
    </row>
    <row r="44" spans="1: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3"/>
    </row>
  </sheetData>
  <mergeCells count="46">
    <mergeCell ref="A44:N44"/>
    <mergeCell ref="A31:G31"/>
    <mergeCell ref="C32:G32"/>
    <mergeCell ref="C33:G33"/>
    <mergeCell ref="C34:G34"/>
    <mergeCell ref="C35:G35"/>
    <mergeCell ref="A36:G36"/>
    <mergeCell ref="A38:G38"/>
    <mergeCell ref="A39:G39"/>
    <mergeCell ref="A40:G40"/>
    <mergeCell ref="A42:N42"/>
    <mergeCell ref="A43:N43"/>
    <mergeCell ref="C30:G30"/>
    <mergeCell ref="C19:G19"/>
    <mergeCell ref="C20:G20"/>
    <mergeCell ref="C21:G21"/>
    <mergeCell ref="C22:G22"/>
    <mergeCell ref="C23:G23"/>
    <mergeCell ref="C24:G24"/>
    <mergeCell ref="A25:G25"/>
    <mergeCell ref="C26:G26"/>
    <mergeCell ref="C27:G27"/>
    <mergeCell ref="C28:G28"/>
    <mergeCell ref="C29:G29"/>
    <mergeCell ref="C18:G18"/>
    <mergeCell ref="M7:M8"/>
    <mergeCell ref="N7:N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:O3"/>
    <mergeCell ref="A4:O4"/>
    <mergeCell ref="A5:N6"/>
    <mergeCell ref="A7:A8"/>
    <mergeCell ref="C7:G8"/>
    <mergeCell ref="H7:H8"/>
    <mergeCell ref="I7:I8"/>
    <mergeCell ref="J7:J8"/>
    <mergeCell ref="K7:K8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</vt:i4>
      </vt:variant>
    </vt:vector>
  </HeadingPairs>
  <TitlesOfParts>
    <vt:vector size="12" baseType="lpstr">
      <vt:lpstr>KUNICE</vt:lpstr>
      <vt:lpstr>KUNOWICE-BRYLANTOWA</vt:lpstr>
      <vt:lpstr>SŁUBICE-ZACHODNIA</vt:lpstr>
      <vt:lpstr>DRZECIN</vt:lpstr>
      <vt:lpstr>NOWY LUBUSZ</vt:lpstr>
      <vt:lpstr>PŁAWIDŁO</vt:lpstr>
      <vt:lpstr>LISÓW</vt:lpstr>
      <vt:lpstr>GOLICE</vt:lpstr>
      <vt:lpstr>GOŁĘBIA</vt:lpstr>
      <vt:lpstr>RYBOCICE</vt:lpstr>
      <vt:lpstr>POWSTANCOW WIELKOPOLSKICH</vt:lpstr>
      <vt:lpstr>KUNICE!Obszar_wydruku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Marek Żurek</cp:lastModifiedBy>
  <cp:lastPrinted>2019-08-22T10:36:00Z</cp:lastPrinted>
  <dcterms:created xsi:type="dcterms:W3CDTF">2019-01-15T19:54:36Z</dcterms:created>
  <dcterms:modified xsi:type="dcterms:W3CDTF">2022-09-02T11:37:07Z</dcterms:modified>
</cp:coreProperties>
</file>