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427E2CE5-1A38-4F97-B5A7-D53CD0CABB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Arkusz1!$A$2:$BO$7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1" l="1"/>
  <c r="J14" i="1"/>
  <c r="K14" i="1"/>
  <c r="I14" i="1"/>
  <c r="H14" i="1"/>
  <c r="L14" i="1"/>
  <c r="L13" i="1"/>
  <c r="L12" i="1"/>
  <c r="E12" i="1"/>
  <c r="BI7" i="1" l="1"/>
  <c r="BG7" i="1"/>
  <c r="BE7" i="1"/>
  <c r="BC7" i="1"/>
  <c r="BA7" i="1"/>
  <c r="AK7" i="1"/>
  <c r="AI7" i="1"/>
  <c r="AG7" i="1"/>
  <c r="AE7" i="1"/>
  <c r="BJ5" i="1"/>
  <c r="BJ6" i="1"/>
  <c r="BJ4" i="1"/>
  <c r="BK5" i="1"/>
  <c r="BK6" i="1"/>
  <c r="BK4" i="1"/>
  <c r="AY7" i="1" l="1"/>
  <c r="AW7" i="1"/>
  <c r="AU7" i="1"/>
  <c r="AS7" i="1"/>
  <c r="AQ7" i="1"/>
  <c r="AO7" i="1"/>
  <c r="AM7" i="1"/>
  <c r="BK7" i="1" l="1"/>
</calcChain>
</file>

<file path=xl/sharedStrings.xml><?xml version="1.0" encoding="utf-8"?>
<sst xmlns="http://schemas.openxmlformats.org/spreadsheetml/2006/main" count="177" uniqueCount="83">
  <si>
    <t>LP</t>
  </si>
  <si>
    <t>Nazwa obiektu</t>
  </si>
  <si>
    <t>Adres Obiektu</t>
  </si>
  <si>
    <t>Dane OSD</t>
  </si>
  <si>
    <t>Nazwa Obecnego Sprzedawcy</t>
  </si>
  <si>
    <t>Zmiana Sprzedawcy</t>
  </si>
  <si>
    <t>Taryfa PSG</t>
  </si>
  <si>
    <t>Płatnik podatku akcyzowego</t>
  </si>
  <si>
    <t>Moc umowna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</si>
  <si>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</si>
  <si>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</si>
  <si>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</si>
  <si>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</si>
  <si>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</si>
  <si>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</si>
  <si>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</si>
  <si>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</si>
  <si>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</si>
  <si>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</si>
  <si>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Adres</t>
  </si>
  <si>
    <t>Kod</t>
  </si>
  <si>
    <t>Miejscowość</t>
  </si>
  <si>
    <t>Miejscowość/Ulica/Nr</t>
  </si>
  <si>
    <t>Poczta</t>
  </si>
  <si>
    <t>Nazwa</t>
  </si>
  <si>
    <t>Oddział</t>
  </si>
  <si>
    <t>ilość miesięcy</t>
  </si>
  <si>
    <t>paliwo gazowe (kWh)</t>
  </si>
  <si>
    <t>Poznańska 37</t>
  </si>
  <si>
    <t>64-330</t>
  </si>
  <si>
    <t>Opalenica</t>
  </si>
  <si>
    <t>Szkoła</t>
  </si>
  <si>
    <t>Opalenica, ul. Poznańska 37</t>
  </si>
  <si>
    <t>PSG Sp. z .o.</t>
  </si>
  <si>
    <t>Poznań</t>
  </si>
  <si>
    <t>W - 5.1</t>
  </si>
  <si>
    <t>ZW</t>
  </si>
  <si>
    <t>kolejna</t>
  </si>
  <si>
    <t>Dane Nabywcy</t>
  </si>
  <si>
    <t>Dane Odbiorcy</t>
  </si>
  <si>
    <t>Gmina Opalenica</t>
  </si>
  <si>
    <t>3 Maja 1</t>
  </si>
  <si>
    <t>NIP</t>
  </si>
  <si>
    <t>00000038</t>
  </si>
  <si>
    <t>Suma</t>
  </si>
  <si>
    <t>Opalenica, ul Farna 5</t>
  </si>
  <si>
    <t>W-4</t>
  </si>
  <si>
    <t>podsumowanie</t>
  </si>
  <si>
    <t>Czas trwania zamówienia</t>
  </si>
  <si>
    <t>Okres obowiązywania obecnej umowy /okres wypowiedzenia</t>
  </si>
  <si>
    <t>8018590365500019144899</t>
  </si>
  <si>
    <t>PGNiG Obrót Detaliczny sp. z o.o.</t>
  </si>
  <si>
    <t>XA1405645639</t>
  </si>
  <si>
    <t>8018590365500045994178</t>
  </si>
  <si>
    <t>XI1700025001</t>
  </si>
  <si>
    <t>8018590365500043323253</t>
  </si>
  <si>
    <t>Szkoła Podstawowa z Oddziałami Dwujęzycznymi im. A. i Wł. Niegolewskich  w Opalenicy</t>
  </si>
  <si>
    <t>od 01.09.2022 r. do 31.12.2023 r.</t>
  </si>
  <si>
    <t>wrzesień</t>
  </si>
  <si>
    <t>październik</t>
  </si>
  <si>
    <t>listopad</t>
  </si>
  <si>
    <t>grudzień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</si>
  <si>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</si>
  <si>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</si>
  <si>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</si>
  <si>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</si>
  <si>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tak</t>
  </si>
  <si>
    <t>100,00</t>
  </si>
  <si>
    <t>0,00</t>
  </si>
  <si>
    <t>Grupa taryfowa</t>
  </si>
  <si>
    <t>Ilość ppe</t>
  </si>
  <si>
    <t>Ilość godz. X moc umowna</t>
  </si>
  <si>
    <t>Podatek akcyzowy</t>
  </si>
  <si>
    <t>Odział</t>
  </si>
  <si>
    <t>Ilość kWh na 16 miesięcy - z zastosowaniem taryfy  zatwierdzonej przez Prezesa URE</t>
  </si>
  <si>
    <t>Opłata abonamentowa - z zastosowaniem taryfy  zatwierdzonej przez Prezesa URE</t>
  </si>
  <si>
    <t>Ilość kWh na 16 miesięcy - bez zastosowania taryfy (ceny konkurencyjne)</t>
  </si>
  <si>
    <t>Opłata abonamentowa - bez zastosowaniem taryfy (ceny konkurencyjne)</t>
  </si>
  <si>
    <t xml:space="preserve">Ilość kWh na 16 miesięcy - zamówienie planowane  </t>
  </si>
  <si>
    <t>W-5.1</t>
  </si>
  <si>
    <t>umowa na czas określony, do 31.08.2022 r. Nie wymaga wypowiedzenia</t>
  </si>
  <si>
    <t>SUMA</t>
  </si>
  <si>
    <t>Załącznik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</si>
</sst>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0" quotePrefix="1" applyNumberFormat="1" applyFont="1" applyFill="1" applyBorder="1" applyAlignment="1" applyProtection="1">
      <alignment horizontal="left" vertical="center"/>
      <protection locked="0"/>
    </xf>
    <xf numFmtId="49" fontId="4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5" xfId="0" quotePrefix="1" applyFont="1" applyFill="1" applyBorder="1" applyAlignment="1" applyProtection="1">
      <alignment horizontal="center" vertical="center"/>
      <protection locked="0"/>
    </xf>
    <xf numFmtId="3" fontId="4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3" fontId="4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quotePrefix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AFD7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media\Documents\ENMEDIA\SP%20OPALENICA\Kopia%20Opale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obliczenia"/>
      <sheetName val="Analiza"/>
      <sheetName val="Podsumowanie"/>
      <sheetName val="Załącznik"/>
      <sheetName val="Podział na taryfy"/>
      <sheetName val="Arkusz robocz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4"/>
  <sheetViews>
    <sheetView tabSelected="1" workbookViewId="0">
      <selection activeCell="F5" sqref="F5"/>
    </sheetView>
  </sheetViews>
  <sheetFormatPr defaultColWidth="9" defaultRowHeight="12" x14ac:dyDescent="0.3"/>
  <cols>
    <col min="1" max="1" width="5" style="1" customWidth="1"/>
    <col min="2" max="2" width="13.88671875" style="1" customWidth="1"/>
    <col min="3" max="3" width="7.5546875" style="1" customWidth="1"/>
    <col min="4" max="4" width="11.88671875" style="1" customWidth="1"/>
    <col min="5" max="5" width="10.109375" style="1" customWidth="1"/>
    <col min="6" max="6" width="32.88671875" style="1" customWidth="1"/>
    <col min="7" max="7" width="41.109375" style="1" customWidth="1"/>
    <col min="8" max="8" width="13.88671875" style="1" customWidth="1"/>
    <col min="9" max="9" width="9" style="1"/>
    <col min="10" max="10" width="11.109375" style="1" customWidth="1"/>
    <col min="11" max="11" width="9.33203125" style="1" customWidth="1"/>
    <col min="12" max="12" width="20.5546875" style="1" customWidth="1"/>
    <col min="13" max="13" width="2.5546875" style="1" customWidth="1"/>
    <col min="14" max="14" width="6.5546875" style="1" customWidth="1"/>
    <col min="15" max="15" width="8.109375" style="1" customWidth="1"/>
    <col min="16" max="16" width="11.33203125" style="1" customWidth="1"/>
    <col min="17" max="17" width="8.33203125" style="1" customWidth="1"/>
    <col min="18" max="18" width="16.6640625" style="1" customWidth="1"/>
    <col min="19" max="19" width="11.6640625" style="1" customWidth="1"/>
    <col min="20" max="20" width="46" style="1" customWidth="1"/>
    <col min="21" max="21" width="7.5546875" style="1" customWidth="1"/>
    <col min="22" max="22" width="9.5546875" style="1" customWidth="1"/>
    <col min="23" max="23" width="8.109375" style="1" customWidth="1"/>
    <col min="24" max="24" width="12.44140625" style="1" customWidth="1"/>
    <col min="25" max="25" width="20.33203125" style="40" customWidth="1"/>
    <col min="26" max="26" width="26.109375" style="40" customWidth="1"/>
    <col min="27" max="27" width="11.88671875" style="40" customWidth="1"/>
    <col min="28" max="28" width="11.5546875" style="40" customWidth="1"/>
    <col min="29" max="29" width="26.33203125" style="1" customWidth="1"/>
    <col min="30" max="37" width="8.88671875" style="1" customWidth="1"/>
    <col min="38" max="62" width="9.109375" style="1" customWidth="1"/>
    <col min="63" max="63" width="9.33203125" style="1" customWidth="1"/>
    <col min="64" max="16384" width="9" style="1"/>
  </cols>
  <sheetData>
    <row r="1" spans="1:67" x14ac:dyDescent="0.3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</row>
    <row r="2" spans="1:67" s="2" customFormat="1" ht="40.5" customHeight="1" x14ac:dyDescent="0.3">
      <c r="A2" s="57" t="s">
        <v>0</v>
      </c>
      <c r="B2" s="54" t="s">
        <v>38</v>
      </c>
      <c r="C2" s="55"/>
      <c r="D2" s="55"/>
      <c r="E2" s="55"/>
      <c r="F2" s="56"/>
      <c r="G2" s="54" t="s">
        <v>39</v>
      </c>
      <c r="H2" s="55"/>
      <c r="I2" s="55"/>
      <c r="J2" s="56"/>
      <c r="K2" s="59" t="s">
        <v>1</v>
      </c>
      <c r="L2" s="54" t="s">
        <v>2</v>
      </c>
      <c r="M2" s="55"/>
      <c r="N2" s="55"/>
      <c r="O2" s="56"/>
      <c r="P2" s="54" t="s">
        <v>3</v>
      </c>
      <c r="Q2" s="56"/>
      <c r="R2" s="59" t="s">
        <v>4</v>
      </c>
      <c r="S2" s="59" t="s">
        <v>5</v>
      </c>
      <c r="T2" s="59" t="s">
        <v>49</v>
      </c>
      <c r="U2" s="59" t="s">
        <v>6</v>
      </c>
      <c r="V2" s="59" t="s">
        <v>7</v>
      </c>
      <c r="W2" s="59" t="s">
        <v>8</v>
      </c>
      <c r="X2" s="59" t="s">
        <v>9</v>
      </c>
      <c r="Y2" s="71" t="s">
        <v>10</v>
      </c>
      <c r="Z2" s="61" t="s">
        <v>62</v>
      </c>
      <c r="AA2" s="63" t="s">
        <v>63</v>
      </c>
      <c r="AB2" s="64"/>
      <c r="AC2" s="59" t="s">
        <v>48</v>
      </c>
      <c r="AD2" s="54" t="s">
        <v>58</v>
      </c>
      <c r="AE2" s="55"/>
      <c r="AF2" s="54" t="s">
        <v>59</v>
      </c>
      <c r="AG2" s="55"/>
      <c r="AH2" s="73" t="s">
        <v>60</v>
      </c>
      <c r="AI2" s="73"/>
      <c r="AJ2" s="73" t="s">
        <v>61</v>
      </c>
      <c r="AK2" s="73"/>
      <c r="AL2" s="73" t="s">
        <v>11</v>
      </c>
      <c r="AM2" s="73"/>
      <c r="AN2" s="54" t="s">
        <v>12</v>
      </c>
      <c r="AO2" s="55"/>
      <c r="AP2" s="54" t="s">
        <v>13</v>
      </c>
      <c r="AQ2" s="55"/>
      <c r="AR2" s="54" t="s">
        <v>14</v>
      </c>
      <c r="AS2" s="55"/>
      <c r="AT2" s="54" t="s">
        <v>15</v>
      </c>
      <c r="AU2" s="55"/>
      <c r="AV2" s="54" t="s">
        <v>16</v>
      </c>
      <c r="AW2" s="55"/>
      <c r="AX2" s="54" t="s">
        <v>17</v>
      </c>
      <c r="AY2" s="55"/>
      <c r="AZ2" s="73" t="s">
        <v>18</v>
      </c>
      <c r="BA2" s="73"/>
      <c r="BB2" s="54" t="s">
        <v>58</v>
      </c>
      <c r="BC2" s="55"/>
      <c r="BD2" s="54" t="s">
        <v>59</v>
      </c>
      <c r="BE2" s="55"/>
      <c r="BF2" s="73" t="s">
        <v>60</v>
      </c>
      <c r="BG2" s="73"/>
      <c r="BH2" s="54" t="s">
        <v>61</v>
      </c>
      <c r="BI2" s="55"/>
      <c r="BJ2" s="73" t="s">
        <v>44</v>
      </c>
      <c r="BK2" s="73"/>
    </row>
    <row r="3" spans="1:67" s="2" customFormat="1" ht="35.25" customHeight="1" x14ac:dyDescent="0.3">
      <c r="A3" s="58"/>
      <c r="B3" s="3" t="s">
        <v>24</v>
      </c>
      <c r="C3" s="3" t="s">
        <v>19</v>
      </c>
      <c r="D3" s="3" t="s">
        <v>20</v>
      </c>
      <c r="E3" s="3" t="s">
        <v>21</v>
      </c>
      <c r="F3" s="3" t="s">
        <v>42</v>
      </c>
      <c r="G3" s="3" t="s">
        <v>24</v>
      </c>
      <c r="H3" s="3" t="s">
        <v>19</v>
      </c>
      <c r="I3" s="3" t="s">
        <v>20</v>
      </c>
      <c r="J3" s="3" t="s">
        <v>21</v>
      </c>
      <c r="K3" s="60"/>
      <c r="L3" s="69" t="s">
        <v>22</v>
      </c>
      <c r="M3" s="70"/>
      <c r="N3" s="3" t="s">
        <v>20</v>
      </c>
      <c r="O3" s="3" t="s">
        <v>23</v>
      </c>
      <c r="P3" s="3" t="s">
        <v>24</v>
      </c>
      <c r="Q3" s="3" t="s">
        <v>25</v>
      </c>
      <c r="R3" s="60"/>
      <c r="S3" s="60"/>
      <c r="T3" s="60"/>
      <c r="U3" s="60"/>
      <c r="V3" s="60"/>
      <c r="W3" s="60"/>
      <c r="X3" s="60"/>
      <c r="Y3" s="72"/>
      <c r="Z3" s="62"/>
      <c r="AA3" s="4" t="s">
        <v>64</v>
      </c>
      <c r="AB3" s="4" t="s">
        <v>65</v>
      </c>
      <c r="AC3" s="67"/>
      <c r="AD3" s="5" t="s">
        <v>26</v>
      </c>
      <c r="AE3" s="5" t="s">
        <v>27</v>
      </c>
      <c r="AF3" s="5" t="s">
        <v>26</v>
      </c>
      <c r="AG3" s="5" t="s">
        <v>27</v>
      </c>
      <c r="AH3" s="5" t="s">
        <v>26</v>
      </c>
      <c r="AI3" s="5" t="s">
        <v>27</v>
      </c>
      <c r="AJ3" s="5" t="s">
        <v>26</v>
      </c>
      <c r="AK3" s="6" t="s">
        <v>27</v>
      </c>
      <c r="AL3" s="5" t="s">
        <v>26</v>
      </c>
      <c r="AM3" s="5" t="s">
        <v>27</v>
      </c>
      <c r="AN3" s="5" t="s">
        <v>26</v>
      </c>
      <c r="AO3" s="5" t="s">
        <v>27</v>
      </c>
      <c r="AP3" s="5" t="s">
        <v>26</v>
      </c>
      <c r="AQ3" s="5" t="s">
        <v>27</v>
      </c>
      <c r="AR3" s="5" t="s">
        <v>26</v>
      </c>
      <c r="AS3" s="5" t="s">
        <v>27</v>
      </c>
      <c r="AT3" s="5" t="s">
        <v>26</v>
      </c>
      <c r="AU3" s="5" t="s">
        <v>27</v>
      </c>
      <c r="AV3" s="5" t="s">
        <v>26</v>
      </c>
      <c r="AW3" s="5" t="s">
        <v>27</v>
      </c>
      <c r="AX3" s="5" t="s">
        <v>26</v>
      </c>
      <c r="AY3" s="5" t="s">
        <v>27</v>
      </c>
      <c r="AZ3" s="5" t="s">
        <v>26</v>
      </c>
      <c r="BA3" s="5" t="s">
        <v>27</v>
      </c>
      <c r="BB3" s="5" t="s">
        <v>26</v>
      </c>
      <c r="BC3" s="5" t="s">
        <v>27</v>
      </c>
      <c r="BD3" s="5" t="s">
        <v>26</v>
      </c>
      <c r="BE3" s="5" t="s">
        <v>27</v>
      </c>
      <c r="BF3" s="5" t="s">
        <v>26</v>
      </c>
      <c r="BG3" s="5" t="s">
        <v>27</v>
      </c>
      <c r="BH3" s="5" t="s">
        <v>26</v>
      </c>
      <c r="BI3" s="6" t="s">
        <v>27</v>
      </c>
      <c r="BJ3" s="73"/>
      <c r="BK3" s="73"/>
    </row>
    <row r="4" spans="1:67" s="19" customFormat="1" ht="26.25" customHeight="1" x14ac:dyDescent="0.3">
      <c r="A4" s="7">
        <v>1</v>
      </c>
      <c r="B4" s="8" t="s">
        <v>40</v>
      </c>
      <c r="C4" s="8" t="s">
        <v>41</v>
      </c>
      <c r="D4" s="8" t="s">
        <v>29</v>
      </c>
      <c r="E4" s="8" t="s">
        <v>30</v>
      </c>
      <c r="F4" s="8">
        <v>7881916724</v>
      </c>
      <c r="G4" s="9" t="s">
        <v>56</v>
      </c>
      <c r="H4" s="8" t="s">
        <v>28</v>
      </c>
      <c r="I4" s="8" t="s">
        <v>29</v>
      </c>
      <c r="J4" s="8" t="s">
        <v>30</v>
      </c>
      <c r="K4" s="8" t="s">
        <v>31</v>
      </c>
      <c r="L4" s="68" t="s">
        <v>32</v>
      </c>
      <c r="M4" s="68"/>
      <c r="N4" s="8" t="s">
        <v>29</v>
      </c>
      <c r="O4" s="8" t="s">
        <v>30</v>
      </c>
      <c r="P4" s="10" t="s">
        <v>33</v>
      </c>
      <c r="Q4" s="11" t="s">
        <v>34</v>
      </c>
      <c r="R4" s="9" t="s">
        <v>51</v>
      </c>
      <c r="S4" s="8" t="s">
        <v>37</v>
      </c>
      <c r="T4" s="9" t="s">
        <v>80</v>
      </c>
      <c r="U4" s="8" t="s">
        <v>35</v>
      </c>
      <c r="V4" s="8" t="s">
        <v>36</v>
      </c>
      <c r="W4" s="8">
        <v>571</v>
      </c>
      <c r="X4" s="12" t="s">
        <v>43</v>
      </c>
      <c r="Y4" s="13" t="s">
        <v>50</v>
      </c>
      <c r="Z4" s="14" t="s">
        <v>66</v>
      </c>
      <c r="AA4" s="14" t="s">
        <v>67</v>
      </c>
      <c r="AB4" s="14" t="s">
        <v>68</v>
      </c>
      <c r="AC4" s="15" t="s">
        <v>57</v>
      </c>
      <c r="AD4" s="16">
        <v>1</v>
      </c>
      <c r="AE4" s="16">
        <v>14242</v>
      </c>
      <c r="AF4" s="16">
        <v>1</v>
      </c>
      <c r="AG4" s="16">
        <v>31288</v>
      </c>
      <c r="AH4" s="16">
        <v>1</v>
      </c>
      <c r="AI4" s="16">
        <v>49468</v>
      </c>
      <c r="AJ4" s="16">
        <v>1</v>
      </c>
      <c r="AK4" s="16">
        <v>78000</v>
      </c>
      <c r="AL4" s="17">
        <v>1</v>
      </c>
      <c r="AM4" s="17">
        <v>69748</v>
      </c>
      <c r="AN4" s="17">
        <v>1</v>
      </c>
      <c r="AO4" s="18">
        <v>51686</v>
      </c>
      <c r="AP4" s="17">
        <v>1</v>
      </c>
      <c r="AQ4" s="18">
        <v>49728</v>
      </c>
      <c r="AR4" s="17">
        <v>1</v>
      </c>
      <c r="AS4" s="18">
        <v>34513</v>
      </c>
      <c r="AT4" s="17">
        <v>1</v>
      </c>
      <c r="AU4" s="18">
        <v>23858</v>
      </c>
      <c r="AV4" s="17">
        <v>1</v>
      </c>
      <c r="AW4" s="18">
        <v>10316</v>
      </c>
      <c r="AX4" s="17">
        <v>1</v>
      </c>
      <c r="AY4" s="18">
        <v>7122</v>
      </c>
      <c r="AZ4" s="17">
        <v>1</v>
      </c>
      <c r="BA4" s="18">
        <v>8154</v>
      </c>
      <c r="BB4" s="17">
        <v>1</v>
      </c>
      <c r="BC4" s="18">
        <v>14242</v>
      </c>
      <c r="BD4" s="17">
        <v>1</v>
      </c>
      <c r="BE4" s="18">
        <v>31288</v>
      </c>
      <c r="BF4" s="17">
        <v>1</v>
      </c>
      <c r="BG4" s="18">
        <v>49468</v>
      </c>
      <c r="BH4" s="17">
        <v>1</v>
      </c>
      <c r="BI4" s="18">
        <v>78000</v>
      </c>
      <c r="BJ4" s="18">
        <f>BH4+BF4+BD4+BB4+AZ4+AX4+AV4+AT4+AR4+AP4+AN4+AL4+AJ4+AH4+AF4+AD4</f>
        <v>16</v>
      </c>
      <c r="BK4" s="17">
        <f>BI4+BG4+BE4+BC4+BA4+AY4+AW4+AU4+AS4+AQ4+AO4+AM4+AK4+AI4+AG4+AE4</f>
        <v>601121</v>
      </c>
      <c r="BM4" s="20"/>
      <c r="BO4" s="21"/>
    </row>
    <row r="5" spans="1:67" s="31" customFormat="1" ht="23.25" customHeight="1" x14ac:dyDescent="0.3">
      <c r="A5" s="22">
        <v>2</v>
      </c>
      <c r="B5" s="23" t="s">
        <v>40</v>
      </c>
      <c r="C5" s="23" t="s">
        <v>41</v>
      </c>
      <c r="D5" s="23" t="s">
        <v>29</v>
      </c>
      <c r="E5" s="23" t="s">
        <v>30</v>
      </c>
      <c r="F5" s="23">
        <v>7881916724</v>
      </c>
      <c r="G5" s="9" t="s">
        <v>56</v>
      </c>
      <c r="H5" s="23" t="s">
        <v>28</v>
      </c>
      <c r="I5" s="23" t="s">
        <v>29</v>
      </c>
      <c r="J5" s="23" t="s">
        <v>30</v>
      </c>
      <c r="K5" s="23" t="s">
        <v>31</v>
      </c>
      <c r="L5" s="65" t="s">
        <v>45</v>
      </c>
      <c r="M5" s="66"/>
      <c r="N5" s="23" t="s">
        <v>29</v>
      </c>
      <c r="O5" s="23" t="s">
        <v>30</v>
      </c>
      <c r="P5" s="24" t="s">
        <v>33</v>
      </c>
      <c r="Q5" s="25" t="s">
        <v>34</v>
      </c>
      <c r="R5" s="9" t="s">
        <v>51</v>
      </c>
      <c r="S5" s="8" t="s">
        <v>37</v>
      </c>
      <c r="T5" s="9" t="s">
        <v>80</v>
      </c>
      <c r="U5" s="26" t="s">
        <v>46</v>
      </c>
      <c r="V5" s="23" t="s">
        <v>36</v>
      </c>
      <c r="W5" s="26"/>
      <c r="X5" s="27" t="s">
        <v>52</v>
      </c>
      <c r="Y5" s="28" t="s">
        <v>53</v>
      </c>
      <c r="Z5" s="14" t="s">
        <v>66</v>
      </c>
      <c r="AA5" s="14" t="s">
        <v>67</v>
      </c>
      <c r="AB5" s="14" t="s">
        <v>68</v>
      </c>
      <c r="AC5" s="15" t="s">
        <v>57</v>
      </c>
      <c r="AD5" s="16">
        <v>1</v>
      </c>
      <c r="AE5" s="29">
        <v>1820</v>
      </c>
      <c r="AF5" s="16">
        <v>1</v>
      </c>
      <c r="AG5" s="29">
        <v>11446</v>
      </c>
      <c r="AH5" s="16">
        <v>1</v>
      </c>
      <c r="AI5" s="29">
        <v>12343</v>
      </c>
      <c r="AJ5" s="16">
        <v>1</v>
      </c>
      <c r="AK5" s="29">
        <v>12343</v>
      </c>
      <c r="AL5" s="30">
        <v>1</v>
      </c>
      <c r="AM5" s="30">
        <v>24247</v>
      </c>
      <c r="AN5" s="30">
        <v>1</v>
      </c>
      <c r="AO5" s="30">
        <v>20766</v>
      </c>
      <c r="AP5" s="30">
        <v>1</v>
      </c>
      <c r="AQ5" s="30">
        <v>22149</v>
      </c>
      <c r="AR5" s="30">
        <v>1</v>
      </c>
      <c r="AS5" s="30">
        <v>15181</v>
      </c>
      <c r="AT5" s="30">
        <v>1</v>
      </c>
      <c r="AU5" s="30">
        <v>16353</v>
      </c>
      <c r="AV5" s="30">
        <v>1</v>
      </c>
      <c r="AW5" s="30">
        <v>2397</v>
      </c>
      <c r="AX5" s="30">
        <v>1</v>
      </c>
      <c r="AY5" s="30">
        <v>1125</v>
      </c>
      <c r="AZ5" s="30">
        <v>1</v>
      </c>
      <c r="BA5" s="30">
        <v>1343</v>
      </c>
      <c r="BB5" s="30">
        <v>1</v>
      </c>
      <c r="BC5" s="30">
        <v>1820</v>
      </c>
      <c r="BD5" s="30">
        <v>1</v>
      </c>
      <c r="BE5" s="30">
        <v>11446</v>
      </c>
      <c r="BF5" s="30">
        <v>1</v>
      </c>
      <c r="BG5" s="30">
        <v>12343</v>
      </c>
      <c r="BH5" s="30">
        <v>1</v>
      </c>
      <c r="BI5" s="30">
        <v>12343</v>
      </c>
      <c r="BJ5" s="18">
        <f t="shared" ref="BJ5:BJ6" si="0">BH5+BF5+BD5+BB5+AZ5+AX5+AV5+AT5+AR5+AP5+AN5+AL5+AJ5+AH5+AF5+AD5</f>
        <v>16</v>
      </c>
      <c r="BK5" s="17">
        <f t="shared" ref="BK5:BK6" si="1">BI5+BG5+BE5+BC5+BA5+AY5+AW5+AU5+AS5+AQ5+AO5+AM5+AK5+AI5+AG5+AE5</f>
        <v>179465</v>
      </c>
    </row>
    <row r="6" spans="1:67" s="31" customFormat="1" ht="24" customHeight="1" x14ac:dyDescent="0.3">
      <c r="A6" s="32">
        <v>3</v>
      </c>
      <c r="B6" s="8" t="s">
        <v>40</v>
      </c>
      <c r="C6" s="8" t="s">
        <v>41</v>
      </c>
      <c r="D6" s="8" t="s">
        <v>29</v>
      </c>
      <c r="E6" s="8" t="s">
        <v>30</v>
      </c>
      <c r="F6" s="8">
        <v>7881916724</v>
      </c>
      <c r="G6" s="9" t="s">
        <v>56</v>
      </c>
      <c r="H6" s="8" t="s">
        <v>28</v>
      </c>
      <c r="I6" s="8" t="s">
        <v>29</v>
      </c>
      <c r="J6" s="8" t="s">
        <v>30</v>
      </c>
      <c r="K6" s="8" t="s">
        <v>31</v>
      </c>
      <c r="L6" s="65" t="s">
        <v>45</v>
      </c>
      <c r="M6" s="66"/>
      <c r="N6" s="8" t="s">
        <v>29</v>
      </c>
      <c r="O6" s="8" t="s">
        <v>30</v>
      </c>
      <c r="P6" s="10" t="s">
        <v>33</v>
      </c>
      <c r="Q6" s="11" t="s">
        <v>34</v>
      </c>
      <c r="R6" s="9" t="s">
        <v>51</v>
      </c>
      <c r="S6" s="8" t="s">
        <v>37</v>
      </c>
      <c r="T6" s="9" t="s">
        <v>80</v>
      </c>
      <c r="U6" s="32" t="s">
        <v>46</v>
      </c>
      <c r="V6" s="8" t="s">
        <v>36</v>
      </c>
      <c r="W6" s="32"/>
      <c r="X6" s="33" t="s">
        <v>54</v>
      </c>
      <c r="Y6" s="34" t="s">
        <v>55</v>
      </c>
      <c r="Z6" s="14" t="s">
        <v>66</v>
      </c>
      <c r="AA6" s="14" t="s">
        <v>67</v>
      </c>
      <c r="AB6" s="14" t="s">
        <v>68</v>
      </c>
      <c r="AC6" s="15" t="s">
        <v>57</v>
      </c>
      <c r="AD6" s="16">
        <v>1</v>
      </c>
      <c r="AE6" s="16">
        <v>7244</v>
      </c>
      <c r="AF6" s="16">
        <v>1</v>
      </c>
      <c r="AG6" s="16">
        <v>14097</v>
      </c>
      <c r="AH6" s="16">
        <v>1</v>
      </c>
      <c r="AI6" s="16">
        <v>19751</v>
      </c>
      <c r="AJ6" s="16">
        <v>1</v>
      </c>
      <c r="AK6" s="16">
        <v>29649</v>
      </c>
      <c r="AL6" s="35">
        <v>1</v>
      </c>
      <c r="AM6" s="30">
        <v>29323</v>
      </c>
      <c r="AN6" s="35">
        <v>1</v>
      </c>
      <c r="AO6" s="30">
        <v>24287</v>
      </c>
      <c r="AP6" s="35">
        <v>1</v>
      </c>
      <c r="AQ6" s="30">
        <v>22845</v>
      </c>
      <c r="AR6" s="35">
        <v>1</v>
      </c>
      <c r="AS6" s="30">
        <v>17087</v>
      </c>
      <c r="AT6" s="35">
        <v>1</v>
      </c>
      <c r="AU6" s="30">
        <v>15118</v>
      </c>
      <c r="AV6" s="35">
        <v>1</v>
      </c>
      <c r="AW6" s="30">
        <v>2726</v>
      </c>
      <c r="AX6" s="35">
        <v>1</v>
      </c>
      <c r="AY6" s="30">
        <v>1957</v>
      </c>
      <c r="AZ6" s="35">
        <v>1</v>
      </c>
      <c r="BA6" s="30">
        <v>3936</v>
      </c>
      <c r="BB6" s="35">
        <v>1</v>
      </c>
      <c r="BC6" s="30">
        <v>7244</v>
      </c>
      <c r="BD6" s="35">
        <v>1</v>
      </c>
      <c r="BE6" s="30">
        <v>14097</v>
      </c>
      <c r="BF6" s="35">
        <v>1</v>
      </c>
      <c r="BG6" s="30">
        <v>19751</v>
      </c>
      <c r="BH6" s="35">
        <v>1</v>
      </c>
      <c r="BI6" s="30">
        <v>29649</v>
      </c>
      <c r="BJ6" s="18">
        <f t="shared" si="0"/>
        <v>16</v>
      </c>
      <c r="BK6" s="17">
        <f t="shared" si="1"/>
        <v>258761</v>
      </c>
      <c r="BL6" s="36"/>
    </row>
    <row r="7" spans="1:67" ht="18" customHeight="1" x14ac:dyDescent="0.3">
      <c r="Y7" s="37" t="s">
        <v>47</v>
      </c>
      <c r="Z7" s="37"/>
      <c r="AA7" s="37"/>
      <c r="AB7" s="37"/>
      <c r="AC7" s="38"/>
      <c r="AD7" s="38"/>
      <c r="AE7" s="38">
        <f>SUM(AE4:AE6)</f>
        <v>23306</v>
      </c>
      <c r="AF7" s="38"/>
      <c r="AG7" s="38">
        <f>SUM(AG4:AG6)</f>
        <v>56831</v>
      </c>
      <c r="AH7" s="38"/>
      <c r="AI7" s="38">
        <f>SUM(AI4:AI6)</f>
        <v>81562</v>
      </c>
      <c r="AJ7" s="38"/>
      <c r="AK7" s="38">
        <f>SUM(AK4:AK6)</f>
        <v>119992</v>
      </c>
      <c r="AL7" s="38"/>
      <c r="AM7" s="39">
        <f>SUM(AM4:AM6)</f>
        <v>123318</v>
      </c>
      <c r="AN7" s="39"/>
      <c r="AO7" s="39">
        <f>SUM(AO4:AO6)</f>
        <v>96739</v>
      </c>
      <c r="AP7" s="39"/>
      <c r="AQ7" s="39">
        <f>SUM(AQ4:AQ6)</f>
        <v>94722</v>
      </c>
      <c r="AR7" s="39"/>
      <c r="AS7" s="39">
        <f>SUM(AS4:AS6)</f>
        <v>66781</v>
      </c>
      <c r="AT7" s="39"/>
      <c r="AU7" s="39">
        <f>SUM(AU4:AU6)</f>
        <v>55329</v>
      </c>
      <c r="AV7" s="39"/>
      <c r="AW7" s="39">
        <f>SUM(AW4:AW6)</f>
        <v>15439</v>
      </c>
      <c r="AX7" s="39"/>
      <c r="AY7" s="39">
        <f>SUM(AY4:AY6)</f>
        <v>10204</v>
      </c>
      <c r="AZ7" s="39"/>
      <c r="BA7" s="39">
        <f>SUM(BA4:BA6)</f>
        <v>13433</v>
      </c>
      <c r="BB7" s="39"/>
      <c r="BC7" s="39">
        <f>SUM(BC4:BC6)</f>
        <v>23306</v>
      </c>
      <c r="BD7" s="39"/>
      <c r="BE7" s="39">
        <f>SUM(BE4:BE6)</f>
        <v>56831</v>
      </c>
      <c r="BF7" s="39"/>
      <c r="BG7" s="39">
        <f>SUM(BG4:BG6)</f>
        <v>81562</v>
      </c>
      <c r="BH7" s="39"/>
      <c r="BI7" s="39">
        <f>SUM(BI4:BI6)</f>
        <v>119992</v>
      </c>
      <c r="BJ7" s="39">
        <f>SUM(BJ4:BJ6)</f>
        <v>48</v>
      </c>
      <c r="BK7" s="39">
        <f>SUM(BK4:BK6)</f>
        <v>1039347</v>
      </c>
    </row>
    <row r="11" spans="1:67" ht="96" x14ac:dyDescent="0.3">
      <c r="B11" s="42" t="s">
        <v>69</v>
      </c>
      <c r="C11" s="42" t="s">
        <v>70</v>
      </c>
      <c r="D11" s="42" t="s">
        <v>8</v>
      </c>
      <c r="E11" s="42" t="s">
        <v>71</v>
      </c>
      <c r="F11" s="42" t="s">
        <v>72</v>
      </c>
      <c r="G11" s="43" t="s">
        <v>73</v>
      </c>
      <c r="H11" s="44" t="s">
        <v>74</v>
      </c>
      <c r="I11" s="44" t="s">
        <v>75</v>
      </c>
      <c r="J11" s="45" t="s">
        <v>76</v>
      </c>
      <c r="K11" s="45" t="s">
        <v>77</v>
      </c>
      <c r="L11" s="43" t="s">
        <v>78</v>
      </c>
    </row>
    <row r="12" spans="1:67" ht="22.5" customHeight="1" x14ac:dyDescent="0.3">
      <c r="B12" s="42" t="s">
        <v>79</v>
      </c>
      <c r="C12" s="42">
        <v>1</v>
      </c>
      <c r="D12" s="46">
        <v>571</v>
      </c>
      <c r="E12" s="46">
        <f>D12*487*24</f>
        <v>6673848</v>
      </c>
      <c r="F12" s="42" t="s">
        <v>36</v>
      </c>
      <c r="G12" s="47" t="s">
        <v>34</v>
      </c>
      <c r="H12" s="48">
        <v>601121</v>
      </c>
      <c r="I12" s="48">
        <v>1</v>
      </c>
      <c r="J12" s="49">
        <v>0</v>
      </c>
      <c r="K12" s="49">
        <v>0</v>
      </c>
      <c r="L12" s="47">
        <f>H12+J12</f>
        <v>601121</v>
      </c>
    </row>
    <row r="13" spans="1:67" ht="22.5" customHeight="1" x14ac:dyDescent="0.3">
      <c r="B13" s="42" t="s">
        <v>46</v>
      </c>
      <c r="C13" s="42">
        <v>2</v>
      </c>
      <c r="D13" s="46"/>
      <c r="E13" s="46"/>
      <c r="F13" s="42" t="s">
        <v>36</v>
      </c>
      <c r="G13" s="47" t="s">
        <v>34</v>
      </c>
      <c r="H13" s="48">
        <v>438226</v>
      </c>
      <c r="I13" s="48">
        <v>2</v>
      </c>
      <c r="J13" s="49">
        <v>0</v>
      </c>
      <c r="K13" s="49">
        <v>0</v>
      </c>
      <c r="L13" s="47">
        <f t="shared" ref="L13" si="2">H13+J13</f>
        <v>438226</v>
      </c>
    </row>
    <row r="14" spans="1:67" ht="22.5" customHeight="1" x14ac:dyDescent="0.3">
      <c r="B14" s="50" t="s">
        <v>81</v>
      </c>
      <c r="C14" s="51"/>
      <c r="D14" s="51"/>
      <c r="E14" s="51"/>
      <c r="F14" s="51"/>
      <c r="G14" s="52"/>
      <c r="H14" s="41">
        <f>SUBTOTAL(9,H12:H13)</f>
        <v>1039347</v>
      </c>
      <c r="I14" s="41">
        <f>SUBTOTAL(9,I12:I13)</f>
        <v>3</v>
      </c>
      <c r="J14" s="41">
        <f t="shared" ref="J14:K14" si="3">SUBTOTAL(9,J12:J13)</f>
        <v>0</v>
      </c>
      <c r="K14" s="41">
        <f t="shared" si="3"/>
        <v>0</v>
      </c>
      <c r="L14" s="41">
        <f>SUBTOTAL(9,L12:L13)</f>
        <v>1039347</v>
      </c>
    </row>
  </sheetData>
  <autoFilter ref="A2:BO7" xr:uid="{00000000-0001-0000-0000-000000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5" showButton="0"/>
    <filterColumn colId="26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</autoFilter>
  <mergeCells count="40">
    <mergeCell ref="BJ2:BK3"/>
    <mergeCell ref="AD2:AE2"/>
    <mergeCell ref="AF2:AG2"/>
    <mergeCell ref="AH2:AI2"/>
    <mergeCell ref="AJ2:AK2"/>
    <mergeCell ref="AV2:AW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L5:M5"/>
    <mergeCell ref="L6:M6"/>
    <mergeCell ref="AC2:AC3"/>
    <mergeCell ref="L4:M4"/>
    <mergeCell ref="L3:M3"/>
    <mergeCell ref="V2:V3"/>
    <mergeCell ref="Y2:Y3"/>
    <mergeCell ref="B14:G14"/>
    <mergeCell ref="A1:BK1"/>
    <mergeCell ref="G2:J2"/>
    <mergeCell ref="A2:A3"/>
    <mergeCell ref="K2:K3"/>
    <mergeCell ref="L2:O2"/>
    <mergeCell ref="P2:Q2"/>
    <mergeCell ref="W2:W3"/>
    <mergeCell ref="X2:X3"/>
    <mergeCell ref="R2:R3"/>
    <mergeCell ref="S2:S3"/>
    <mergeCell ref="T2:T3"/>
    <mergeCell ref="B2:F2"/>
    <mergeCell ref="Z2:Z3"/>
    <mergeCell ref="AA2:AB2"/>
    <mergeCell ref="U2:U3"/>
  </mergeCells>
  <phoneticPr fontId="1" type="noConversion"/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'C:\Users\Enmedia\Documents\ENMEDIA\SP OPALENICA\[Kopia Opalenica.xlsx]obliczenia'!#REF!</xm:f>
          </x14:formula1>
          <xm:sqref>U4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2022-06-13T11:20:19Z</dcterms:modified>
</cp:coreProperties>
</file>