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10131306-2FAD-4892-A452-A38FF982F6D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0" i="1" l="1"/>
  <c r="I59" i="1"/>
  <c r="D37" i="1" l="1"/>
  <c r="C37" i="1"/>
  <c r="F37" i="1" s="1"/>
  <c r="D36" i="1"/>
  <c r="F36" i="1" s="1"/>
  <c r="H36" i="1" s="1"/>
  <c r="F35" i="1"/>
  <c r="H35" i="1" s="1"/>
  <c r="F34" i="1"/>
  <c r="D55" i="1"/>
  <c r="C55" i="1"/>
  <c r="D54" i="1"/>
  <c r="F54" i="1" s="1"/>
  <c r="H54" i="1" s="1"/>
  <c r="F53" i="1"/>
  <c r="H53" i="1" s="1"/>
  <c r="F52" i="1"/>
  <c r="H52" i="1" s="1"/>
  <c r="B61" i="1"/>
  <c r="H34" i="1" l="1"/>
  <c r="H37" i="1"/>
  <c r="I37" i="1" s="1"/>
  <c r="I36" i="1"/>
  <c r="I35" i="1"/>
  <c r="F55" i="1"/>
  <c r="H55" i="1" s="1"/>
  <c r="I52" i="1"/>
  <c r="I54" i="1"/>
  <c r="I53" i="1"/>
  <c r="F7" i="1"/>
  <c r="F10" i="1"/>
  <c r="H10" i="1" s="1"/>
  <c r="D9" i="1"/>
  <c r="F9" i="1" s="1"/>
  <c r="H9" i="1" s="1"/>
  <c r="F8" i="1"/>
  <c r="H8" i="1" s="1"/>
  <c r="H38" i="1" l="1"/>
  <c r="I34" i="1"/>
  <c r="I38" i="1" s="1"/>
  <c r="H56" i="1"/>
  <c r="I55" i="1"/>
  <c r="I56" i="1" s="1"/>
  <c r="I10" i="1"/>
  <c r="H7" i="1"/>
  <c r="H11" i="1" s="1"/>
  <c r="I8" i="1"/>
  <c r="I9" i="1"/>
  <c r="I7" i="1" l="1"/>
  <c r="I11" i="1" s="1"/>
  <c r="F44" i="1"/>
  <c r="H44" i="1" s="1"/>
  <c r="F26" i="1"/>
  <c r="H26" i="1" s="1"/>
  <c r="F43" i="1" l="1"/>
  <c r="H43" i="1" s="1"/>
  <c r="F25" i="1"/>
  <c r="H25" i="1" s="1"/>
  <c r="D28" i="1" l="1"/>
  <c r="F19" i="1" l="1"/>
  <c r="F17" i="1"/>
  <c r="F16" i="1"/>
  <c r="D46" i="1" l="1"/>
  <c r="C46" i="1"/>
  <c r="D45" i="1"/>
  <c r="F45" i="1" s="1"/>
  <c r="H45" i="1" s="1"/>
  <c r="I44" i="1"/>
  <c r="C28" i="1"/>
  <c r="F28" i="1" s="1"/>
  <c r="H28" i="1" s="1"/>
  <c r="D27" i="1"/>
  <c r="F27" i="1" s="1"/>
  <c r="H27" i="1" s="1"/>
  <c r="I26" i="1"/>
  <c r="D18" i="1"/>
  <c r="F18" i="1" s="1"/>
  <c r="H17" i="1"/>
  <c r="I17" i="1" s="1"/>
  <c r="F46" i="1" l="1"/>
  <c r="H46" i="1" s="1"/>
  <c r="I45" i="1"/>
  <c r="H18" i="1"/>
  <c r="I18" i="1" s="1"/>
  <c r="I27" i="1"/>
  <c r="I28" i="1"/>
  <c r="H16" i="1"/>
  <c r="H19" i="1"/>
  <c r="I19" i="1" s="1"/>
  <c r="I46" i="1" l="1"/>
  <c r="H20" i="1"/>
  <c r="H29" i="1"/>
  <c r="H47" i="1"/>
  <c r="I25" i="1"/>
  <c r="I29" i="1" s="1"/>
  <c r="I43" i="1"/>
  <c r="I16" i="1"/>
  <c r="I20" i="1" s="1"/>
  <c r="I47" i="1" l="1"/>
  <c r="I60" i="1" l="1"/>
  <c r="I61" i="1" s="1"/>
  <c r="I62" i="1" s="1"/>
  <c r="I63" i="1" l="1"/>
</calcChain>
</file>

<file path=xl/sharedStrings.xml><?xml version="1.0" encoding="utf-8"?>
<sst xmlns="http://schemas.openxmlformats.org/spreadsheetml/2006/main" count="130" uniqueCount="37">
  <si>
    <t>jednostki miary</t>
  </si>
  <si>
    <t>Paliwo gazowe</t>
  </si>
  <si>
    <t>kWh</t>
  </si>
  <si>
    <t>Opłata - abonament za sprzedaż paliwa gazowego</t>
  </si>
  <si>
    <t>Opłata sieciowa zmienna</t>
  </si>
  <si>
    <t>kWh/h</t>
  </si>
  <si>
    <t>suma</t>
  </si>
  <si>
    <t xml:space="preserve">Opłata sieciowa stała </t>
  </si>
  <si>
    <t xml:space="preserve">Opłata - abonament za sprzedaż paliwa gazowego </t>
  </si>
  <si>
    <t>licznik x m-c</t>
  </si>
  <si>
    <t>Kwota podatku Vat w zł</t>
  </si>
  <si>
    <t>Wartość brutto (kol. 6 + kol. 8)</t>
  </si>
  <si>
    <t>wartość netto (kol 3 x kol. 4 x kol. 5)</t>
  </si>
  <si>
    <t>Nazwa opłaty</t>
  </si>
  <si>
    <t>cena jednostkowa</t>
  </si>
  <si>
    <t>Stawka podatku Vat</t>
  </si>
  <si>
    <t xml:space="preserve">Opłata sieciowa stała (ilość jednostek = ilość godzin w trakcie trwania umowy x moc umowna) </t>
  </si>
  <si>
    <t>W-5.1 ZW Z PODATKU AKCYZOWEGO</t>
  </si>
  <si>
    <t>W-4 ZW Z PODATKU AKCYZOWEGO</t>
  </si>
  <si>
    <t>Suma brutto</t>
  </si>
  <si>
    <t>Suma netto</t>
  </si>
  <si>
    <t>Suma gazu (kWh)</t>
  </si>
  <si>
    <t>Moc zamówiona</t>
  </si>
  <si>
    <t>ilość j.m. Zamówienie planowane wg faktur</t>
  </si>
  <si>
    <t>Zwiększenie zamówienia netto o 20%</t>
  </si>
  <si>
    <t>Zamówienie planowane wraz ze zwiększeniem netto:</t>
  </si>
  <si>
    <t>Zamówienie planowane wraz ze zwiększeniem brutto:</t>
  </si>
  <si>
    <t>x</t>
  </si>
  <si>
    <t xml:space="preserve">licznik x m-c </t>
  </si>
  <si>
    <t>Uwaga: wyliczenia z kalkulatora nie  stanowią podstawy do jakichkolwiek roszczeń Wykonawcy w stosunku do Zamawiającego
i sam kalkulator nie stanowi załącznika do oferty. Zamawiający może z niego skorzystać.</t>
  </si>
  <si>
    <t>Załącznik nr 3A do SIWZ - kalkulator</t>
  </si>
  <si>
    <t>W-4 PŁ. PODATKU AKCYZOWEGO</t>
  </si>
  <si>
    <t>W-5.1 PŁ.  PODATKU AKCYZOWEGO</t>
  </si>
  <si>
    <t>PSG O/Gdańsk</t>
  </si>
  <si>
    <t>W-3.6 ZW. Z PODATKU AKCYZOWEGO</t>
  </si>
  <si>
    <t>,,Kompleksowa dostawa gazu ziemnego wysokometanowego (grupa E) dla Powiatu Człuchowskiego i jego jednostek organizacyjnych  na okres od 01.06.2021 do 31.05.2022"</t>
  </si>
  <si>
    <t>PSG O/Poznań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</si>
</sst>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#,##0.00;[Red]#,##0.00"/>
    <numFmt numFmtId="167" formatCode="#,##0.00000;[Red]#,##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9" fontId="4" fillId="0" borderId="0" xfId="0" applyNumberFormat="1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166" fontId="3" fillId="0" borderId="0" xfId="0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/>
    <xf numFmtId="165" fontId="4" fillId="0" borderId="0" xfId="0" applyNumberFormat="1" applyFont="1" applyFill="1" applyAlignment="1"/>
    <xf numFmtId="165" fontId="4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/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lef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9"/>
  <sheetViews>
    <sheetView tabSelected="1" topLeftCell="A31" zoomScaleNormal="100" workbookViewId="0">
      <selection activeCell="N10" sqref="N10"/>
    </sheetView>
  </sheetViews>
  <sheetFormatPr defaultColWidth="9.21875" defaultRowHeight="12" x14ac:dyDescent="0.25"/>
  <cols>
    <col min="1" max="1" width="38.5546875" style="25" customWidth="1"/>
    <col min="2" max="2" width="9.21875" style="25" customWidth="1"/>
    <col min="3" max="3" width="7.77734375" style="25" customWidth="1"/>
    <col min="4" max="4" width="9" style="25" customWidth="1"/>
    <col min="5" max="5" width="8.5546875" style="26" customWidth="1"/>
    <col min="6" max="6" width="10.5546875" style="25" customWidth="1"/>
    <col min="7" max="7" width="8.109375" style="25" customWidth="1"/>
    <col min="8" max="8" width="17.109375" style="25" customWidth="1"/>
    <col min="9" max="9" width="9" style="25" customWidth="1"/>
    <col min="10" max="10" width="9.21875" style="25"/>
    <col min="11" max="11" width="11.5546875" style="25" bestFit="1" customWidth="1"/>
    <col min="12" max="16384" width="9.21875" style="25"/>
  </cols>
  <sheetData>
    <row r="1" spans="1:9" ht="20.25" customHeight="1" x14ac:dyDescent="0.25">
      <c r="E1" s="42" t="s">
        <v>30</v>
      </c>
      <c r="F1" s="42"/>
      <c r="G1" s="42"/>
      <c r="H1" s="42"/>
      <c r="I1" s="42"/>
    </row>
    <row r="2" spans="1:9" ht="43.5" customHeight="1" x14ac:dyDescent="0.25">
      <c r="A2" s="40" t="s">
        <v>35</v>
      </c>
      <c r="B2" s="40"/>
      <c r="C2" s="40"/>
      <c r="D2" s="40"/>
      <c r="E2" s="40"/>
      <c r="F2" s="40"/>
      <c r="G2" s="40"/>
      <c r="H2" s="40"/>
      <c r="I2" s="40"/>
    </row>
    <row r="3" spans="1:9" ht="12.45" customHeight="1" x14ac:dyDescent="0.25">
      <c r="A3" s="1"/>
      <c r="B3" s="2"/>
      <c r="C3" s="39"/>
      <c r="D3" s="37"/>
      <c r="E3" s="24"/>
      <c r="F3" s="29"/>
      <c r="G3" s="29"/>
      <c r="H3" s="29"/>
      <c r="I3" s="36"/>
    </row>
    <row r="4" spans="1:9" ht="12.45" customHeight="1" x14ac:dyDescent="0.25">
      <c r="A4" s="4">
        <v>1</v>
      </c>
      <c r="B4" s="4"/>
      <c r="C4" s="4"/>
      <c r="D4" s="4"/>
      <c r="E4" s="5"/>
      <c r="F4" s="6"/>
      <c r="G4" s="6" t="s">
        <v>17</v>
      </c>
      <c r="H4" s="6"/>
      <c r="I4" s="6" t="s">
        <v>33</v>
      </c>
    </row>
    <row r="5" spans="1:9" ht="12.45" customHeight="1" x14ac:dyDescent="0.25">
      <c r="A5" s="7" t="s">
        <v>13</v>
      </c>
      <c r="B5" s="7" t="s">
        <v>0</v>
      </c>
      <c r="C5" s="8" t="s">
        <v>27</v>
      </c>
      <c r="D5" s="9" t="s">
        <v>23</v>
      </c>
      <c r="E5" s="10" t="s">
        <v>14</v>
      </c>
      <c r="F5" s="11" t="s">
        <v>12</v>
      </c>
      <c r="G5" s="11" t="s">
        <v>15</v>
      </c>
      <c r="H5" s="11" t="s">
        <v>10</v>
      </c>
      <c r="I5" s="11" t="s">
        <v>11</v>
      </c>
    </row>
    <row r="6" spans="1:9" ht="12.45" customHeight="1" x14ac:dyDescent="0.25">
      <c r="A6" s="7">
        <v>1</v>
      </c>
      <c r="B6" s="12">
        <v>2</v>
      </c>
      <c r="C6" s="13">
        <v>3</v>
      </c>
      <c r="D6" s="8">
        <v>4</v>
      </c>
      <c r="E6" s="10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12.45" customHeight="1" x14ac:dyDescent="0.25">
      <c r="A7" s="7" t="s">
        <v>1</v>
      </c>
      <c r="B7" s="12" t="s">
        <v>2</v>
      </c>
      <c r="C7" s="12">
        <v>1</v>
      </c>
      <c r="D7" s="14">
        <v>2361011</v>
      </c>
      <c r="E7" s="15"/>
      <c r="F7" s="16">
        <f>ROUND(C7*D7*E7,2)</f>
        <v>0</v>
      </c>
      <c r="G7" s="16">
        <v>23</v>
      </c>
      <c r="H7" s="16">
        <f>ROUND(F7*0.23,2)</f>
        <v>0</v>
      </c>
      <c r="I7" s="31">
        <f>F7+H7</f>
        <v>0</v>
      </c>
    </row>
    <row r="8" spans="1:9" ht="12.45" customHeight="1" x14ac:dyDescent="0.25">
      <c r="A8" s="7" t="s">
        <v>8</v>
      </c>
      <c r="B8" s="12" t="s">
        <v>28</v>
      </c>
      <c r="C8" s="12">
        <v>4</v>
      </c>
      <c r="D8" s="16">
        <v>12</v>
      </c>
      <c r="E8" s="17"/>
      <c r="F8" s="16">
        <f t="shared" ref="F8:F10" si="0">ROUND(C8*D8*E8,2)</f>
        <v>0</v>
      </c>
      <c r="G8" s="16">
        <v>23</v>
      </c>
      <c r="H8" s="16">
        <f t="shared" ref="H8:H10" si="1">ROUND(F8*0.23,2)</f>
        <v>0</v>
      </c>
      <c r="I8" s="31">
        <f>F8+H8</f>
        <v>0</v>
      </c>
    </row>
    <row r="9" spans="1:9" ht="12.45" customHeight="1" x14ac:dyDescent="0.25">
      <c r="A9" s="7" t="s">
        <v>4</v>
      </c>
      <c r="B9" s="12" t="s">
        <v>2</v>
      </c>
      <c r="C9" s="12">
        <v>1</v>
      </c>
      <c r="D9" s="14">
        <f>D7</f>
        <v>2361011</v>
      </c>
      <c r="E9" s="38">
        <v>2.2749999999999999E-2</v>
      </c>
      <c r="F9" s="16">
        <f t="shared" si="0"/>
        <v>53713</v>
      </c>
      <c r="G9" s="16">
        <v>23</v>
      </c>
      <c r="H9" s="16">
        <f t="shared" si="1"/>
        <v>12353.99</v>
      </c>
      <c r="I9" s="31">
        <f>F9+H9</f>
        <v>66066.990000000005</v>
      </c>
    </row>
    <row r="10" spans="1:9" ht="36" customHeight="1" x14ac:dyDescent="0.25">
      <c r="A10" s="10" t="s">
        <v>16</v>
      </c>
      <c r="B10" s="12" t="s">
        <v>5</v>
      </c>
      <c r="C10" s="12">
        <v>1</v>
      </c>
      <c r="D10" s="14">
        <v>10862400</v>
      </c>
      <c r="E10" s="38">
        <v>5.3200000000000001E-3</v>
      </c>
      <c r="F10" s="16">
        <f t="shared" si="0"/>
        <v>57787.97</v>
      </c>
      <c r="G10" s="16">
        <v>23</v>
      </c>
      <c r="H10" s="16">
        <f t="shared" si="1"/>
        <v>13291.23</v>
      </c>
      <c r="I10" s="31">
        <f>F10+H10</f>
        <v>71079.199999999997</v>
      </c>
    </row>
    <row r="11" spans="1:9" ht="12.45" customHeight="1" x14ac:dyDescent="0.25">
      <c r="A11" s="4"/>
      <c r="B11" s="4"/>
      <c r="C11" s="4"/>
      <c r="D11" s="4"/>
      <c r="E11" s="5"/>
      <c r="F11" s="6"/>
      <c r="G11" s="18" t="s">
        <v>6</v>
      </c>
      <c r="H11" s="18">
        <f>SUM(H7:H10)</f>
        <v>25645.22</v>
      </c>
      <c r="I11" s="32">
        <f>SUM(I7:I10)</f>
        <v>137146.19</v>
      </c>
    </row>
    <row r="12" spans="1:9" ht="13.05" customHeight="1" x14ac:dyDescent="0.25">
      <c r="A12" s="26"/>
      <c r="B12" s="27"/>
      <c r="D12" s="37"/>
      <c r="F12" s="29"/>
      <c r="G12" s="29"/>
      <c r="H12" s="29"/>
      <c r="I12" s="36"/>
    </row>
    <row r="13" spans="1:9" ht="21.45" customHeight="1" x14ac:dyDescent="0.25">
      <c r="A13" s="4">
        <v>2</v>
      </c>
      <c r="B13" s="4"/>
      <c r="C13" s="4"/>
      <c r="D13" s="4"/>
      <c r="E13" s="5"/>
      <c r="F13" s="6"/>
      <c r="G13" s="6" t="s">
        <v>32</v>
      </c>
      <c r="H13" s="6"/>
      <c r="I13" s="6" t="s">
        <v>33</v>
      </c>
    </row>
    <row r="14" spans="1:9" ht="48" x14ac:dyDescent="0.25">
      <c r="A14" s="7" t="s">
        <v>13</v>
      </c>
      <c r="B14" s="7" t="s">
        <v>0</v>
      </c>
      <c r="C14" s="8" t="s">
        <v>27</v>
      </c>
      <c r="D14" s="9" t="s">
        <v>23</v>
      </c>
      <c r="E14" s="10" t="s">
        <v>14</v>
      </c>
      <c r="F14" s="11" t="s">
        <v>12</v>
      </c>
      <c r="G14" s="11" t="s">
        <v>15</v>
      </c>
      <c r="H14" s="11" t="s">
        <v>10</v>
      </c>
      <c r="I14" s="11" t="s">
        <v>11</v>
      </c>
    </row>
    <row r="15" spans="1:9" x14ac:dyDescent="0.25">
      <c r="A15" s="7">
        <v>1</v>
      </c>
      <c r="B15" s="12">
        <v>2</v>
      </c>
      <c r="C15" s="13">
        <v>3</v>
      </c>
      <c r="D15" s="8">
        <v>4</v>
      </c>
      <c r="E15" s="10">
        <v>5</v>
      </c>
      <c r="F15" s="14">
        <v>6</v>
      </c>
      <c r="G15" s="14">
        <v>7</v>
      </c>
      <c r="H15" s="14">
        <v>8</v>
      </c>
      <c r="I15" s="14">
        <v>9</v>
      </c>
    </row>
    <row r="16" spans="1:9" x14ac:dyDescent="0.25">
      <c r="A16" s="7" t="s">
        <v>1</v>
      </c>
      <c r="B16" s="12" t="s">
        <v>2</v>
      </c>
      <c r="C16" s="12">
        <v>1</v>
      </c>
      <c r="D16" s="14">
        <v>184029</v>
      </c>
      <c r="E16" s="15"/>
      <c r="F16" s="16">
        <f>ROUND(C16*D16*E16,2)</f>
        <v>0</v>
      </c>
      <c r="G16" s="16">
        <v>23</v>
      </c>
      <c r="H16" s="16">
        <f>ROUND(F16*0.23,2)</f>
        <v>0</v>
      </c>
      <c r="I16" s="31">
        <f>F16+H16</f>
        <v>0</v>
      </c>
    </row>
    <row r="17" spans="1:9" x14ac:dyDescent="0.25">
      <c r="A17" s="7" t="s">
        <v>8</v>
      </c>
      <c r="B17" s="12" t="s">
        <v>28</v>
      </c>
      <c r="C17" s="12">
        <v>1</v>
      </c>
      <c r="D17" s="16">
        <v>12</v>
      </c>
      <c r="E17" s="17"/>
      <c r="F17" s="16">
        <f t="shared" ref="F17:F19" si="2">ROUND(C17*D17*E17,2)</f>
        <v>0</v>
      </c>
      <c r="G17" s="16">
        <v>23</v>
      </c>
      <c r="H17" s="16">
        <f t="shared" ref="H17:H19" si="3">ROUND(F17*0.23,2)</f>
        <v>0</v>
      </c>
      <c r="I17" s="31">
        <f>F17+H17</f>
        <v>0</v>
      </c>
    </row>
    <row r="18" spans="1:9" x14ac:dyDescent="0.25">
      <c r="A18" s="7" t="s">
        <v>4</v>
      </c>
      <c r="B18" s="12" t="s">
        <v>2</v>
      </c>
      <c r="C18" s="12">
        <v>1</v>
      </c>
      <c r="D18" s="14">
        <f>D16</f>
        <v>184029</v>
      </c>
      <c r="E18" s="38">
        <v>2.2749999999999999E-2</v>
      </c>
      <c r="F18" s="16">
        <f t="shared" si="2"/>
        <v>4186.66</v>
      </c>
      <c r="G18" s="16">
        <v>23</v>
      </c>
      <c r="H18" s="16">
        <f t="shared" si="3"/>
        <v>962.93</v>
      </c>
      <c r="I18" s="31">
        <f>F18+H18</f>
        <v>5149.59</v>
      </c>
    </row>
    <row r="19" spans="1:9" ht="43.2" customHeight="1" x14ac:dyDescent="0.25">
      <c r="A19" s="10" t="s">
        <v>16</v>
      </c>
      <c r="B19" s="12" t="s">
        <v>5</v>
      </c>
      <c r="C19" s="12">
        <v>1</v>
      </c>
      <c r="D19" s="14">
        <v>1349040</v>
      </c>
      <c r="E19" s="38">
        <v>5.3200000000000001E-3</v>
      </c>
      <c r="F19" s="16">
        <f t="shared" si="2"/>
        <v>7176.89</v>
      </c>
      <c r="G19" s="16">
        <v>23</v>
      </c>
      <c r="H19" s="16">
        <f t="shared" si="3"/>
        <v>1650.68</v>
      </c>
      <c r="I19" s="31">
        <f>F19+H19</f>
        <v>8827.57</v>
      </c>
    </row>
    <row r="20" spans="1:9" x14ac:dyDescent="0.25">
      <c r="A20" s="4"/>
      <c r="B20" s="4"/>
      <c r="C20" s="4"/>
      <c r="D20" s="4"/>
      <c r="E20" s="5"/>
      <c r="F20" s="6"/>
      <c r="G20" s="18" t="s">
        <v>6</v>
      </c>
      <c r="H20" s="18">
        <f>SUM(H16:H19)</f>
        <v>2613.61</v>
      </c>
      <c r="I20" s="32">
        <f>SUM(I16:I19)</f>
        <v>13977.16</v>
      </c>
    </row>
    <row r="21" spans="1:9" x14ac:dyDescent="0.25">
      <c r="A21" s="28"/>
      <c r="B21" s="4"/>
      <c r="C21" s="4"/>
      <c r="D21" s="4"/>
      <c r="E21" s="5"/>
      <c r="F21" s="4"/>
      <c r="G21" s="19"/>
      <c r="H21" s="19"/>
      <c r="I21" s="20"/>
    </row>
    <row r="22" spans="1:9" x14ac:dyDescent="0.25">
      <c r="A22" s="4">
        <v>3</v>
      </c>
      <c r="B22" s="4"/>
      <c r="C22" s="4"/>
      <c r="D22" s="4"/>
      <c r="E22" s="5"/>
      <c r="F22" s="6"/>
      <c r="G22" s="6" t="s">
        <v>18</v>
      </c>
      <c r="H22" s="6"/>
      <c r="I22" s="6" t="s">
        <v>33</v>
      </c>
    </row>
    <row r="23" spans="1:9" ht="48" x14ac:dyDescent="0.25">
      <c r="A23" s="7" t="s">
        <v>13</v>
      </c>
      <c r="B23" s="7" t="s">
        <v>0</v>
      </c>
      <c r="C23" s="8" t="s">
        <v>27</v>
      </c>
      <c r="D23" s="9" t="s">
        <v>23</v>
      </c>
      <c r="E23" s="10" t="s">
        <v>14</v>
      </c>
      <c r="F23" s="11" t="s">
        <v>12</v>
      </c>
      <c r="G23" s="11" t="s">
        <v>15</v>
      </c>
      <c r="H23" s="11" t="s">
        <v>10</v>
      </c>
      <c r="I23" s="11" t="s">
        <v>11</v>
      </c>
    </row>
    <row r="24" spans="1:9" x14ac:dyDescent="0.25">
      <c r="A24" s="7">
        <v>1</v>
      </c>
      <c r="B24" s="12">
        <v>2</v>
      </c>
      <c r="C24" s="13">
        <v>3</v>
      </c>
      <c r="D24" s="8">
        <v>4</v>
      </c>
      <c r="E24" s="10">
        <v>5</v>
      </c>
      <c r="F24" s="14">
        <v>6</v>
      </c>
      <c r="G24" s="14">
        <v>7</v>
      </c>
      <c r="H24" s="14">
        <v>8</v>
      </c>
      <c r="I24" s="14">
        <v>9</v>
      </c>
    </row>
    <row r="25" spans="1:9" x14ac:dyDescent="0.25">
      <c r="A25" s="7" t="s">
        <v>1</v>
      </c>
      <c r="B25" s="12" t="s">
        <v>2</v>
      </c>
      <c r="C25" s="12">
        <v>1</v>
      </c>
      <c r="D25" s="14">
        <v>203140</v>
      </c>
      <c r="E25" s="15"/>
      <c r="F25" s="16">
        <f>ROUND(C25*D25*E25,2)</f>
        <v>0</v>
      </c>
      <c r="G25" s="16">
        <v>23</v>
      </c>
      <c r="H25" s="16">
        <f>ROUND(F25*0.23,2)</f>
        <v>0</v>
      </c>
      <c r="I25" s="31">
        <f t="shared" ref="I25:I28" si="4">F25+H25</f>
        <v>0</v>
      </c>
    </row>
    <row r="26" spans="1:9" x14ac:dyDescent="0.25">
      <c r="A26" s="7" t="s">
        <v>3</v>
      </c>
      <c r="B26" s="12" t="s">
        <v>9</v>
      </c>
      <c r="C26" s="12">
        <v>2</v>
      </c>
      <c r="D26" s="16">
        <v>12</v>
      </c>
      <c r="E26" s="17"/>
      <c r="F26" s="16">
        <f t="shared" ref="F26:F28" si="5">ROUND(C26*D26*E26,2)</f>
        <v>0</v>
      </c>
      <c r="G26" s="16">
        <v>23</v>
      </c>
      <c r="H26" s="16">
        <f t="shared" ref="H26:H28" si="6">ROUND(F26*0.23,2)</f>
        <v>0</v>
      </c>
      <c r="I26" s="31">
        <f t="shared" si="4"/>
        <v>0</v>
      </c>
    </row>
    <row r="27" spans="1:9" x14ac:dyDescent="0.25">
      <c r="A27" s="7" t="s">
        <v>4</v>
      </c>
      <c r="B27" s="12" t="s">
        <v>2</v>
      </c>
      <c r="C27" s="12">
        <v>1</v>
      </c>
      <c r="D27" s="14">
        <f>D25</f>
        <v>203140</v>
      </c>
      <c r="E27" s="17">
        <v>3.2550000000000003E-2</v>
      </c>
      <c r="F27" s="16">
        <f t="shared" si="5"/>
        <v>6612.21</v>
      </c>
      <c r="G27" s="16">
        <v>23</v>
      </c>
      <c r="H27" s="16">
        <f t="shared" si="6"/>
        <v>1520.81</v>
      </c>
      <c r="I27" s="31">
        <f t="shared" si="4"/>
        <v>8133.02</v>
      </c>
    </row>
    <row r="28" spans="1:9" x14ac:dyDescent="0.25">
      <c r="A28" s="7" t="s">
        <v>7</v>
      </c>
      <c r="B28" s="12" t="s">
        <v>9</v>
      </c>
      <c r="C28" s="12">
        <f>C26</f>
        <v>2</v>
      </c>
      <c r="D28" s="16">
        <f>D26</f>
        <v>12</v>
      </c>
      <c r="E28" s="17">
        <v>176.55</v>
      </c>
      <c r="F28" s="16">
        <f t="shared" si="5"/>
        <v>4237.2</v>
      </c>
      <c r="G28" s="16">
        <v>23</v>
      </c>
      <c r="H28" s="16">
        <f t="shared" si="6"/>
        <v>974.56</v>
      </c>
      <c r="I28" s="31">
        <f t="shared" si="4"/>
        <v>5211.76</v>
      </c>
    </row>
    <row r="29" spans="1:9" x14ac:dyDescent="0.25">
      <c r="A29" s="4"/>
      <c r="B29" s="4"/>
      <c r="C29" s="4"/>
      <c r="D29" s="4"/>
      <c r="E29" s="5"/>
      <c r="F29" s="6"/>
      <c r="G29" s="18" t="s">
        <v>6</v>
      </c>
      <c r="H29" s="18">
        <f>SUM(H25:H28)</f>
        <v>2495.37</v>
      </c>
      <c r="I29" s="32">
        <f>SUM(I25:I28)</f>
        <v>13344.78</v>
      </c>
    </row>
    <row r="30" spans="1:9" x14ac:dyDescent="0.25">
      <c r="A30" s="4"/>
      <c r="B30" s="4"/>
      <c r="C30" s="4"/>
      <c r="D30" s="4"/>
      <c r="E30" s="5"/>
      <c r="F30" s="6"/>
      <c r="G30" s="21"/>
      <c r="H30" s="21"/>
      <c r="I30" s="21"/>
    </row>
    <row r="31" spans="1:9" x14ac:dyDescent="0.25">
      <c r="A31" s="4">
        <v>4</v>
      </c>
      <c r="B31" s="4"/>
      <c r="C31" s="4"/>
      <c r="D31" s="4"/>
      <c r="E31" s="5"/>
      <c r="F31" s="6"/>
      <c r="G31" s="6" t="s">
        <v>18</v>
      </c>
      <c r="H31" s="6"/>
      <c r="I31" s="6" t="s">
        <v>36</v>
      </c>
    </row>
    <row r="32" spans="1:9" ht="48" x14ac:dyDescent="0.25">
      <c r="A32" s="7" t="s">
        <v>13</v>
      </c>
      <c r="B32" s="7" t="s">
        <v>0</v>
      </c>
      <c r="C32" s="8" t="s">
        <v>27</v>
      </c>
      <c r="D32" s="9" t="s">
        <v>23</v>
      </c>
      <c r="E32" s="10" t="s">
        <v>14</v>
      </c>
      <c r="F32" s="11" t="s">
        <v>12</v>
      </c>
      <c r="G32" s="11" t="s">
        <v>15</v>
      </c>
      <c r="H32" s="11" t="s">
        <v>10</v>
      </c>
      <c r="I32" s="11" t="s">
        <v>11</v>
      </c>
    </row>
    <row r="33" spans="1:9" x14ac:dyDescent="0.25">
      <c r="A33" s="7">
        <v>1</v>
      </c>
      <c r="B33" s="12">
        <v>2</v>
      </c>
      <c r="C33" s="13">
        <v>3</v>
      </c>
      <c r="D33" s="8">
        <v>4</v>
      </c>
      <c r="E33" s="10">
        <v>5</v>
      </c>
      <c r="F33" s="14">
        <v>6</v>
      </c>
      <c r="G33" s="14">
        <v>7</v>
      </c>
      <c r="H33" s="14">
        <v>8</v>
      </c>
      <c r="I33" s="14">
        <v>9</v>
      </c>
    </row>
    <row r="34" spans="1:9" x14ac:dyDescent="0.25">
      <c r="A34" s="7" t="s">
        <v>1</v>
      </c>
      <c r="B34" s="12" t="s">
        <v>2</v>
      </c>
      <c r="C34" s="12">
        <v>1</v>
      </c>
      <c r="D34" s="14">
        <v>78929</v>
      </c>
      <c r="E34" s="15"/>
      <c r="F34" s="16">
        <f>ROUND(C34*D34*E34,2)</f>
        <v>0</v>
      </c>
      <c r="G34" s="16">
        <v>23</v>
      </c>
      <c r="H34" s="16">
        <f>ROUND(F34*0.23,2)</f>
        <v>0</v>
      </c>
      <c r="I34" s="31">
        <f t="shared" ref="I34:I37" si="7">F34+H34</f>
        <v>0</v>
      </c>
    </row>
    <row r="35" spans="1:9" x14ac:dyDescent="0.25">
      <c r="A35" s="7" t="s">
        <v>3</v>
      </c>
      <c r="B35" s="12" t="s">
        <v>9</v>
      </c>
      <c r="C35" s="12">
        <v>1</v>
      </c>
      <c r="D35" s="16">
        <v>12</v>
      </c>
      <c r="E35" s="17"/>
      <c r="F35" s="16">
        <f t="shared" ref="F35:F37" si="8">ROUND(C35*D35*E35,2)</f>
        <v>0</v>
      </c>
      <c r="G35" s="16">
        <v>23</v>
      </c>
      <c r="H35" s="16">
        <f t="shared" ref="H35:H37" si="9">ROUND(F35*0.23,2)</f>
        <v>0</v>
      </c>
      <c r="I35" s="31">
        <f t="shared" si="7"/>
        <v>0</v>
      </c>
    </row>
    <row r="36" spans="1:9" x14ac:dyDescent="0.25">
      <c r="A36" s="7" t="s">
        <v>4</v>
      </c>
      <c r="B36" s="12" t="s">
        <v>2</v>
      </c>
      <c r="C36" s="12">
        <v>1</v>
      </c>
      <c r="D36" s="14">
        <f>D34</f>
        <v>78929</v>
      </c>
      <c r="E36" s="17">
        <v>3.1530000000000002E-2</v>
      </c>
      <c r="F36" s="16">
        <f t="shared" si="8"/>
        <v>2488.63</v>
      </c>
      <c r="G36" s="16">
        <v>23</v>
      </c>
      <c r="H36" s="16">
        <f t="shared" si="9"/>
        <v>572.38</v>
      </c>
      <c r="I36" s="31">
        <f t="shared" si="7"/>
        <v>3061.01</v>
      </c>
    </row>
    <row r="37" spans="1:9" x14ac:dyDescent="0.25">
      <c r="A37" s="7" t="s">
        <v>7</v>
      </c>
      <c r="B37" s="12" t="s">
        <v>9</v>
      </c>
      <c r="C37" s="12">
        <f>C35</f>
        <v>1</v>
      </c>
      <c r="D37" s="16">
        <f>D35</f>
        <v>12</v>
      </c>
      <c r="E37" s="17">
        <v>164.06</v>
      </c>
      <c r="F37" s="16">
        <f t="shared" si="8"/>
        <v>1968.72</v>
      </c>
      <c r="G37" s="16">
        <v>23</v>
      </c>
      <c r="H37" s="16">
        <f t="shared" si="9"/>
        <v>452.81</v>
      </c>
      <c r="I37" s="31">
        <f t="shared" si="7"/>
        <v>2421.5300000000002</v>
      </c>
    </row>
    <row r="38" spans="1:9" x14ac:dyDescent="0.25">
      <c r="A38" s="4"/>
      <c r="B38" s="4"/>
      <c r="C38" s="4"/>
      <c r="D38" s="4"/>
      <c r="E38" s="5"/>
      <c r="F38" s="6"/>
      <c r="G38" s="18" t="s">
        <v>6</v>
      </c>
      <c r="H38" s="18">
        <f>SUM(H34:H37)</f>
        <v>1025.19</v>
      </c>
      <c r="I38" s="32">
        <f>SUM(I34:I37)</f>
        <v>5482.5400000000009</v>
      </c>
    </row>
    <row r="39" spans="1:9" x14ac:dyDescent="0.25">
      <c r="A39" s="4"/>
      <c r="B39" s="4"/>
      <c r="C39" s="4"/>
      <c r="D39" s="4"/>
      <c r="E39" s="5"/>
      <c r="F39" s="6"/>
      <c r="G39" s="21"/>
      <c r="H39" s="21"/>
      <c r="I39" s="21"/>
    </row>
    <row r="40" spans="1:9" x14ac:dyDescent="0.25">
      <c r="A40" s="4">
        <v>5</v>
      </c>
      <c r="B40" s="4"/>
      <c r="C40" s="4"/>
      <c r="D40" s="4"/>
      <c r="E40" s="5"/>
      <c r="F40" s="6"/>
      <c r="G40" s="6" t="s">
        <v>31</v>
      </c>
      <c r="H40" s="6"/>
      <c r="I40" s="6" t="s">
        <v>36</v>
      </c>
    </row>
    <row r="41" spans="1:9" ht="48" x14ac:dyDescent="0.25">
      <c r="A41" s="7" t="s">
        <v>13</v>
      </c>
      <c r="B41" s="7" t="s">
        <v>0</v>
      </c>
      <c r="C41" s="8" t="s">
        <v>27</v>
      </c>
      <c r="D41" s="9" t="s">
        <v>23</v>
      </c>
      <c r="E41" s="10" t="s">
        <v>14</v>
      </c>
      <c r="F41" s="11" t="s">
        <v>12</v>
      </c>
      <c r="G41" s="11" t="s">
        <v>15</v>
      </c>
      <c r="H41" s="11" t="s">
        <v>10</v>
      </c>
      <c r="I41" s="11" t="s">
        <v>11</v>
      </c>
    </row>
    <row r="42" spans="1:9" x14ac:dyDescent="0.25">
      <c r="A42" s="7">
        <v>1</v>
      </c>
      <c r="B42" s="12">
        <v>2</v>
      </c>
      <c r="C42" s="13">
        <v>3</v>
      </c>
      <c r="D42" s="8">
        <v>4</v>
      </c>
      <c r="E42" s="10">
        <v>5</v>
      </c>
      <c r="F42" s="14">
        <v>6</v>
      </c>
      <c r="G42" s="14">
        <v>7</v>
      </c>
      <c r="H42" s="14">
        <v>8</v>
      </c>
      <c r="I42" s="14">
        <v>9</v>
      </c>
    </row>
    <row r="43" spans="1:9" x14ac:dyDescent="0.25">
      <c r="A43" s="7" t="s">
        <v>1</v>
      </c>
      <c r="B43" s="12" t="s">
        <v>2</v>
      </c>
      <c r="C43" s="12">
        <v>1</v>
      </c>
      <c r="D43" s="14">
        <v>85914</v>
      </c>
      <c r="E43" s="15"/>
      <c r="F43" s="16">
        <f>ROUND(C43*D43*E43,2)</f>
        <v>0</v>
      </c>
      <c r="G43" s="16">
        <v>23</v>
      </c>
      <c r="H43" s="16">
        <f>ROUND(F43*0.23,2)</f>
        <v>0</v>
      </c>
      <c r="I43" s="31">
        <f t="shared" ref="I43:I46" si="10">F43+H43</f>
        <v>0</v>
      </c>
    </row>
    <row r="44" spans="1:9" x14ac:dyDescent="0.25">
      <c r="A44" s="7" t="s">
        <v>3</v>
      </c>
      <c r="B44" s="12" t="s">
        <v>9</v>
      </c>
      <c r="C44" s="12">
        <v>1</v>
      </c>
      <c r="D44" s="16">
        <v>12</v>
      </c>
      <c r="E44" s="17"/>
      <c r="F44" s="16">
        <f t="shared" ref="F44:F46" si="11">ROUND(C44*D44*E44,2)</f>
        <v>0</v>
      </c>
      <c r="G44" s="16">
        <v>23</v>
      </c>
      <c r="H44" s="16">
        <f t="shared" ref="H44:H46" si="12">ROUND(F44*0.23,2)</f>
        <v>0</v>
      </c>
      <c r="I44" s="31">
        <f t="shared" si="10"/>
        <v>0</v>
      </c>
    </row>
    <row r="45" spans="1:9" x14ac:dyDescent="0.25">
      <c r="A45" s="7" t="s">
        <v>4</v>
      </c>
      <c r="B45" s="12" t="s">
        <v>2</v>
      </c>
      <c r="C45" s="12">
        <v>1</v>
      </c>
      <c r="D45" s="14">
        <f>D43</f>
        <v>85914</v>
      </c>
      <c r="E45" s="17">
        <v>3.1530000000000002E-2</v>
      </c>
      <c r="F45" s="16">
        <f t="shared" si="11"/>
        <v>2708.87</v>
      </c>
      <c r="G45" s="16">
        <v>23</v>
      </c>
      <c r="H45" s="16">
        <f t="shared" si="12"/>
        <v>623.04</v>
      </c>
      <c r="I45" s="31">
        <f t="shared" si="10"/>
        <v>3331.91</v>
      </c>
    </row>
    <row r="46" spans="1:9" x14ac:dyDescent="0.25">
      <c r="A46" s="7" t="s">
        <v>7</v>
      </c>
      <c r="B46" s="12" t="s">
        <v>9</v>
      </c>
      <c r="C46" s="12">
        <f>C44</f>
        <v>1</v>
      </c>
      <c r="D46" s="16">
        <f>D44</f>
        <v>12</v>
      </c>
      <c r="E46" s="17">
        <v>164.06</v>
      </c>
      <c r="F46" s="16">
        <f t="shared" si="11"/>
        <v>1968.72</v>
      </c>
      <c r="G46" s="16">
        <v>23</v>
      </c>
      <c r="H46" s="16">
        <f t="shared" si="12"/>
        <v>452.81</v>
      </c>
      <c r="I46" s="31">
        <f t="shared" si="10"/>
        <v>2421.5300000000002</v>
      </c>
    </row>
    <row r="47" spans="1:9" x14ac:dyDescent="0.25">
      <c r="A47" s="4"/>
      <c r="B47" s="4"/>
      <c r="C47" s="4"/>
      <c r="D47" s="4"/>
      <c r="E47" s="5"/>
      <c r="F47" s="6"/>
      <c r="G47" s="18" t="s">
        <v>6</v>
      </c>
      <c r="H47" s="18">
        <f>SUM(H43:H46)</f>
        <v>1075.8499999999999</v>
      </c>
      <c r="I47" s="32">
        <f>SUM(I43:I46)</f>
        <v>5753.4400000000005</v>
      </c>
    </row>
    <row r="48" spans="1:9" x14ac:dyDescent="0.25">
      <c r="A48" s="4"/>
      <c r="B48" s="4"/>
      <c r="C48" s="4"/>
      <c r="D48" s="4"/>
      <c r="E48" s="5"/>
      <c r="F48" s="6"/>
      <c r="G48" s="21"/>
      <c r="H48" s="21"/>
      <c r="I48" s="21"/>
    </row>
    <row r="49" spans="1:11" x14ac:dyDescent="0.25">
      <c r="A49" s="4">
        <v>6</v>
      </c>
      <c r="B49" s="4"/>
      <c r="C49" s="4"/>
      <c r="D49" s="4"/>
      <c r="E49" s="5"/>
      <c r="F49" s="6"/>
      <c r="G49" s="6" t="s">
        <v>34</v>
      </c>
      <c r="H49" s="6"/>
      <c r="I49" s="6" t="s">
        <v>33</v>
      </c>
    </row>
    <row r="50" spans="1:11" ht="48" x14ac:dyDescent="0.25">
      <c r="A50" s="7" t="s">
        <v>13</v>
      </c>
      <c r="B50" s="7" t="s">
        <v>0</v>
      </c>
      <c r="C50" s="8" t="s">
        <v>27</v>
      </c>
      <c r="D50" s="9" t="s">
        <v>23</v>
      </c>
      <c r="E50" s="10" t="s">
        <v>14</v>
      </c>
      <c r="F50" s="11" t="s">
        <v>12</v>
      </c>
      <c r="G50" s="11" t="s">
        <v>15</v>
      </c>
      <c r="H50" s="11" t="s">
        <v>10</v>
      </c>
      <c r="I50" s="11" t="s">
        <v>11</v>
      </c>
    </row>
    <row r="51" spans="1:11" x14ac:dyDescent="0.25">
      <c r="A51" s="7">
        <v>1</v>
      </c>
      <c r="B51" s="12">
        <v>2</v>
      </c>
      <c r="C51" s="13">
        <v>3</v>
      </c>
      <c r="D51" s="8">
        <v>4</v>
      </c>
      <c r="E51" s="10">
        <v>5</v>
      </c>
      <c r="F51" s="14">
        <v>6</v>
      </c>
      <c r="G51" s="14">
        <v>7</v>
      </c>
      <c r="H51" s="14">
        <v>8</v>
      </c>
      <c r="I51" s="14">
        <v>9</v>
      </c>
    </row>
    <row r="52" spans="1:11" x14ac:dyDescent="0.25">
      <c r="A52" s="7" t="s">
        <v>1</v>
      </c>
      <c r="B52" s="12" t="s">
        <v>2</v>
      </c>
      <c r="C52" s="12">
        <v>1</v>
      </c>
      <c r="D52" s="14">
        <v>71615</v>
      </c>
      <c r="E52" s="15"/>
      <c r="F52" s="16">
        <f>ROUND(C52*D52*E52,2)</f>
        <v>0</v>
      </c>
      <c r="G52" s="16">
        <v>23</v>
      </c>
      <c r="H52" s="16">
        <f>ROUND(F52*0.23,2)</f>
        <v>0</v>
      </c>
      <c r="I52" s="31">
        <f t="shared" ref="I52:I55" si="13">F52+H52</f>
        <v>0</v>
      </c>
    </row>
    <row r="53" spans="1:11" x14ac:dyDescent="0.25">
      <c r="A53" s="7" t="s">
        <v>3</v>
      </c>
      <c r="B53" s="12" t="s">
        <v>9</v>
      </c>
      <c r="C53" s="12">
        <v>1</v>
      </c>
      <c r="D53" s="16">
        <v>12</v>
      </c>
      <c r="E53" s="17"/>
      <c r="F53" s="16">
        <f t="shared" ref="F53:F55" si="14">ROUND(C53*D53*E53,2)</f>
        <v>0</v>
      </c>
      <c r="G53" s="16">
        <v>23</v>
      </c>
      <c r="H53" s="16">
        <f t="shared" ref="H53:H55" si="15">ROUND(F53*0.23,2)</f>
        <v>0</v>
      </c>
      <c r="I53" s="31">
        <f t="shared" si="13"/>
        <v>0</v>
      </c>
    </row>
    <row r="54" spans="1:11" x14ac:dyDescent="0.25">
      <c r="A54" s="7" t="s">
        <v>4</v>
      </c>
      <c r="B54" s="12" t="s">
        <v>2</v>
      </c>
      <c r="C54" s="12">
        <v>1</v>
      </c>
      <c r="D54" s="14">
        <f>D52</f>
        <v>71615</v>
      </c>
      <c r="E54" s="17">
        <v>3.4279999999999998E-2</v>
      </c>
      <c r="F54" s="16">
        <f t="shared" si="14"/>
        <v>2454.96</v>
      </c>
      <c r="G54" s="16">
        <v>23</v>
      </c>
      <c r="H54" s="16">
        <f t="shared" si="15"/>
        <v>564.64</v>
      </c>
      <c r="I54" s="31">
        <f t="shared" si="13"/>
        <v>3019.6</v>
      </c>
    </row>
    <row r="55" spans="1:11" x14ac:dyDescent="0.25">
      <c r="A55" s="7" t="s">
        <v>7</v>
      </c>
      <c r="B55" s="12" t="s">
        <v>9</v>
      </c>
      <c r="C55" s="12">
        <f>C53</f>
        <v>1</v>
      </c>
      <c r="D55" s="16">
        <f>D53</f>
        <v>12</v>
      </c>
      <c r="E55" s="17">
        <v>32.76</v>
      </c>
      <c r="F55" s="16">
        <f t="shared" si="14"/>
        <v>393.12</v>
      </c>
      <c r="G55" s="16">
        <v>23</v>
      </c>
      <c r="H55" s="16">
        <f t="shared" si="15"/>
        <v>90.42</v>
      </c>
      <c r="I55" s="31">
        <f t="shared" si="13"/>
        <v>483.54</v>
      </c>
    </row>
    <row r="56" spans="1:11" x14ac:dyDescent="0.25">
      <c r="A56" s="4"/>
      <c r="B56" s="4"/>
      <c r="C56" s="4"/>
      <c r="D56" s="4"/>
      <c r="E56" s="5"/>
      <c r="F56" s="6"/>
      <c r="G56" s="18" t="s">
        <v>6</v>
      </c>
      <c r="H56" s="18">
        <f>SUM(H52:H55)</f>
        <v>655.05999999999995</v>
      </c>
      <c r="I56" s="32">
        <f>SUM(I52:I55)</f>
        <v>3503.14</v>
      </c>
    </row>
    <row r="58" spans="1:11" ht="13.5" customHeight="1" x14ac:dyDescent="0.25"/>
    <row r="59" spans="1:11" ht="18" customHeight="1" x14ac:dyDescent="0.25">
      <c r="A59" s="1"/>
      <c r="B59" s="3"/>
      <c r="C59" s="22"/>
      <c r="D59" s="22"/>
      <c r="E59" s="43" t="s">
        <v>19</v>
      </c>
      <c r="F59" s="43"/>
      <c r="G59" s="43"/>
      <c r="H59" s="43"/>
      <c r="I59" s="33">
        <f>I11+I20+I29+I38+I47+I56</f>
        <v>179207.25000000003</v>
      </c>
      <c r="J59" s="29"/>
      <c r="K59" s="29"/>
    </row>
    <row r="60" spans="1:11" ht="16.5" customHeight="1" x14ac:dyDescent="0.25">
      <c r="A60" s="1" t="s">
        <v>21</v>
      </c>
      <c r="B60" s="2">
        <f>D7+D16+D25+D34+D43+D52</f>
        <v>2984638</v>
      </c>
      <c r="C60" s="2"/>
      <c r="D60" s="3"/>
      <c r="E60" s="43" t="s">
        <v>20</v>
      </c>
      <c r="F60" s="43"/>
      <c r="G60" s="43"/>
      <c r="H60" s="43"/>
      <c r="I60" s="34">
        <f>I59/1.23</f>
        <v>145696.95121951221</v>
      </c>
      <c r="J60" s="30"/>
      <c r="K60" s="30"/>
    </row>
    <row r="61" spans="1:11" ht="16.95" customHeight="1" x14ac:dyDescent="0.25">
      <c r="A61" s="23" t="s">
        <v>22</v>
      </c>
      <c r="B61" s="2">
        <f>D19+D10</f>
        <v>12211440</v>
      </c>
      <c r="C61" s="3"/>
      <c r="D61" s="3"/>
      <c r="E61" s="43" t="s">
        <v>24</v>
      </c>
      <c r="F61" s="43"/>
      <c r="G61" s="43"/>
      <c r="H61" s="43"/>
      <c r="I61" s="35">
        <f>ROUND(I60*0.2,2)</f>
        <v>29139.39</v>
      </c>
      <c r="J61" s="30"/>
      <c r="K61" s="30"/>
    </row>
    <row r="62" spans="1:11" ht="16.95" customHeight="1" x14ac:dyDescent="0.25">
      <c r="E62" s="43" t="s">
        <v>25</v>
      </c>
      <c r="F62" s="43"/>
      <c r="G62" s="43"/>
      <c r="H62" s="43"/>
      <c r="I62" s="34">
        <f>I60+I61</f>
        <v>174836.34121951222</v>
      </c>
      <c r="J62" s="30"/>
      <c r="K62" s="30"/>
    </row>
    <row r="63" spans="1:11" ht="19.5" customHeight="1" x14ac:dyDescent="0.25">
      <c r="A63" s="24"/>
      <c r="B63" s="24"/>
      <c r="C63" s="24"/>
      <c r="D63" s="24"/>
      <c r="E63" s="43" t="s">
        <v>26</v>
      </c>
      <c r="F63" s="43"/>
      <c r="G63" s="43"/>
      <c r="H63" s="43"/>
      <c r="I63" s="35">
        <f>ROUND(I62*1.23,2)</f>
        <v>215048.7</v>
      </c>
      <c r="J63" s="29"/>
      <c r="K63" s="29"/>
    </row>
    <row r="66" spans="1:9" ht="15" customHeight="1" x14ac:dyDescent="0.25">
      <c r="A66" s="41" t="s">
        <v>29</v>
      </c>
      <c r="B66" s="41"/>
      <c r="C66" s="41"/>
      <c r="D66" s="41"/>
      <c r="E66" s="41"/>
      <c r="F66" s="41"/>
      <c r="G66" s="41"/>
      <c r="H66" s="41"/>
      <c r="I66" s="41"/>
    </row>
    <row r="67" spans="1:9" x14ac:dyDescent="0.25">
      <c r="A67" s="41"/>
      <c r="B67" s="41"/>
      <c r="C67" s="41"/>
      <c r="D67" s="41"/>
      <c r="E67" s="41"/>
      <c r="F67" s="41"/>
      <c r="G67" s="41"/>
      <c r="H67" s="41"/>
      <c r="I67" s="41"/>
    </row>
    <row r="68" spans="1:9" x14ac:dyDescent="0.25">
      <c r="A68" s="41"/>
      <c r="B68" s="41"/>
      <c r="C68" s="41"/>
      <c r="D68" s="41"/>
      <c r="E68" s="41"/>
      <c r="F68" s="41"/>
      <c r="G68" s="41"/>
      <c r="H68" s="41"/>
      <c r="I68" s="41"/>
    </row>
    <row r="69" spans="1:9" x14ac:dyDescent="0.25">
      <c r="A69" s="41"/>
      <c r="B69" s="41"/>
      <c r="C69" s="41"/>
      <c r="D69" s="41"/>
      <c r="E69" s="41"/>
      <c r="F69" s="41"/>
      <c r="G69" s="41"/>
      <c r="H69" s="41"/>
      <c r="I69" s="41"/>
    </row>
  </sheetData>
  <mergeCells count="8">
    <mergeCell ref="A2:I2"/>
    <mergeCell ref="A66:I69"/>
    <mergeCell ref="E1:I1"/>
    <mergeCell ref="E60:H60"/>
    <mergeCell ref="E59:H59"/>
    <mergeCell ref="E61:H61"/>
    <mergeCell ref="E62:H62"/>
    <mergeCell ref="E63:H6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2021-03-15T10:23:37Z</dcterms:modified>
</cp:coreProperties>
</file>