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owienia_Publiczne\PRZETARGI 2022\ZP.271.14.2022.Zakup energii elektrycznej\"/>
    </mc:Choice>
  </mc:AlternateContent>
  <xr:revisionPtr revIDLastSave="0" documentId="13_ncr:1_{BE4EB143-94AF-460A-949F-0AB8D73601B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4" r:id="rId1"/>
    <sheet name="Arkusz2" sheetId="2" r:id="rId2"/>
    <sheet name="Arkusz3" sheetId="3" r:id="rId3"/>
  </sheets>
  <definedNames>
    <definedName name="_xlnm.Print_Area" localSheetId="0">Arkusz1!$A$1:$U$180</definedName>
    <definedName name="OLE_LINK1" localSheetId="0">Arkusz1!$A$2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2" i="4" l="1"/>
  <c r="Z83" i="4"/>
  <c r="Z84" i="4"/>
  <c r="Z85" i="4"/>
  <c r="Z86" i="4"/>
  <c r="Z87" i="4"/>
  <c r="Z88" i="4"/>
  <c r="Z89" i="4"/>
  <c r="Z90" i="4"/>
  <c r="Z91" i="4"/>
  <c r="S63" i="4"/>
  <c r="R63" i="4"/>
  <c r="Q63" i="4"/>
  <c r="T85" i="4"/>
  <c r="Y83" i="4"/>
  <c r="T83" i="4" s="1"/>
  <c r="Y84" i="4"/>
  <c r="T84" i="4" s="1"/>
  <c r="Y85" i="4"/>
  <c r="Y86" i="4"/>
  <c r="T86" i="4" s="1"/>
  <c r="Y87" i="4"/>
  <c r="T87" i="4" s="1"/>
  <c r="Y88" i="4"/>
  <c r="T88" i="4" s="1"/>
  <c r="Y89" i="4"/>
  <c r="T89" i="4" s="1"/>
  <c r="Y90" i="4"/>
  <c r="T90" i="4" s="1"/>
  <c r="Y91" i="4"/>
  <c r="T91" i="4" s="1"/>
  <c r="Y82" i="4"/>
  <c r="T82" i="4" s="1"/>
  <c r="Q83" i="4"/>
  <c r="Q84" i="4"/>
  <c r="Q85" i="4"/>
  <c r="Q86" i="4"/>
  <c r="Q87" i="4"/>
  <c r="Q88" i="4"/>
  <c r="Q89" i="4"/>
  <c r="Q90" i="4"/>
  <c r="Q91" i="4"/>
  <c r="Q82" i="4"/>
  <c r="T177" i="4"/>
  <c r="S177" i="4"/>
  <c r="T178" i="4"/>
  <c r="T179" i="4"/>
  <c r="R178" i="4"/>
  <c r="R179" i="4"/>
  <c r="R177" i="4"/>
  <c r="Q178" i="4"/>
  <c r="Q179" i="4"/>
  <c r="Q177" i="4"/>
  <c r="S171" i="4"/>
  <c r="S172" i="4" s="1"/>
  <c r="R171" i="4"/>
  <c r="R172" i="4" s="1"/>
  <c r="Q171" i="4"/>
  <c r="T165" i="4"/>
  <c r="T166" i="4" s="1"/>
  <c r="S165" i="4"/>
  <c r="S166" i="4" s="1"/>
  <c r="R165" i="4"/>
  <c r="R166" i="4" s="1"/>
  <c r="Q165" i="4"/>
  <c r="T158" i="4"/>
  <c r="T159" i="4"/>
  <c r="T157" i="4"/>
  <c r="S158" i="4"/>
  <c r="S159" i="4"/>
  <c r="S157" i="4"/>
  <c r="R158" i="4"/>
  <c r="R159" i="4"/>
  <c r="R157" i="4"/>
  <c r="Q158" i="4"/>
  <c r="Q159" i="4"/>
  <c r="Q157" i="4"/>
  <c r="T151" i="4"/>
  <c r="T152" i="4" s="1"/>
  <c r="S151" i="4"/>
  <c r="S152" i="4" s="1"/>
  <c r="R151" i="4"/>
  <c r="R152" i="4" s="1"/>
  <c r="Q151" i="4"/>
  <c r="T145" i="4"/>
  <c r="T146" i="4" s="1"/>
  <c r="S145" i="4"/>
  <c r="S146" i="4" s="1"/>
  <c r="R145" i="4"/>
  <c r="R146" i="4" s="1"/>
  <c r="Q145" i="4"/>
  <c r="Q146" i="4" s="1"/>
  <c r="S138" i="4"/>
  <c r="S139" i="4"/>
  <c r="S137" i="4"/>
  <c r="R138" i="4"/>
  <c r="R139" i="4"/>
  <c r="R137" i="4"/>
  <c r="Q138" i="4"/>
  <c r="Q139" i="4"/>
  <c r="Q137" i="4"/>
  <c r="T125" i="4"/>
  <c r="Q125" i="4"/>
  <c r="T124" i="4"/>
  <c r="T126" i="4" s="1"/>
  <c r="S124" i="4"/>
  <c r="S126" i="4" s="1"/>
  <c r="R124" i="4"/>
  <c r="Q124" i="4"/>
  <c r="Q115" i="4"/>
  <c r="Q116" i="4"/>
  <c r="Q117" i="4"/>
  <c r="Q118" i="4"/>
  <c r="R115" i="4"/>
  <c r="R116" i="4"/>
  <c r="R117" i="4"/>
  <c r="R118" i="4"/>
  <c r="T115" i="4"/>
  <c r="T116" i="4"/>
  <c r="T117" i="4"/>
  <c r="T118" i="4"/>
  <c r="T114" i="4"/>
  <c r="S114" i="4"/>
  <c r="R114" i="4"/>
  <c r="Q114" i="4"/>
  <c r="T108" i="4"/>
  <c r="S108" i="4"/>
  <c r="S109" i="4" s="1"/>
  <c r="R108" i="4"/>
  <c r="Q108" i="4"/>
  <c r="Q109" i="4" s="1"/>
  <c r="S98" i="4"/>
  <c r="S99" i="4"/>
  <c r="S100" i="4"/>
  <c r="S101" i="4"/>
  <c r="S102" i="4"/>
  <c r="S97" i="4"/>
  <c r="R98" i="4"/>
  <c r="R99" i="4"/>
  <c r="R100" i="4"/>
  <c r="R101" i="4"/>
  <c r="R102" i="4"/>
  <c r="R97" i="4"/>
  <c r="T98" i="4"/>
  <c r="T99" i="4"/>
  <c r="T100" i="4"/>
  <c r="T101" i="4"/>
  <c r="T102" i="4"/>
  <c r="T97" i="4"/>
  <c r="Q98" i="4"/>
  <c r="Q99" i="4"/>
  <c r="Q100" i="4"/>
  <c r="Q101" i="4"/>
  <c r="Q102" i="4"/>
  <c r="Q97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" i="4"/>
  <c r="T70" i="4"/>
  <c r="T71" i="4"/>
  <c r="T72" i="4"/>
  <c r="T73" i="4"/>
  <c r="T74" i="4"/>
  <c r="T75" i="4"/>
  <c r="T76" i="4"/>
  <c r="T77" i="4"/>
  <c r="T78" i="4"/>
  <c r="T79" i="4"/>
  <c r="T80" i="4"/>
  <c r="T81" i="4"/>
  <c r="S70" i="4"/>
  <c r="S71" i="4"/>
  <c r="S72" i="4"/>
  <c r="S73" i="4"/>
  <c r="S74" i="4"/>
  <c r="S75" i="4"/>
  <c r="S76" i="4"/>
  <c r="S77" i="4"/>
  <c r="S78" i="4"/>
  <c r="S79" i="4"/>
  <c r="S80" i="4"/>
  <c r="S81" i="4"/>
  <c r="S69" i="4"/>
  <c r="R70" i="4"/>
  <c r="R71" i="4"/>
  <c r="R72" i="4"/>
  <c r="R73" i="4"/>
  <c r="R74" i="4"/>
  <c r="R75" i="4"/>
  <c r="R76" i="4"/>
  <c r="R77" i="4"/>
  <c r="R78" i="4"/>
  <c r="R79" i="4"/>
  <c r="R80" i="4"/>
  <c r="R81" i="4"/>
  <c r="Q70" i="4"/>
  <c r="Q71" i="4"/>
  <c r="Q72" i="4"/>
  <c r="Q73" i="4"/>
  <c r="Q74" i="4"/>
  <c r="Q75" i="4"/>
  <c r="Q76" i="4"/>
  <c r="Q77" i="4"/>
  <c r="Q78" i="4"/>
  <c r="Q79" i="4"/>
  <c r="Q80" i="4"/>
  <c r="Q81" i="4"/>
  <c r="T69" i="4"/>
  <c r="R69" i="4"/>
  <c r="Q69" i="4"/>
  <c r="L126" i="4"/>
  <c r="L92" i="4"/>
  <c r="L64" i="4"/>
  <c r="T51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2" i="4"/>
  <c r="T53" i="4"/>
  <c r="T54" i="4"/>
  <c r="T55" i="4"/>
  <c r="T56" i="4"/>
  <c r="T57" i="4"/>
  <c r="T58" i="4"/>
  <c r="T59" i="4"/>
  <c r="T60" i="4"/>
  <c r="T61" i="4"/>
  <c r="T7" i="4"/>
  <c r="T8" i="4"/>
  <c r="T9" i="4"/>
  <c r="T10" i="4"/>
  <c r="T6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7" i="4"/>
  <c r="Q6" i="4"/>
  <c r="Y63" i="4"/>
  <c r="T63" i="4" s="1"/>
  <c r="M7" i="4"/>
  <c r="M11" i="4" s="1"/>
  <c r="M15" i="4" s="1"/>
  <c r="M19" i="4" s="1"/>
  <c r="M23" i="4" s="1"/>
  <c r="M27" i="4" s="1"/>
  <c r="M31" i="4" s="1"/>
  <c r="M35" i="4" s="1"/>
  <c r="M39" i="4" s="1"/>
  <c r="M43" i="4" s="1"/>
  <c r="M47" i="4" s="1"/>
  <c r="M51" i="4" s="1"/>
  <c r="N7" i="4"/>
  <c r="M8" i="4"/>
  <c r="M12" i="4" s="1"/>
  <c r="M16" i="4" s="1"/>
  <c r="M20" i="4" s="1"/>
  <c r="M24" i="4" s="1"/>
  <c r="M28" i="4" s="1"/>
  <c r="M32" i="4" s="1"/>
  <c r="M36" i="4" s="1"/>
  <c r="M40" i="4" s="1"/>
  <c r="M44" i="4" s="1"/>
  <c r="M48" i="4" s="1"/>
  <c r="M52" i="4" s="1"/>
  <c r="N8" i="4"/>
  <c r="N10" i="4" s="1"/>
  <c r="N12" i="4" s="1"/>
  <c r="N14" i="4" s="1"/>
  <c r="N16" i="4" s="1"/>
  <c r="N18" i="4" s="1"/>
  <c r="N20" i="4" s="1"/>
  <c r="N22" i="4" s="1"/>
  <c r="N24" i="4" s="1"/>
  <c r="N26" i="4" s="1"/>
  <c r="N28" i="4" s="1"/>
  <c r="N30" i="4" s="1"/>
  <c r="N32" i="4" s="1"/>
  <c r="N34" i="4" s="1"/>
  <c r="N36" i="4" s="1"/>
  <c r="N38" i="4" s="1"/>
  <c r="N40" i="4" s="1"/>
  <c r="N42" i="4" s="1"/>
  <c r="N44" i="4" s="1"/>
  <c r="N46" i="4" s="1"/>
  <c r="N48" i="4" s="1"/>
  <c r="N50" i="4" s="1"/>
  <c r="N52" i="4" s="1"/>
  <c r="N54" i="4" s="1"/>
  <c r="N56" i="4" s="1"/>
  <c r="N58" i="4" s="1"/>
  <c r="N60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M9" i="4"/>
  <c r="N9" i="4"/>
  <c r="N11" i="4" s="1"/>
  <c r="N13" i="4" s="1"/>
  <c r="N15" i="4" s="1"/>
  <c r="N17" i="4" s="1"/>
  <c r="N19" i="4" s="1"/>
  <c r="N21" i="4" s="1"/>
  <c r="N23" i="4" s="1"/>
  <c r="N25" i="4" s="1"/>
  <c r="N27" i="4" s="1"/>
  <c r="N29" i="4" s="1"/>
  <c r="N31" i="4" s="1"/>
  <c r="N33" i="4" s="1"/>
  <c r="N35" i="4" s="1"/>
  <c r="N37" i="4" s="1"/>
  <c r="N39" i="4" s="1"/>
  <c r="N41" i="4" s="1"/>
  <c r="N43" i="4" s="1"/>
  <c r="N45" i="4" s="1"/>
  <c r="N47" i="4" s="1"/>
  <c r="N49" i="4" s="1"/>
  <c r="N51" i="4" s="1"/>
  <c r="N53" i="4" s="1"/>
  <c r="N55" i="4" s="1"/>
  <c r="N57" i="4" s="1"/>
  <c r="N59" i="4" s="1"/>
  <c r="N61" i="4" s="1"/>
  <c r="M10" i="4"/>
  <c r="M14" i="4" s="1"/>
  <c r="M18" i="4" s="1"/>
  <c r="M22" i="4" s="1"/>
  <c r="M26" i="4" s="1"/>
  <c r="M30" i="4" s="1"/>
  <c r="M34" i="4" s="1"/>
  <c r="M38" i="4" s="1"/>
  <c r="M42" i="4" s="1"/>
  <c r="M46" i="4" s="1"/>
  <c r="M50" i="4" s="1"/>
  <c r="M13" i="4"/>
  <c r="M17" i="4" s="1"/>
  <c r="M21" i="4" s="1"/>
  <c r="M25" i="4" s="1"/>
  <c r="M29" i="4" s="1"/>
  <c r="M33" i="4" s="1"/>
  <c r="M37" i="4" s="1"/>
  <c r="M41" i="4" s="1"/>
  <c r="M45" i="4" s="1"/>
  <c r="M49" i="4" s="1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L103" i="4"/>
  <c r="T109" i="4"/>
  <c r="R109" i="4"/>
  <c r="S115" i="4"/>
  <c r="S116" i="4"/>
  <c r="S117" i="4"/>
  <c r="S118" i="4"/>
  <c r="L119" i="4"/>
  <c r="R125" i="4"/>
  <c r="S125" i="4"/>
  <c r="Q131" i="4"/>
  <c r="Q132" i="4" s="1"/>
  <c r="R131" i="4"/>
  <c r="R132" i="4" s="1"/>
  <c r="S131" i="4"/>
  <c r="S132" i="4" s="1"/>
  <c r="T131" i="4"/>
  <c r="T132" i="4" s="1"/>
  <c r="Y137" i="4"/>
  <c r="T137" i="4" s="1"/>
  <c r="Y138" i="4"/>
  <c r="T138" i="4" s="1"/>
  <c r="Y139" i="4"/>
  <c r="T139" i="4" s="1"/>
  <c r="L140" i="4"/>
  <c r="L146" i="4"/>
  <c r="Q152" i="4"/>
  <c r="L152" i="4"/>
  <c r="L160" i="4"/>
  <c r="Q166" i="4"/>
  <c r="Q172" i="4"/>
  <c r="Y171" i="4"/>
  <c r="T171" i="4" s="1"/>
  <c r="S178" i="4"/>
  <c r="S179" i="4"/>
  <c r="S119" i="4" l="1"/>
  <c r="R103" i="4"/>
  <c r="Q140" i="4"/>
  <c r="R64" i="4"/>
  <c r="R126" i="4"/>
  <c r="R119" i="4"/>
  <c r="S103" i="4"/>
  <c r="R140" i="4"/>
  <c r="Q126" i="4"/>
  <c r="T103" i="4"/>
  <c r="S64" i="4"/>
  <c r="T92" i="4"/>
  <c r="T172" i="4"/>
  <c r="T160" i="4"/>
  <c r="S160" i="4"/>
  <c r="R160" i="4"/>
  <c r="Q160" i="4"/>
  <c r="T140" i="4"/>
  <c r="S140" i="4"/>
  <c r="T119" i="4"/>
  <c r="Q119" i="4"/>
  <c r="Q103" i="4"/>
  <c r="S92" i="4"/>
  <c r="Q92" i="4"/>
  <c r="R92" i="4"/>
  <c r="T64" i="4"/>
  <c r="Q64" i="4"/>
  <c r="L180" i="4"/>
  <c r="S180" i="4" l="1"/>
  <c r="Q180" i="4" l="1"/>
  <c r="R180" i="4"/>
  <c r="T180" i="4" l="1"/>
</calcChain>
</file>

<file path=xl/sharedStrings.xml><?xml version="1.0" encoding="utf-8"?>
<sst xmlns="http://schemas.openxmlformats.org/spreadsheetml/2006/main" count="1531" uniqueCount="336">
  <si>
    <t>l.p.</t>
  </si>
  <si>
    <t>Rodzaj punktu poboru</t>
  </si>
  <si>
    <t>Adres/ulica</t>
  </si>
  <si>
    <t>Nr</t>
  </si>
  <si>
    <t>Kod</t>
  </si>
  <si>
    <t>Miejscowość</t>
  </si>
  <si>
    <t>Numer PPE</t>
  </si>
  <si>
    <t>Numer ewidencyjny</t>
  </si>
  <si>
    <t>Numer licznika</t>
  </si>
  <si>
    <t>Taryfa</t>
  </si>
  <si>
    <t>Nowa taryfa</t>
  </si>
  <si>
    <t>Termin obowiązywania umowy</t>
  </si>
  <si>
    <t>Termin wejścia zamówienia</t>
  </si>
  <si>
    <t>Zmiana sprzedawcy</t>
  </si>
  <si>
    <t>Obecny sprzedawca</t>
  </si>
  <si>
    <t>nazwa OSD</t>
  </si>
  <si>
    <t>Oświetlenie uliczne St. 3-1640</t>
  </si>
  <si>
    <t>95-083</t>
  </si>
  <si>
    <t>Lutomiersk</t>
  </si>
  <si>
    <t>C11</t>
  </si>
  <si>
    <t>bz.</t>
  </si>
  <si>
    <t>kolejna</t>
  </si>
  <si>
    <t>PGE Obrót S.A.</t>
  </si>
  <si>
    <t>PGE Dystrybucja S.A. - Łódź - Obszar I</t>
  </si>
  <si>
    <t>Oświetlenie uliczne STACJA m 30-509</t>
  </si>
  <si>
    <t>95-050</t>
  </si>
  <si>
    <t>Konstantynów Łódzki</t>
  </si>
  <si>
    <t>PLLZED000031659604</t>
  </si>
  <si>
    <t>C11o</t>
  </si>
  <si>
    <t>Oświetlenie uliczne STACJA m 30-223</t>
  </si>
  <si>
    <t>PLLZED000035084909</t>
  </si>
  <si>
    <t>Oświetlenie uliczne STACJA m 30-150</t>
  </si>
  <si>
    <t>PLLZED000035085000</t>
  </si>
  <si>
    <t>Oświetlenie uliczne STACJA m 30-632</t>
  </si>
  <si>
    <t>PLLZED000035085105</t>
  </si>
  <si>
    <t>Oświetlenie uliczne ST. 30662</t>
  </si>
  <si>
    <t>PLLZED000037746109</t>
  </si>
  <si>
    <t>Oświetlenie uliczne STACJA m 30-162</t>
  </si>
  <si>
    <t>PLLZED000031667104</t>
  </si>
  <si>
    <t>Oświetlenie uliczne stac. 30306</t>
  </si>
  <si>
    <t>ul. Łaska/Józefów</t>
  </si>
  <si>
    <t>PLLZED000037197701</t>
  </si>
  <si>
    <t>Oświetlenie uliczne</t>
  </si>
  <si>
    <t>ul. Łódzka</t>
  </si>
  <si>
    <t>PLLZED000035084102</t>
  </si>
  <si>
    <t>Oświetlenie uliczne STACJA m 30-134</t>
  </si>
  <si>
    <t>PLLZED000033412808</t>
  </si>
  <si>
    <t>PLLZED000033530910</t>
  </si>
  <si>
    <t>Oświetlenie uliczne STACJA m 30-137</t>
  </si>
  <si>
    <t>PLLZED000035084301</t>
  </si>
  <si>
    <t>ul. Łąkowa</t>
  </si>
  <si>
    <t>PLLZED000037902003</t>
  </si>
  <si>
    <t>ul. 8 Marca</t>
  </si>
  <si>
    <t>PLLZED000034396205</t>
  </si>
  <si>
    <t>ul. Modrzewiowa</t>
  </si>
  <si>
    <t>PLLZED000035085304</t>
  </si>
  <si>
    <t>ul. Moniuszki</t>
  </si>
  <si>
    <t>30-143</t>
  </si>
  <si>
    <t>PLLZED000031658905</t>
  </si>
  <si>
    <t>ul. Narutowicza</t>
  </si>
  <si>
    <t>PLLZED000033412902</t>
  </si>
  <si>
    <t>Oświetlenie uliczne STACJA m 30-625</t>
  </si>
  <si>
    <t>ul. Niesięcin</t>
  </si>
  <si>
    <t>PLLZED000035092409</t>
  </si>
  <si>
    <t>Oświetlenie uliczne STACJA m 30-627</t>
  </si>
  <si>
    <t>PLLZED000031667607</t>
  </si>
  <si>
    <t>Oświetlenie uliczne STACJA m 30-428</t>
  </si>
  <si>
    <t>ul. Piłsudskiego</t>
  </si>
  <si>
    <t>PLLZED000031659405</t>
  </si>
  <si>
    <t>Oświetlenie uliczne STACJA m 30-461</t>
  </si>
  <si>
    <t>PLLZED000031659510</t>
  </si>
  <si>
    <t>Oświetlenie uliczne STACJA m 30-139</t>
  </si>
  <si>
    <t>PLLZED000031658601</t>
  </si>
  <si>
    <t>Oświetlenie uliczne STACJA m 30-144</t>
  </si>
  <si>
    <t>PLLZED000033412703</t>
  </si>
  <si>
    <t>Oświetlenie uliczne m. 30-415</t>
  </si>
  <si>
    <t>ul. Legionów</t>
  </si>
  <si>
    <t>PLLZED000033412609</t>
  </si>
  <si>
    <t>PLLZED000033413004</t>
  </si>
  <si>
    <t>Oświetlenie uliczne STACJA m 30-145</t>
  </si>
  <si>
    <t>PLLZED000031659007</t>
  </si>
  <si>
    <t>Oświetlenie uliczne st. 30-13</t>
  </si>
  <si>
    <t>PLLZED000031470006</t>
  </si>
  <si>
    <t>Oświetlenie uliczne st. 30-296</t>
  </si>
  <si>
    <t>ul. Północna</t>
  </si>
  <si>
    <t>PLLZED000031659206</t>
  </si>
  <si>
    <t>Oświetlenie uliczne st. 30-189</t>
  </si>
  <si>
    <t>ul. Prusa</t>
  </si>
  <si>
    <t>PLLZED000031659101</t>
  </si>
  <si>
    <t>Oświetlenie uliczne st. 30-186</t>
  </si>
  <si>
    <t>ul. Reja</t>
  </si>
  <si>
    <t>PLLZED000035084605</t>
  </si>
  <si>
    <t>ul. Rszewska</t>
  </si>
  <si>
    <t>PLLZED000034396100</t>
  </si>
  <si>
    <t>ul. Skłodowskiej-Curie</t>
  </si>
  <si>
    <t>30-380</t>
  </si>
  <si>
    <t>PLLZED000031658507</t>
  </si>
  <si>
    <t>Oświetlenie uliczne st. 30-140</t>
  </si>
  <si>
    <t>ul. Słowackiego</t>
  </si>
  <si>
    <t>PLLZED000032899604</t>
  </si>
  <si>
    <t>Oświetlenie uliczne st. 30-146</t>
  </si>
  <si>
    <t>ul. Sosnowa</t>
  </si>
  <si>
    <t>PLLZED000031658402</t>
  </si>
  <si>
    <t>Oświetlenie uliczne STACJA m 30-147</t>
  </si>
  <si>
    <t>PLLZED000031668201</t>
  </si>
  <si>
    <t>Oświetlenie uliczne st. 30-447</t>
  </si>
  <si>
    <t>ul. Srebrzyńska</t>
  </si>
  <si>
    <t>PLLZED000035084406</t>
  </si>
  <si>
    <t>Oświetlenie uliczne STACJA 3</t>
  </si>
  <si>
    <t>ul. Sucharskiego</t>
  </si>
  <si>
    <t>PLLZED000035084207</t>
  </si>
  <si>
    <t>Oświetlenie uliczne STACJA 30-</t>
  </si>
  <si>
    <t>ul. Zielona Letniskowa</t>
  </si>
  <si>
    <t>PLLZED000032467200</t>
  </si>
  <si>
    <t>Oświetlenie uliczne STACJA m 30-534</t>
  </si>
  <si>
    <t>ul. Zgierska</t>
  </si>
  <si>
    <t>PLLZED000031667806</t>
  </si>
  <si>
    <t>Oświetlenie uliczne STACJA m 30-516</t>
  </si>
  <si>
    <t>PLLZED000031667701</t>
  </si>
  <si>
    <t>Oświetlenie uliczne STACJA 30</t>
  </si>
  <si>
    <t>PLLZED000035085210</t>
  </si>
  <si>
    <t>Oświetlenie uliczne STACJA m 30-649</t>
  </si>
  <si>
    <t>PLLZED000033412305</t>
  </si>
  <si>
    <t>Oświetlenie uliczne STACJA m 30-432</t>
  </si>
  <si>
    <t>PLLZED000035084500</t>
  </si>
  <si>
    <t>Oświetlenie uliczne STACJA m 30-327</t>
  </si>
  <si>
    <t>PLLZED000031668107</t>
  </si>
  <si>
    <t>Oświetlenie uliczne STACJA m 30-512</t>
  </si>
  <si>
    <t>ul. Klonowa</t>
  </si>
  <si>
    <t>PLLZED000031668002</t>
  </si>
  <si>
    <t>ul. Nowy Józefów</t>
  </si>
  <si>
    <t>94-406</t>
  </si>
  <si>
    <t>Łódź</t>
  </si>
  <si>
    <t>PLLZED000029986205</t>
  </si>
  <si>
    <t>C12o</t>
  </si>
  <si>
    <t>ul. Kościelna</t>
  </si>
  <si>
    <t>PLLZED000072846910</t>
  </si>
  <si>
    <t>PLLZED000035392900</t>
  </si>
  <si>
    <t>C12a</t>
  </si>
  <si>
    <t>Urząd Miasta Konstantynów</t>
  </si>
  <si>
    <t>PLLZED000033314503</t>
  </si>
  <si>
    <t>Sygnalizacja Świetlna</t>
  </si>
  <si>
    <t>PLLZED000035199310</t>
  </si>
  <si>
    <t>Budynek</t>
  </si>
  <si>
    <t>ul. Mickiewicza</t>
  </si>
  <si>
    <t>PLLZED000037464100</t>
  </si>
  <si>
    <t>ul. Jana Pawła II</t>
  </si>
  <si>
    <t>PLLZED000037529202</t>
  </si>
  <si>
    <t>PLLZED000037829505</t>
  </si>
  <si>
    <t>Przepompownia ścieków</t>
  </si>
  <si>
    <t>ul. Spółdzielcza</t>
  </si>
  <si>
    <t>PLLZED000037569205</t>
  </si>
  <si>
    <t>Urząd Miejski</t>
  </si>
  <si>
    <t>PLLZED000033369403</t>
  </si>
  <si>
    <t>PLLZED000035670007</t>
  </si>
  <si>
    <t>PLLZED000037907709</t>
  </si>
  <si>
    <t>Przepompownia Ścieków</t>
  </si>
  <si>
    <t>ul. Dąbrowa</t>
  </si>
  <si>
    <t>PLLZED000064621107</t>
  </si>
  <si>
    <t>Ośrodek ,,Nad stawem"</t>
  </si>
  <si>
    <t>PLLZED000001979402</t>
  </si>
  <si>
    <t>Boisko "Orlik 2012"</t>
  </si>
  <si>
    <t>21b</t>
  </si>
  <si>
    <t>PLLZED000001979308</t>
  </si>
  <si>
    <t>Obiekty KKS "Włókniarz"</t>
  </si>
  <si>
    <t>Plac Wolności</t>
  </si>
  <si>
    <t>PLLZED000001979507</t>
  </si>
  <si>
    <t>PLLZED000001979109</t>
  </si>
  <si>
    <t>PLLZED000038200804</t>
  </si>
  <si>
    <t>Pływalnia miejska</t>
  </si>
  <si>
    <t>75A</t>
  </si>
  <si>
    <t>PLLZED000003026803</t>
  </si>
  <si>
    <t>C21</t>
  </si>
  <si>
    <t>Centrum Pomocy Rodzinie</t>
  </si>
  <si>
    <t>PLLZED000033210506</t>
  </si>
  <si>
    <t>Miejski Ośrodek Pomocy Społecznej</t>
  </si>
  <si>
    <t>PLLZED000037091803</t>
  </si>
  <si>
    <t>PLLZED000034855107</t>
  </si>
  <si>
    <t>PLLZED000035726700</t>
  </si>
  <si>
    <t>PLLZED000033530805</t>
  </si>
  <si>
    <t>Przedszkole</t>
  </si>
  <si>
    <t>PLLZED000033369110</t>
  </si>
  <si>
    <t>ul. Sadowa</t>
  </si>
  <si>
    <t>PLLZED000032499305</t>
  </si>
  <si>
    <t>Szkoła Podstawowa nr 1 w Konstantynowie</t>
  </si>
  <si>
    <t>5 m 7</t>
  </si>
  <si>
    <t>PLLZED000037587206</t>
  </si>
  <si>
    <t>Szkoła</t>
  </si>
  <si>
    <t>PLLZED000033315202</t>
  </si>
  <si>
    <t>PLLZED000033315307</t>
  </si>
  <si>
    <t>Szkoła Podstawowa Nr 2 im. Bolesława Ściborka w Konstantynowie Łódzkim</t>
  </si>
  <si>
    <t>PLLZED000062184200</t>
  </si>
  <si>
    <t>Przedszkole nr 3 Bajka</t>
  </si>
  <si>
    <t>ul. Lutomierska</t>
  </si>
  <si>
    <t>PLLZED000032499410</t>
  </si>
  <si>
    <t>Szkoła Podstawowa nr 5</t>
  </si>
  <si>
    <t>PLLZED000037698004</t>
  </si>
  <si>
    <t>PLLZED000035667207</t>
  </si>
  <si>
    <t>PLLZED000034855903</t>
  </si>
  <si>
    <t>Odbiorca: Miejska Biblioteka Publiczna w Konstantynowie Łódzkim, adres: pl. Tadeusza Kościuszki 10, 95-050 Konstantynów Łódzki</t>
  </si>
  <si>
    <t>Miejska Biblioteka Publiczna w Konstantynowie Łódzkim</t>
  </si>
  <si>
    <t>PLLZED000035218507</t>
  </si>
  <si>
    <t>Odbiorca: Miejski Ośrodek Kultury, adres: ul. Łódzka 28, 95-050 Konstantynów Łódzki</t>
  </si>
  <si>
    <t>Miejski Ośrodek Kultury</t>
  </si>
  <si>
    <t>PLLZED000033314702</t>
  </si>
  <si>
    <t>Odbiorca: Samodzielny Publiczny Zakład Opieki Zdrowotnej, adres: ul. Sadowa 10, 95-050 Konstantynów Łódzki</t>
  </si>
  <si>
    <t>Budynek A</t>
  </si>
  <si>
    <t>PLLZED000033197305</t>
  </si>
  <si>
    <t>Budynek D - poradnia</t>
  </si>
  <si>
    <t>PLLZED000037865800</t>
  </si>
  <si>
    <t>Budynek B</t>
  </si>
  <si>
    <t>PLLZED000032502508</t>
  </si>
  <si>
    <t>1 m.3</t>
  </si>
  <si>
    <t>11 m.13</t>
  </si>
  <si>
    <t xml:space="preserve">1 m.3 </t>
  </si>
  <si>
    <t>62/64</t>
  </si>
  <si>
    <t>PLLZED000095685309</t>
  </si>
  <si>
    <t>PLLZED000100657709</t>
  </si>
  <si>
    <t>Nr. Dz. 25</t>
  </si>
  <si>
    <t>PLLZED000100697408</t>
  </si>
  <si>
    <t xml:space="preserve">Plac Kościuszki </t>
  </si>
  <si>
    <t>PLLZED000083217310</t>
  </si>
  <si>
    <t xml:space="preserve">Oświetlenie uliczne </t>
  </si>
  <si>
    <t xml:space="preserve">Oświetlenie parku </t>
  </si>
  <si>
    <t>01789032</t>
  </si>
  <si>
    <t xml:space="preserve">Złącze na potrzeby konserwacyjno-eksploatacyjne na Placu Kościuszki </t>
  </si>
  <si>
    <t>Nr. Dz. 103/2</t>
  </si>
  <si>
    <t>ul. Południowa/ Srebrzyńska</t>
  </si>
  <si>
    <t>ul. Zgierska/ Narutowicza</t>
  </si>
  <si>
    <t>Jana Pawła II/ Daszyńskiego</t>
  </si>
  <si>
    <t>ul. Pułaskiego</t>
  </si>
  <si>
    <t>Nr. Dz. 36/1</t>
  </si>
  <si>
    <t>ul. Sowińskiego</t>
  </si>
  <si>
    <t>Nr. Dz. 30</t>
  </si>
  <si>
    <t>ul. Kosynierów</t>
  </si>
  <si>
    <t>Nr. Dz. 266/8</t>
  </si>
  <si>
    <t>Oświetlenie uliczne (rondo)</t>
  </si>
  <si>
    <t>Nr. Dz. 227/4</t>
  </si>
  <si>
    <t>Centrum Sportu i Rekreacji w Konstantynowie</t>
  </si>
  <si>
    <t>3 lok. 5</t>
  </si>
  <si>
    <t>PLLZED000061811705</t>
  </si>
  <si>
    <t>5 lok. 7</t>
  </si>
  <si>
    <t>Moc umowna [kWh]</t>
  </si>
  <si>
    <t>PLLZED000111193308</t>
  </si>
  <si>
    <t>PLLZED000111195303</t>
  </si>
  <si>
    <t>PLLZED000111197309</t>
  </si>
  <si>
    <t>PLLZED000117217307</t>
  </si>
  <si>
    <t>PLLZED030037660172</t>
  </si>
  <si>
    <t>Oświetlenie parku (skwer Hubala)</t>
  </si>
  <si>
    <t>PLLZED000120653305</t>
  </si>
  <si>
    <t>1. Nabywca: Gmina Konstantynów Łódzki, adres: ul. Zgierska 2, 95-050 Konstantynów Łódzki, NIP: 7311993975, Regon: 472057690</t>
  </si>
  <si>
    <t>1.1. Odbiorca: Gmina Konstantynów Łódzki, adres: ul. Zgierska 2, 95-050 Konstantynów Łódzki</t>
  </si>
  <si>
    <t>1.2. Odbiorca: Gmina Konstantynów Łódzki, adres: ul. Zgierska 2, 95-050 Konstantynów Łódzki</t>
  </si>
  <si>
    <t>1.3. Odbiorca: Centrum Sportu i Rekreacji w Konstantynowie Łódzkim, adres: ul. Kilińskiego 75, 95-050 Konstantynów Łódzki</t>
  </si>
  <si>
    <t>1.4. Odbiorca: Konstantynowskie Centrum Pomocy Rodzinie, adres: ul. Słowackiego 11, 95-050 Konstantynów Łódzki</t>
  </si>
  <si>
    <t>1.5. Odbiorca: Miejski Ośrodek Pomocy Społecznej im. Bł. Rafała Chylińskiego, adres: ul. Słowackiego 11, 95-050 Konstantynów Łódzki</t>
  </si>
  <si>
    <t>1.6. Odbiorca: Przedszkole nr 1, adres: ul. Daszyńskiego 3/5, 95-050 Konstantynów Łódzki</t>
  </si>
  <si>
    <t>1.7 Odbiorca: Przedszkole nr 2, adres: ul. Sadowa 8, 95-050 Konstantynów Łódzki</t>
  </si>
  <si>
    <t>1.8. Odbiorca: Szkoła Podstawowa nr 1 w Konstantynowie, adres: ul. Łódzka 117, 95-050 Konstantynów Łódzki</t>
  </si>
  <si>
    <t>1.9. Odbiorca: Szkoła Podstawowa nr 2, adres: ul. Kilińskiego 75, 95-050 Konstantynów Łódzki</t>
  </si>
  <si>
    <t>1.10. Odbiorca: Przedszkole nr 3 Bajka, adres:  ul. Lutomierska 4, 95-050 Konstantynów Łódzki</t>
  </si>
  <si>
    <t>1.11. Odbiorca: Szkoła Podstawowa nr 5, adres: ul. Sadowa 5/7, 95-050 Konstantynów Łódzki</t>
  </si>
  <si>
    <t>2. Nabywca: Miejska Biblioteka Publiczna w Konstantynowie Łódzkim, adres: pl. Tadeusza Kościuszki 10, 95-050 Konstantynów Łódzki, NIP: 7311850721, Regon: 473093825</t>
  </si>
  <si>
    <t>3. Nabywca: Miejski Ośrodek Kultury, adres: ul. Łódzka 28, 95-050 Konstantynów Łódzki, NIP: 7271080919, Regon: 001013387</t>
  </si>
  <si>
    <t>4. Nabywca: Samodzielny Publiczny Zakład Opieki Zdrowotnej, adres: ul. Sadowa 10, 95-050 Konstantynów Łódzki, NIP: 7311731057, Regon: 472240603</t>
  </si>
  <si>
    <t xml:space="preserve">PGE Obrót S.A. </t>
  </si>
  <si>
    <t>Szacowane zużycie energii [kWh] w okresie od 01.01.2022 r. do 31.12.2022 r. strefa I</t>
  </si>
  <si>
    <t>Szacowane zużycie energii [kWh] w okresie od 01.01.2022 r. do 31.12.2022 r. strefa II</t>
  </si>
  <si>
    <t>Suma szacowanego zużycia energii [kWh] w okresie od 01.01.2022 r. do 31.12.2022 r.</t>
  </si>
  <si>
    <t>Szacowane zużycie energii [kWh] w okresie od 01.01.2022 r. do 31.12.2022 r. strefa III</t>
  </si>
  <si>
    <t>ul. Uprawna</t>
  </si>
  <si>
    <t>PLLZED000126805310</t>
  </si>
  <si>
    <t>ul. Kilińskiego</t>
  </si>
  <si>
    <t xml:space="preserve">ul. Lutomierska </t>
  </si>
  <si>
    <t>PLLZED000121127304</t>
  </si>
  <si>
    <t>Nr. Dz. 260/1</t>
  </si>
  <si>
    <t>ul. Daszyńskiego</t>
  </si>
  <si>
    <t>ul. Łaska</t>
  </si>
  <si>
    <t>ul. 1 Maja/Reja</t>
  </si>
  <si>
    <t>Plac  Kościuszki</t>
  </si>
  <si>
    <t>Plac Kościuszki</t>
  </si>
  <si>
    <t xml:space="preserve">ul. Bema </t>
  </si>
  <si>
    <t>ul. Józefów</t>
  </si>
  <si>
    <t>ul. Górna</t>
  </si>
  <si>
    <t>ul. Bechcice</t>
  </si>
  <si>
    <t>ul. 1 Maja</t>
  </si>
  <si>
    <t>ul. Krótka</t>
  </si>
  <si>
    <t>ul. Krzywa</t>
  </si>
  <si>
    <t>ul. Bechcice-Wieś</t>
  </si>
  <si>
    <t>ul. Boczna/Działkowa</t>
  </si>
  <si>
    <t>pierwsza</t>
  </si>
  <si>
    <t>Budynek mieszkalny</t>
  </si>
  <si>
    <t xml:space="preserve">ul. Kościelna </t>
  </si>
  <si>
    <t>PLLZED000037226404</t>
  </si>
  <si>
    <t>G11</t>
  </si>
  <si>
    <t>89162070</t>
  </si>
  <si>
    <t>PLLZED000037397306</t>
  </si>
  <si>
    <t>23121606</t>
  </si>
  <si>
    <t>ul. Łabentowicza</t>
  </si>
  <si>
    <t>PLLZED000037233205</t>
  </si>
  <si>
    <t>01437012</t>
  </si>
  <si>
    <t>PLLZED000037400205</t>
  </si>
  <si>
    <t>23489179</t>
  </si>
  <si>
    <t xml:space="preserve">ul. Kopernika </t>
  </si>
  <si>
    <t>PLLZED000037226310</t>
  </si>
  <si>
    <t>97072053</t>
  </si>
  <si>
    <t>PLLZED000037226205</t>
  </si>
  <si>
    <t>29843413</t>
  </si>
  <si>
    <t>PLLZED000037226100</t>
  </si>
  <si>
    <t>300332075</t>
  </si>
  <si>
    <t>PLLZED000037223605</t>
  </si>
  <si>
    <t>PLLZED0000372237101</t>
  </si>
  <si>
    <t>18952144</t>
  </si>
  <si>
    <t>PLLZED000037226509</t>
  </si>
  <si>
    <t>25800099</t>
  </si>
  <si>
    <t>OWU - trzymiesięczny</t>
  </si>
  <si>
    <t>PLLZED000130261305</t>
  </si>
  <si>
    <t>Lista obiektów objetych przedmiotem zamówienia</t>
  </si>
  <si>
    <t>Załącznik nr 1 do SWZ - Szczegółowy opis przedmiotu zamówienia</t>
  </si>
  <si>
    <t>Szacowane zużycie energii [kWh] w okresie od 01.01.2022 r. do 31.08.2022 r. strefa I</t>
  </si>
  <si>
    <t>Suma szacowanego zużycia energii [kWh] w okresie od 01.01.2022 r. do 31.08.2022 r.</t>
  </si>
  <si>
    <t>Szacowane zużycie energii [kWh] w okresie od 01.09.2022 r. do 31.12.2024 r. strefa I</t>
  </si>
  <si>
    <t>Szacowane zużycie energii [kWh] w okresie od 01.09.2022 r.  do 31.12.2024 r. strefa III</t>
  </si>
  <si>
    <t>Suma szacowanego zużycia energii [kWh] w okresie od 01.09.2022 r. do 31.12.2024 r.</t>
  </si>
  <si>
    <t>ul. Cmentarna</t>
  </si>
  <si>
    <t>Nr. Dz. 394/1, 394/2, 395/1</t>
  </si>
  <si>
    <t>PLLZED000135165302</t>
  </si>
  <si>
    <t>Szacowane zużycie energii [kWh] w okresie od 01.09.2022 r. do 31.12.2024 r. strefa II</t>
  </si>
  <si>
    <t>Szacowane zużycie energii [kWh] w okresie od 01.09.2022 r. do 31.12.2024 r. strefa III</t>
  </si>
  <si>
    <t>Punkt Selektywnego Zbierania Odpadów</t>
  </si>
  <si>
    <t>Szacowane zużycie energii [kWh] w okresie od 01.09.2022 r. do 31.12.2022 r. strefa II</t>
  </si>
  <si>
    <t>Szacowane zużycie energii [kWh] w okresie od 01.01.2022 r. do 31.08.2024 r. strefa II</t>
  </si>
  <si>
    <t>Szacowane zużycie energii [kWh] w okresie od 01.12.2022 r. do 31.12.2024 r. strefa II</t>
  </si>
  <si>
    <t>Szacowane zużycie energii [kWh] w okresie od 01.12.2022 r. do 31.12.2024 r. strefa III</t>
  </si>
  <si>
    <t>Suma szacowanego zużycia energii [kWh] w okresie od 01.12.2022 r. do 31.12.2024 r.</t>
  </si>
  <si>
    <t>Szacowane zużycie energii [kWh] w okresie od 01.12.2022 r. do 31.12.2024 r. strefa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</si>
</sst>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00\ &quot;zł&quot;_-;\-* #,##0.0000\ &quot;zł&quot;_-;_-* &quot;-&quot;??\ &quot;zł&quot;_-;_-@_-"/>
    <numFmt numFmtId="165" formatCode="0.0"/>
    <numFmt numFmtId="166" formatCode="#,##0.0"/>
  </numFmts>
  <fonts count="13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8"/>
      <color theme="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name val="Calibri"/>
      <family val="2"/>
      <charset val="238"/>
    </font>
    <font>
      <sz val="7.5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wrapText="1"/>
    </xf>
    <xf numFmtId="1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Border="1" applyAlignment="1">
      <alignment wrapText="1"/>
    </xf>
    <xf numFmtId="2" fontId="0" fillId="0" borderId="0" xfId="0" applyNumberFormat="1"/>
    <xf numFmtId="1" fontId="0" fillId="0" borderId="0" xfId="0" applyNumberFormat="1" applyAlignment="1">
      <alignment horizontal="left" inden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Fill="1" applyBorder="1"/>
    <xf numFmtId="1" fontId="0" fillId="4" borderId="0" xfId="0" applyNumberFormat="1" applyFill="1" applyBorder="1" applyAlignment="1">
      <alignment wrapText="1"/>
    </xf>
    <xf numFmtId="0" fontId="0" fillId="4" borderId="0" xfId="0" applyFill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 applyAlignment="1"/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Border="1"/>
    <xf numFmtId="1" fontId="0" fillId="0" borderId="0" xfId="0" applyNumberFormat="1" applyFill="1" applyBorder="1" applyAlignment="1">
      <alignment wrapText="1"/>
    </xf>
    <xf numFmtId="0" fontId="0" fillId="0" borderId="0" xfId="0" applyFill="1"/>
    <xf numFmtId="14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 applyBorder="1" applyAlignment="1"/>
    <xf numFmtId="3" fontId="2" fillId="4" borderId="0" xfId="0" applyNumberFormat="1" applyFont="1" applyFill="1" applyBorder="1" applyAlignment="1">
      <alignment horizontal="center"/>
    </xf>
    <xf numFmtId="0" fontId="0" fillId="4" borderId="0" xfId="0" applyFill="1" applyAlignment="1"/>
    <xf numFmtId="0" fontId="5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14" fontId="2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8" fillId="5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 wrapText="1"/>
    </xf>
    <xf numFmtId="0" fontId="8" fillId="7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/>
    </xf>
    <xf numFmtId="164" fontId="0" fillId="0" borderId="0" xfId="0" applyNumberFormat="1"/>
    <xf numFmtId="3" fontId="6" fillId="3" borderId="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1" fontId="2" fillId="7" borderId="5" xfId="0" applyNumberFormat="1" applyFont="1" applyFill="1" applyBorder="1" applyAlignment="1">
      <alignment horizontal="center" vertical="center"/>
    </xf>
    <xf numFmtId="1" fontId="2" fillId="7" borderId="10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3" fontId="2" fillId="4" borderId="0" xfId="0" applyNumberFormat="1" applyFont="1" applyFill="1" applyBorder="1" applyAlignment="1">
      <alignment horizontal="center" wrapText="1"/>
    </xf>
    <xf numFmtId="1" fontId="3" fillId="4" borderId="0" xfId="0" applyNumberFormat="1" applyFont="1" applyFill="1" applyBorder="1"/>
    <xf numFmtId="1" fontId="4" fillId="4" borderId="0" xfId="0" applyNumberFormat="1" applyFont="1" applyFill="1" applyBorder="1"/>
    <xf numFmtId="0" fontId="5" fillId="4" borderId="0" xfId="0" applyFont="1" applyFill="1" applyBorder="1" applyAlignment="1">
      <alignment horizontal="center"/>
    </xf>
    <xf numFmtId="1" fontId="0" fillId="4" borderId="0" xfId="0" applyNumberFormat="1" applyFill="1" applyBorder="1"/>
    <xf numFmtId="0" fontId="6" fillId="7" borderId="13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1" fontId="3" fillId="7" borderId="6" xfId="0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wrapText="1"/>
    </xf>
    <xf numFmtId="0" fontId="6" fillId="7" borderId="11" xfId="0" applyFont="1" applyFill="1" applyBorder="1" applyAlignment="1">
      <alignment horizontal="center"/>
    </xf>
    <xf numFmtId="1" fontId="5" fillId="7" borderId="2" xfId="0" applyNumberFormat="1" applyFont="1" applyFill="1" applyBorder="1" applyAlignment="1">
      <alignment horizontal="center"/>
    </xf>
    <xf numFmtId="1" fontId="5" fillId="7" borderId="5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" fontId="5" fillId="7" borderId="9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3" fontId="2" fillId="7" borderId="9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 wrapText="1"/>
    </xf>
    <xf numFmtId="3" fontId="2" fillId="7" borderId="9" xfId="0" applyNumberFormat="1" applyFont="1" applyFill="1" applyBorder="1" applyAlignment="1">
      <alignment horizontal="center" wrapText="1"/>
    </xf>
    <xf numFmtId="3" fontId="2" fillId="7" borderId="7" xfId="0" applyNumberFormat="1" applyFont="1" applyFill="1" applyBorder="1" applyAlignment="1">
      <alignment horizontal="center" wrapText="1"/>
    </xf>
    <xf numFmtId="3" fontId="2" fillId="7" borderId="11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/>
    </xf>
    <xf numFmtId="166" fontId="3" fillId="4" borderId="3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4" fontId="3" fillId="0" borderId="15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87"/>
  <sheetViews>
    <sheetView tabSelected="1" topLeftCell="A190" zoomScaleNormal="100" zoomScaleSheetLayoutView="100" workbookViewId="0">
      <selection activeCell="A65" sqref="A65:U65"/>
    </sheetView>
  </sheetViews>
  <sheetFormatPr defaultRowHeight="14.25"/>
  <cols>
    <col min="1" max="1" width="4.75" customWidth="1"/>
    <col min="2" max="2" width="42.625" customWidth="1"/>
    <col min="3" max="3" width="17.375" customWidth="1"/>
    <col min="4" max="4" width="8.5" customWidth="1"/>
    <col min="6" max="6" width="14" customWidth="1"/>
    <col min="7" max="7" width="16.125" customWidth="1"/>
    <col min="8" max="8" width="10.125" bestFit="1" customWidth="1"/>
    <col min="9" max="9" width="18.875" customWidth="1"/>
    <col min="10" max="10" width="9.875" bestFit="1" customWidth="1"/>
    <col min="11" max="11" width="7.875" customWidth="1"/>
    <col min="12" max="12" width="10.375" bestFit="1" customWidth="1"/>
    <col min="13" max="13" width="12.875" customWidth="1"/>
    <col min="16" max="16" width="15.625" customWidth="1"/>
    <col min="17" max="17" width="8.625" customWidth="1"/>
    <col min="20" max="20" width="12.375" bestFit="1" customWidth="1"/>
    <col min="21" max="21" width="21.625" customWidth="1"/>
    <col min="22" max="22" width="17.125" hidden="1" customWidth="1"/>
    <col min="23" max="25" width="11" hidden="1" customWidth="1"/>
    <col min="26" max="26" width="13.25" hidden="1" customWidth="1"/>
    <col min="27" max="28" width="9" hidden="1" customWidth="1"/>
    <col min="29" max="29" width="11.75" hidden="1" customWidth="1"/>
    <col min="30" max="31" width="10.75" bestFit="1" customWidth="1"/>
    <col min="32" max="33" width="9.625" bestFit="1" customWidth="1"/>
    <col min="34" max="34" width="10.75" bestFit="1" customWidth="1"/>
    <col min="35" max="35" width="9.625" bestFit="1" customWidth="1"/>
    <col min="36" max="36" width="10.75" bestFit="1" customWidth="1"/>
    <col min="37" max="37" width="9.625" bestFit="1" customWidth="1"/>
    <col min="39" max="40" width="10.75" bestFit="1" customWidth="1"/>
  </cols>
  <sheetData>
    <row r="1" spans="1:34" ht="15.75" thickBot="1">
      <c r="A1" s="156" t="s">
        <v>318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72"/>
      <c r="W1" s="72"/>
      <c r="X1" s="72"/>
      <c r="Y1" s="72"/>
    </row>
    <row r="2" spans="1:34" ht="15" thickBot="1">
      <c r="A2" s="157" t="s">
        <v>317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73"/>
      <c r="W2" s="73"/>
      <c r="X2" s="73"/>
      <c r="Y2" s="73"/>
      <c r="Z2" s="4"/>
      <c r="AA2" s="4"/>
      <c r="AB2" s="4"/>
      <c r="AC2" s="4"/>
      <c r="AD2" s="4"/>
      <c r="AE2" s="4"/>
      <c r="AF2" s="4"/>
      <c r="AG2" s="4"/>
      <c r="AH2" s="4"/>
    </row>
    <row r="3" spans="1:34" ht="15" thickBot="1">
      <c r="A3" s="158" t="s">
        <v>250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74"/>
      <c r="W3" s="74"/>
      <c r="X3" s="74"/>
      <c r="Y3" s="74"/>
      <c r="Z3" s="4"/>
      <c r="AA3" s="4"/>
      <c r="AB3" s="4"/>
      <c r="AC3" s="4"/>
      <c r="AD3" s="4"/>
      <c r="AE3" s="4"/>
      <c r="AF3" s="4"/>
      <c r="AG3" s="4"/>
      <c r="AH3" s="4"/>
    </row>
    <row r="4" spans="1:34" ht="15" thickBot="1">
      <c r="A4" s="149" t="s">
        <v>251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75"/>
      <c r="W4" s="75"/>
      <c r="X4" s="75"/>
      <c r="Y4" s="75"/>
      <c r="Z4" s="155"/>
      <c r="AA4" s="155"/>
      <c r="AB4" s="155"/>
      <c r="AC4" s="155"/>
      <c r="AD4" s="4"/>
      <c r="AE4" s="4"/>
      <c r="AF4" s="4"/>
      <c r="AG4" s="4"/>
      <c r="AH4" s="4"/>
    </row>
    <row r="5" spans="1:34" ht="90" customHeight="1" thickBot="1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242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321</v>
      </c>
      <c r="R5" s="12" t="s">
        <v>327</v>
      </c>
      <c r="S5" s="12" t="s">
        <v>322</v>
      </c>
      <c r="T5" s="49" t="s">
        <v>323</v>
      </c>
      <c r="U5" s="12" t="s">
        <v>15</v>
      </c>
      <c r="V5" s="76" t="s">
        <v>266</v>
      </c>
      <c r="W5" s="76" t="s">
        <v>267</v>
      </c>
      <c r="X5" s="108" t="s">
        <v>269</v>
      </c>
      <c r="Y5" s="77" t="s">
        <v>268</v>
      </c>
      <c r="Z5" s="99"/>
      <c r="AA5" s="99"/>
      <c r="AB5" s="99"/>
      <c r="AC5" s="99"/>
      <c r="AD5" s="4"/>
      <c r="AE5" s="5"/>
      <c r="AF5" s="5"/>
      <c r="AG5" s="5"/>
      <c r="AH5" s="5"/>
    </row>
    <row r="6" spans="1:34" ht="15" thickBot="1">
      <c r="A6" s="70">
        <v>1</v>
      </c>
      <c r="B6" s="16" t="s">
        <v>16</v>
      </c>
      <c r="C6" s="16" t="s">
        <v>288</v>
      </c>
      <c r="D6" s="16">
        <v>2</v>
      </c>
      <c r="E6" s="16" t="s">
        <v>17</v>
      </c>
      <c r="F6" s="16" t="s">
        <v>18</v>
      </c>
      <c r="G6" s="16" t="s">
        <v>247</v>
      </c>
      <c r="H6" s="16">
        <v>30001239</v>
      </c>
      <c r="I6" s="16">
        <v>80514924</v>
      </c>
      <c r="J6" s="16" t="s">
        <v>19</v>
      </c>
      <c r="K6" s="16" t="s">
        <v>20</v>
      </c>
      <c r="L6" s="16">
        <v>1</v>
      </c>
      <c r="M6" s="41">
        <v>44804</v>
      </c>
      <c r="N6" s="42">
        <v>44805</v>
      </c>
      <c r="O6" s="17" t="s">
        <v>21</v>
      </c>
      <c r="P6" s="17" t="s">
        <v>265</v>
      </c>
      <c r="Q6" s="14">
        <f>ROUND(V6*28/12,0)</f>
        <v>16895</v>
      </c>
      <c r="R6" s="14">
        <f>ROUND(W6*28/12,0)</f>
        <v>0</v>
      </c>
      <c r="S6" s="14">
        <f>ROUND(X6*28/12,0)</f>
        <v>0</v>
      </c>
      <c r="T6" s="14">
        <f>ROUND(Y6*28/12,0)</f>
        <v>16895</v>
      </c>
      <c r="U6" s="46" t="s">
        <v>23</v>
      </c>
      <c r="V6" s="123">
        <v>7240.8</v>
      </c>
      <c r="W6" s="123">
        <v>0</v>
      </c>
      <c r="X6" s="125">
        <v>0</v>
      </c>
      <c r="Y6" s="123">
        <v>7240.8</v>
      </c>
      <c r="Z6" s="98"/>
      <c r="AA6" s="98"/>
      <c r="AB6" s="98"/>
      <c r="AC6" s="98"/>
      <c r="AD6" s="4"/>
      <c r="AE6" s="6"/>
      <c r="AF6" s="6"/>
      <c r="AG6" s="6"/>
      <c r="AH6" s="6"/>
    </row>
    <row r="7" spans="1:34" ht="15" thickBot="1">
      <c r="A7" s="70">
        <v>2</v>
      </c>
      <c r="B7" s="16" t="s">
        <v>24</v>
      </c>
      <c r="C7" s="16" t="s">
        <v>193</v>
      </c>
      <c r="D7" s="16">
        <v>1</v>
      </c>
      <c r="E7" s="16" t="s">
        <v>25</v>
      </c>
      <c r="F7" s="16" t="s">
        <v>26</v>
      </c>
      <c r="G7" s="16" t="s">
        <v>27</v>
      </c>
      <c r="H7" s="16">
        <v>800301752</v>
      </c>
      <c r="I7" s="16">
        <v>92213439</v>
      </c>
      <c r="J7" s="16" t="s">
        <v>28</v>
      </c>
      <c r="K7" s="16" t="s">
        <v>20</v>
      </c>
      <c r="L7" s="16">
        <v>2</v>
      </c>
      <c r="M7" s="41">
        <f>M6</f>
        <v>44804</v>
      </c>
      <c r="N7" s="42">
        <f>N6</f>
        <v>44805</v>
      </c>
      <c r="O7" s="17" t="s">
        <v>21</v>
      </c>
      <c r="P7" s="17" t="s">
        <v>265</v>
      </c>
      <c r="Q7" s="14">
        <f>ROUND(V7*28/12,0)</f>
        <v>48518</v>
      </c>
      <c r="R7" s="14">
        <f t="shared" ref="R7:R61" si="0">ROUND(W7*28/12,0)</f>
        <v>0</v>
      </c>
      <c r="S7" s="14">
        <f t="shared" ref="S7:S61" si="1">ROUND(X7*28/12,0)</f>
        <v>0</v>
      </c>
      <c r="T7" s="14">
        <f t="shared" ref="T7:T61" si="2">ROUND(Y7*28/12,0)</f>
        <v>48518</v>
      </c>
      <c r="U7" s="46" t="s">
        <v>23</v>
      </c>
      <c r="V7" s="123">
        <v>20793.599999999999</v>
      </c>
      <c r="W7" s="123">
        <v>0</v>
      </c>
      <c r="X7" s="125">
        <v>0</v>
      </c>
      <c r="Y7" s="123">
        <v>20793.599999999999</v>
      </c>
      <c r="Z7" s="98"/>
      <c r="AA7" s="98"/>
      <c r="AB7" s="98"/>
      <c r="AC7" s="98"/>
      <c r="AD7" s="4"/>
      <c r="AE7" s="6"/>
      <c r="AF7" s="6"/>
      <c r="AG7" s="6"/>
      <c r="AH7" s="6"/>
    </row>
    <row r="8" spans="1:34" ht="15" thickBot="1">
      <c r="A8" s="70">
        <v>3</v>
      </c>
      <c r="B8" s="16" t="s">
        <v>29</v>
      </c>
      <c r="C8" s="16" t="s">
        <v>287</v>
      </c>
      <c r="D8" s="16">
        <v>19</v>
      </c>
      <c r="E8" s="16" t="s">
        <v>25</v>
      </c>
      <c r="F8" s="16" t="s">
        <v>26</v>
      </c>
      <c r="G8" s="16" t="s">
        <v>30</v>
      </c>
      <c r="H8" s="16">
        <v>800301753</v>
      </c>
      <c r="I8" s="16">
        <v>83925679</v>
      </c>
      <c r="J8" s="16" t="s">
        <v>28</v>
      </c>
      <c r="K8" s="16" t="s">
        <v>20</v>
      </c>
      <c r="L8" s="16">
        <v>1.8</v>
      </c>
      <c r="M8" s="41">
        <f>M6</f>
        <v>44804</v>
      </c>
      <c r="N8" s="42">
        <f>N6</f>
        <v>44805</v>
      </c>
      <c r="O8" s="17" t="s">
        <v>21</v>
      </c>
      <c r="P8" s="17" t="s">
        <v>265</v>
      </c>
      <c r="Q8" s="14">
        <f t="shared" ref="Q8:Q61" si="3">ROUND(V8*28/12,0)</f>
        <v>29187</v>
      </c>
      <c r="R8" s="14">
        <f t="shared" si="0"/>
        <v>0</v>
      </c>
      <c r="S8" s="14">
        <f t="shared" si="1"/>
        <v>0</v>
      </c>
      <c r="T8" s="14">
        <f t="shared" si="2"/>
        <v>29187</v>
      </c>
      <c r="U8" s="46" t="s">
        <v>23</v>
      </c>
      <c r="V8" s="123">
        <v>12508.800000000001</v>
      </c>
      <c r="W8" s="123">
        <v>0</v>
      </c>
      <c r="X8" s="125">
        <v>0</v>
      </c>
      <c r="Y8" s="123">
        <v>12508.800000000001</v>
      </c>
      <c r="Z8" s="98"/>
      <c r="AA8" s="98"/>
      <c r="AB8" s="98"/>
      <c r="AC8" s="98"/>
      <c r="AD8" s="4"/>
      <c r="AE8" s="6"/>
      <c r="AF8" s="6"/>
      <c r="AG8" s="6"/>
      <c r="AH8" s="6"/>
    </row>
    <row r="9" spans="1:34" ht="15" thickBot="1">
      <c r="A9" s="70">
        <v>4</v>
      </c>
      <c r="B9" s="16" t="s">
        <v>31</v>
      </c>
      <c r="C9" s="16" t="s">
        <v>286</v>
      </c>
      <c r="D9" s="16">
        <v>2</v>
      </c>
      <c r="E9" s="16" t="s">
        <v>25</v>
      </c>
      <c r="F9" s="16" t="s">
        <v>26</v>
      </c>
      <c r="G9" s="16" t="s">
        <v>32</v>
      </c>
      <c r="H9" s="16">
        <v>800301754</v>
      </c>
      <c r="I9" s="16">
        <v>9220927</v>
      </c>
      <c r="J9" s="16" t="s">
        <v>28</v>
      </c>
      <c r="K9" s="16" t="s">
        <v>20</v>
      </c>
      <c r="L9" s="16">
        <v>13.6</v>
      </c>
      <c r="M9" s="41">
        <f>M6</f>
        <v>44804</v>
      </c>
      <c r="N9" s="42">
        <f t="shared" ref="N9:N50" si="4">N7</f>
        <v>44805</v>
      </c>
      <c r="O9" s="17" t="s">
        <v>21</v>
      </c>
      <c r="P9" s="17" t="s">
        <v>265</v>
      </c>
      <c r="Q9" s="14">
        <f t="shared" si="3"/>
        <v>148498</v>
      </c>
      <c r="R9" s="14">
        <f t="shared" si="0"/>
        <v>0</v>
      </c>
      <c r="S9" s="14">
        <f t="shared" si="1"/>
        <v>0</v>
      </c>
      <c r="T9" s="14">
        <f t="shared" si="2"/>
        <v>148498</v>
      </c>
      <c r="U9" s="46" t="s">
        <v>23</v>
      </c>
      <c r="V9" s="123">
        <v>63642</v>
      </c>
      <c r="W9" s="123">
        <v>0</v>
      </c>
      <c r="X9" s="125">
        <v>0</v>
      </c>
      <c r="Y9" s="123">
        <v>63642</v>
      </c>
      <c r="Z9" s="98"/>
      <c r="AA9" s="98"/>
      <c r="AB9" s="98"/>
      <c r="AC9" s="98"/>
      <c r="AD9" s="4"/>
      <c r="AE9" s="6"/>
      <c r="AF9" s="6"/>
      <c r="AG9" s="6"/>
      <c r="AH9" s="6"/>
    </row>
    <row r="10" spans="1:34" ht="15" thickBot="1">
      <c r="A10" s="70">
        <v>5</v>
      </c>
      <c r="B10" s="16" t="s">
        <v>33</v>
      </c>
      <c r="C10" s="16" t="s">
        <v>135</v>
      </c>
      <c r="D10" s="16">
        <v>10</v>
      </c>
      <c r="E10" s="16" t="s">
        <v>25</v>
      </c>
      <c r="F10" s="16" t="s">
        <v>26</v>
      </c>
      <c r="G10" s="16" t="s">
        <v>34</v>
      </c>
      <c r="H10" s="16">
        <v>800301755</v>
      </c>
      <c r="I10" s="16">
        <v>93120850</v>
      </c>
      <c r="J10" s="16" t="s">
        <v>28</v>
      </c>
      <c r="K10" s="16" t="s">
        <v>20</v>
      </c>
      <c r="L10" s="16">
        <v>6.8</v>
      </c>
      <c r="M10" s="41">
        <f>M6</f>
        <v>44804</v>
      </c>
      <c r="N10" s="42">
        <f t="shared" si="4"/>
        <v>44805</v>
      </c>
      <c r="O10" s="17" t="s">
        <v>21</v>
      </c>
      <c r="P10" s="17" t="s">
        <v>265</v>
      </c>
      <c r="Q10" s="14">
        <f t="shared" si="3"/>
        <v>89342</v>
      </c>
      <c r="R10" s="14">
        <f t="shared" si="0"/>
        <v>0</v>
      </c>
      <c r="S10" s="14">
        <f t="shared" si="1"/>
        <v>0</v>
      </c>
      <c r="T10" s="14">
        <f t="shared" si="2"/>
        <v>89342</v>
      </c>
      <c r="U10" s="46" t="s">
        <v>23</v>
      </c>
      <c r="V10" s="123">
        <v>38289.600000000006</v>
      </c>
      <c r="W10" s="123">
        <v>0</v>
      </c>
      <c r="X10" s="125">
        <v>0</v>
      </c>
      <c r="Y10" s="123">
        <v>38289.600000000006</v>
      </c>
      <c r="Z10" s="98"/>
      <c r="AA10" s="98"/>
      <c r="AB10" s="98"/>
      <c r="AC10" s="98"/>
      <c r="AD10" s="4"/>
      <c r="AE10" s="6"/>
      <c r="AF10" s="6"/>
      <c r="AG10" s="6"/>
      <c r="AH10" s="6"/>
    </row>
    <row r="11" spans="1:34" ht="15" thickBot="1">
      <c r="A11" s="70">
        <v>6</v>
      </c>
      <c r="B11" s="16" t="s">
        <v>35</v>
      </c>
      <c r="C11" s="16" t="s">
        <v>272</v>
      </c>
      <c r="D11" s="16"/>
      <c r="E11" s="16" t="s">
        <v>25</v>
      </c>
      <c r="F11" s="16" t="s">
        <v>26</v>
      </c>
      <c r="G11" s="16" t="s">
        <v>36</v>
      </c>
      <c r="H11" s="16">
        <v>800301756</v>
      </c>
      <c r="I11" s="16">
        <v>94354638</v>
      </c>
      <c r="J11" s="16" t="s">
        <v>28</v>
      </c>
      <c r="K11" s="16" t="s">
        <v>20</v>
      </c>
      <c r="L11" s="16">
        <v>6</v>
      </c>
      <c r="M11" s="41">
        <f t="shared" ref="M11:M50" si="5">M7</f>
        <v>44804</v>
      </c>
      <c r="N11" s="42">
        <f t="shared" si="4"/>
        <v>44805</v>
      </c>
      <c r="O11" s="17" t="s">
        <v>21</v>
      </c>
      <c r="P11" s="17" t="s">
        <v>265</v>
      </c>
      <c r="Q11" s="14">
        <f t="shared" si="3"/>
        <v>31251</v>
      </c>
      <c r="R11" s="14">
        <f t="shared" si="0"/>
        <v>0</v>
      </c>
      <c r="S11" s="14">
        <f t="shared" si="1"/>
        <v>0</v>
      </c>
      <c r="T11" s="14">
        <f t="shared" si="2"/>
        <v>31251</v>
      </c>
      <c r="U11" s="46" t="s">
        <v>23</v>
      </c>
      <c r="V11" s="123">
        <v>13393.199999999999</v>
      </c>
      <c r="W11" s="123">
        <v>0</v>
      </c>
      <c r="X11" s="125">
        <v>0</v>
      </c>
      <c r="Y11" s="123">
        <v>13393.199999999999</v>
      </c>
      <c r="Z11" s="98"/>
      <c r="AA11" s="98"/>
      <c r="AB11" s="98"/>
      <c r="AC11" s="98"/>
      <c r="AD11" s="4"/>
      <c r="AE11" s="6"/>
      <c r="AF11" s="6"/>
      <c r="AG11" s="6"/>
      <c r="AH11" s="6"/>
    </row>
    <row r="12" spans="1:34" ht="15" thickBot="1">
      <c r="A12" s="70">
        <v>7</v>
      </c>
      <c r="B12" s="16" t="s">
        <v>37</v>
      </c>
      <c r="C12" s="16" t="s">
        <v>193</v>
      </c>
      <c r="D12" s="16">
        <v>63</v>
      </c>
      <c r="E12" s="16" t="s">
        <v>25</v>
      </c>
      <c r="F12" s="16" t="s">
        <v>26</v>
      </c>
      <c r="G12" s="16" t="s">
        <v>38</v>
      </c>
      <c r="H12" s="16">
        <v>800301757</v>
      </c>
      <c r="I12" s="16">
        <v>30502447</v>
      </c>
      <c r="J12" s="16" t="s">
        <v>28</v>
      </c>
      <c r="K12" s="16" t="s">
        <v>20</v>
      </c>
      <c r="L12" s="16">
        <v>4.3</v>
      </c>
      <c r="M12" s="41">
        <f t="shared" si="5"/>
        <v>44804</v>
      </c>
      <c r="N12" s="42">
        <f t="shared" si="4"/>
        <v>44805</v>
      </c>
      <c r="O12" s="17" t="s">
        <v>21</v>
      </c>
      <c r="P12" s="17" t="s">
        <v>265</v>
      </c>
      <c r="Q12" s="14">
        <f t="shared" si="3"/>
        <v>27899</v>
      </c>
      <c r="R12" s="14">
        <f t="shared" si="0"/>
        <v>0</v>
      </c>
      <c r="S12" s="14">
        <f t="shared" si="1"/>
        <v>0</v>
      </c>
      <c r="T12" s="14">
        <f t="shared" si="2"/>
        <v>27899</v>
      </c>
      <c r="U12" s="46" t="s">
        <v>23</v>
      </c>
      <c r="V12" s="123">
        <v>11956.8</v>
      </c>
      <c r="W12" s="123">
        <v>0</v>
      </c>
      <c r="X12" s="125">
        <v>0</v>
      </c>
      <c r="Y12" s="123">
        <v>11956.8</v>
      </c>
      <c r="Z12" s="98"/>
      <c r="AA12" s="98"/>
      <c r="AB12" s="98"/>
      <c r="AC12" s="98"/>
      <c r="AD12" s="4"/>
      <c r="AE12" s="6"/>
      <c r="AF12" s="6"/>
      <c r="AG12" s="6"/>
      <c r="AH12" s="6"/>
    </row>
    <row r="13" spans="1:34" ht="15" thickBot="1">
      <c r="A13" s="70">
        <v>8</v>
      </c>
      <c r="B13" s="16" t="s">
        <v>39</v>
      </c>
      <c r="C13" s="16" t="s">
        <v>40</v>
      </c>
      <c r="D13" s="16">
        <v>2</v>
      </c>
      <c r="E13" s="16" t="s">
        <v>25</v>
      </c>
      <c r="F13" s="16" t="s">
        <v>26</v>
      </c>
      <c r="G13" s="16" t="s">
        <v>41</v>
      </c>
      <c r="H13" s="16">
        <v>800301758</v>
      </c>
      <c r="I13" s="16">
        <v>65333</v>
      </c>
      <c r="J13" s="16" t="s">
        <v>28</v>
      </c>
      <c r="K13" s="16" t="s">
        <v>20</v>
      </c>
      <c r="L13" s="16">
        <v>6</v>
      </c>
      <c r="M13" s="41">
        <f t="shared" si="5"/>
        <v>44804</v>
      </c>
      <c r="N13" s="42">
        <f t="shared" si="4"/>
        <v>44805</v>
      </c>
      <c r="O13" s="17" t="s">
        <v>21</v>
      </c>
      <c r="P13" s="17" t="s">
        <v>265</v>
      </c>
      <c r="Q13" s="14">
        <f t="shared" si="3"/>
        <v>57705</v>
      </c>
      <c r="R13" s="14">
        <f t="shared" si="0"/>
        <v>0</v>
      </c>
      <c r="S13" s="14">
        <f t="shared" si="1"/>
        <v>0</v>
      </c>
      <c r="T13" s="14">
        <f t="shared" si="2"/>
        <v>57705</v>
      </c>
      <c r="U13" s="46" t="s">
        <v>23</v>
      </c>
      <c r="V13" s="123">
        <v>24730.800000000003</v>
      </c>
      <c r="W13" s="123">
        <v>0</v>
      </c>
      <c r="X13" s="125">
        <v>0</v>
      </c>
      <c r="Y13" s="123">
        <v>24730.800000000003</v>
      </c>
      <c r="Z13" s="98"/>
      <c r="AA13" s="98"/>
      <c r="AB13" s="98"/>
      <c r="AC13" s="98"/>
      <c r="AD13" s="4"/>
      <c r="AE13" s="6"/>
      <c r="AF13" s="6"/>
      <c r="AG13" s="6"/>
      <c r="AH13" s="6"/>
    </row>
    <row r="14" spans="1:34" ht="15" thickBot="1">
      <c r="A14" s="70">
        <v>9</v>
      </c>
      <c r="B14" s="16" t="s">
        <v>42</v>
      </c>
      <c r="C14" s="16" t="s">
        <v>43</v>
      </c>
      <c r="D14" s="16">
        <v>2</v>
      </c>
      <c r="E14" s="16" t="s">
        <v>25</v>
      </c>
      <c r="F14" s="16" t="s">
        <v>26</v>
      </c>
      <c r="G14" s="16" t="s">
        <v>44</v>
      </c>
      <c r="H14" s="16">
        <v>800301759</v>
      </c>
      <c r="I14" s="16">
        <v>237296</v>
      </c>
      <c r="J14" s="16" t="s">
        <v>28</v>
      </c>
      <c r="K14" s="16" t="s">
        <v>20</v>
      </c>
      <c r="L14" s="16">
        <v>3.9</v>
      </c>
      <c r="M14" s="41">
        <f t="shared" si="5"/>
        <v>44804</v>
      </c>
      <c r="N14" s="42">
        <f t="shared" si="4"/>
        <v>44805</v>
      </c>
      <c r="O14" s="17" t="s">
        <v>21</v>
      </c>
      <c r="P14" s="17" t="s">
        <v>265</v>
      </c>
      <c r="Q14" s="14">
        <f t="shared" si="3"/>
        <v>225565</v>
      </c>
      <c r="R14" s="14">
        <f t="shared" si="0"/>
        <v>0</v>
      </c>
      <c r="S14" s="14">
        <f t="shared" si="1"/>
        <v>0</v>
      </c>
      <c r="T14" s="14">
        <f t="shared" si="2"/>
        <v>225565</v>
      </c>
      <c r="U14" s="46" t="s">
        <v>23</v>
      </c>
      <c r="V14" s="123">
        <v>96670.799999999988</v>
      </c>
      <c r="W14" s="123">
        <v>0</v>
      </c>
      <c r="X14" s="125">
        <v>0</v>
      </c>
      <c r="Y14" s="123">
        <v>96670.799999999988</v>
      </c>
      <c r="Z14" s="98"/>
      <c r="AA14" s="98"/>
      <c r="AB14" s="98"/>
      <c r="AC14" s="98"/>
      <c r="AD14" s="4"/>
      <c r="AE14" s="6"/>
      <c r="AF14" s="6"/>
      <c r="AG14" s="6"/>
      <c r="AH14" s="6"/>
    </row>
    <row r="15" spans="1:34" ht="15" thickBot="1">
      <c r="A15" s="70">
        <v>10</v>
      </c>
      <c r="B15" s="16" t="s">
        <v>45</v>
      </c>
      <c r="C15" s="16" t="s">
        <v>43</v>
      </c>
      <c r="D15" s="16">
        <v>89</v>
      </c>
      <c r="E15" s="16" t="s">
        <v>25</v>
      </c>
      <c r="F15" s="16" t="s">
        <v>26</v>
      </c>
      <c r="G15" s="16" t="s">
        <v>46</v>
      </c>
      <c r="H15" s="16">
        <v>800301760</v>
      </c>
      <c r="I15" s="16">
        <v>93121886</v>
      </c>
      <c r="J15" s="16" t="s">
        <v>28</v>
      </c>
      <c r="K15" s="16" t="s">
        <v>20</v>
      </c>
      <c r="L15" s="16">
        <v>7.8</v>
      </c>
      <c r="M15" s="41">
        <f t="shared" si="5"/>
        <v>44804</v>
      </c>
      <c r="N15" s="42">
        <f t="shared" si="4"/>
        <v>44805</v>
      </c>
      <c r="O15" s="17" t="s">
        <v>21</v>
      </c>
      <c r="P15" s="17" t="s">
        <v>265</v>
      </c>
      <c r="Q15" s="14">
        <f t="shared" si="3"/>
        <v>96575</v>
      </c>
      <c r="R15" s="14">
        <f t="shared" si="0"/>
        <v>0</v>
      </c>
      <c r="S15" s="14">
        <f t="shared" si="1"/>
        <v>0</v>
      </c>
      <c r="T15" s="14">
        <f t="shared" si="2"/>
        <v>96575</v>
      </c>
      <c r="U15" s="46" t="s">
        <v>23</v>
      </c>
      <c r="V15" s="123">
        <v>41389.199999999997</v>
      </c>
      <c r="W15" s="123">
        <v>0</v>
      </c>
      <c r="X15" s="125">
        <v>0</v>
      </c>
      <c r="Y15" s="123">
        <v>41389.199999999997</v>
      </c>
      <c r="Z15" s="98"/>
      <c r="AA15" s="98"/>
      <c r="AB15" s="98"/>
      <c r="AC15" s="98"/>
      <c r="AD15" s="4"/>
      <c r="AE15" s="6"/>
      <c r="AF15" s="6"/>
      <c r="AG15" s="6"/>
      <c r="AH15" s="6"/>
    </row>
    <row r="16" spans="1:34" ht="15" thickBot="1">
      <c r="A16" s="70">
        <v>11</v>
      </c>
      <c r="B16" s="16" t="s">
        <v>42</v>
      </c>
      <c r="C16" s="16" t="s">
        <v>43</v>
      </c>
      <c r="D16" s="16">
        <v>164</v>
      </c>
      <c r="E16" s="16" t="s">
        <v>25</v>
      </c>
      <c r="F16" s="16" t="s">
        <v>26</v>
      </c>
      <c r="G16" s="16" t="s">
        <v>47</v>
      </c>
      <c r="H16" s="16">
        <v>800301761</v>
      </c>
      <c r="I16" s="16">
        <v>93120948</v>
      </c>
      <c r="J16" s="16" t="s">
        <v>28</v>
      </c>
      <c r="K16" s="16" t="s">
        <v>20</v>
      </c>
      <c r="L16" s="16">
        <v>8.5</v>
      </c>
      <c r="M16" s="41">
        <f t="shared" si="5"/>
        <v>44804</v>
      </c>
      <c r="N16" s="42">
        <f t="shared" si="4"/>
        <v>44805</v>
      </c>
      <c r="O16" s="17" t="s">
        <v>21</v>
      </c>
      <c r="P16" s="17" t="s">
        <v>265</v>
      </c>
      <c r="Q16" s="14">
        <f t="shared" si="3"/>
        <v>92459</v>
      </c>
      <c r="R16" s="14">
        <f t="shared" si="0"/>
        <v>0</v>
      </c>
      <c r="S16" s="14">
        <f t="shared" si="1"/>
        <v>0</v>
      </c>
      <c r="T16" s="14">
        <f t="shared" si="2"/>
        <v>92459</v>
      </c>
      <c r="U16" s="46" t="s">
        <v>23</v>
      </c>
      <c r="V16" s="123">
        <v>39625.199999999997</v>
      </c>
      <c r="W16" s="123">
        <v>0</v>
      </c>
      <c r="X16" s="125">
        <v>0</v>
      </c>
      <c r="Y16" s="123">
        <v>39625.199999999997</v>
      </c>
      <c r="Z16" s="98"/>
      <c r="AA16" s="98"/>
      <c r="AB16" s="98"/>
      <c r="AC16" s="98"/>
      <c r="AD16" s="4"/>
      <c r="AE16" s="6"/>
      <c r="AF16" s="6"/>
      <c r="AG16" s="6"/>
      <c r="AH16" s="6"/>
    </row>
    <row r="17" spans="1:34" ht="15" thickBot="1">
      <c r="A17" s="70">
        <v>12</v>
      </c>
      <c r="B17" s="16" t="s">
        <v>48</v>
      </c>
      <c r="C17" s="16" t="s">
        <v>285</v>
      </c>
      <c r="D17" s="16">
        <v>2</v>
      </c>
      <c r="E17" s="16" t="s">
        <v>25</v>
      </c>
      <c r="F17" s="16" t="s">
        <v>26</v>
      </c>
      <c r="G17" s="16" t="s">
        <v>49</v>
      </c>
      <c r="H17" s="16">
        <v>800301762</v>
      </c>
      <c r="I17" s="16">
        <v>94859</v>
      </c>
      <c r="J17" s="16" t="s">
        <v>28</v>
      </c>
      <c r="K17" s="16" t="s">
        <v>20</v>
      </c>
      <c r="L17" s="16">
        <v>13</v>
      </c>
      <c r="M17" s="41">
        <f t="shared" si="5"/>
        <v>44804</v>
      </c>
      <c r="N17" s="42">
        <f t="shared" si="4"/>
        <v>44805</v>
      </c>
      <c r="O17" s="17" t="s">
        <v>21</v>
      </c>
      <c r="P17" s="17" t="s">
        <v>265</v>
      </c>
      <c r="Q17" s="14">
        <f t="shared" si="3"/>
        <v>149976</v>
      </c>
      <c r="R17" s="14">
        <f t="shared" si="0"/>
        <v>0</v>
      </c>
      <c r="S17" s="14">
        <f t="shared" si="1"/>
        <v>0</v>
      </c>
      <c r="T17" s="14">
        <f t="shared" si="2"/>
        <v>149976</v>
      </c>
      <c r="U17" s="46" t="s">
        <v>23</v>
      </c>
      <c r="V17" s="123">
        <v>64275.600000000006</v>
      </c>
      <c r="W17" s="123">
        <v>0</v>
      </c>
      <c r="X17" s="125">
        <v>0</v>
      </c>
      <c r="Y17" s="123">
        <v>64275.600000000006</v>
      </c>
      <c r="Z17" s="98"/>
      <c r="AA17" s="98"/>
      <c r="AB17" s="98"/>
      <c r="AC17" s="98"/>
      <c r="AD17" s="4"/>
      <c r="AE17" s="6"/>
      <c r="AF17" s="6"/>
      <c r="AG17" s="6"/>
      <c r="AH17" s="6"/>
    </row>
    <row r="18" spans="1:34" ht="15" thickBot="1">
      <c r="A18" s="70">
        <v>13</v>
      </c>
      <c r="B18" s="16" t="s">
        <v>42</v>
      </c>
      <c r="C18" s="16" t="s">
        <v>50</v>
      </c>
      <c r="D18" s="16"/>
      <c r="E18" s="16" t="s">
        <v>25</v>
      </c>
      <c r="F18" s="16" t="s">
        <v>26</v>
      </c>
      <c r="G18" s="16" t="s">
        <v>51</v>
      </c>
      <c r="H18" s="16">
        <v>800301763</v>
      </c>
      <c r="I18" s="16">
        <v>94766059</v>
      </c>
      <c r="J18" s="16" t="s">
        <v>28</v>
      </c>
      <c r="K18" s="16" t="s">
        <v>20</v>
      </c>
      <c r="L18" s="16">
        <v>9</v>
      </c>
      <c r="M18" s="41">
        <f t="shared" si="5"/>
        <v>44804</v>
      </c>
      <c r="N18" s="42">
        <f t="shared" si="4"/>
        <v>44805</v>
      </c>
      <c r="O18" s="17" t="s">
        <v>21</v>
      </c>
      <c r="P18" s="17" t="s">
        <v>265</v>
      </c>
      <c r="Q18" s="14">
        <f t="shared" si="3"/>
        <v>45231</v>
      </c>
      <c r="R18" s="14">
        <f t="shared" si="0"/>
        <v>0</v>
      </c>
      <c r="S18" s="14">
        <f t="shared" si="1"/>
        <v>0</v>
      </c>
      <c r="T18" s="14">
        <f t="shared" si="2"/>
        <v>45231</v>
      </c>
      <c r="U18" s="46" t="s">
        <v>23</v>
      </c>
      <c r="V18" s="123">
        <v>19384.800000000003</v>
      </c>
      <c r="W18" s="123">
        <v>0</v>
      </c>
      <c r="X18" s="125">
        <v>0</v>
      </c>
      <c r="Y18" s="123">
        <v>19384.800000000003</v>
      </c>
      <c r="Z18" s="98"/>
      <c r="AA18" s="98"/>
      <c r="AB18" s="98"/>
      <c r="AC18" s="98"/>
      <c r="AD18" s="4"/>
      <c r="AE18" s="6"/>
      <c r="AF18" s="6"/>
      <c r="AG18" s="6"/>
      <c r="AH18" s="6"/>
    </row>
    <row r="19" spans="1:34" ht="15" thickBot="1">
      <c r="A19" s="70">
        <v>14</v>
      </c>
      <c r="B19" s="16" t="s">
        <v>42</v>
      </c>
      <c r="C19" s="16" t="s">
        <v>52</v>
      </c>
      <c r="D19" s="16"/>
      <c r="E19" s="16" t="s">
        <v>25</v>
      </c>
      <c r="F19" s="16" t="s">
        <v>26</v>
      </c>
      <c r="G19" s="16" t="s">
        <v>53</v>
      </c>
      <c r="H19" s="16">
        <v>800301764</v>
      </c>
      <c r="I19" s="16">
        <v>71868385</v>
      </c>
      <c r="J19" s="16" t="s">
        <v>28</v>
      </c>
      <c r="K19" s="16" t="s">
        <v>20</v>
      </c>
      <c r="L19" s="16">
        <v>3.5</v>
      </c>
      <c r="M19" s="41">
        <f t="shared" si="5"/>
        <v>44804</v>
      </c>
      <c r="N19" s="42">
        <f t="shared" si="4"/>
        <v>44805</v>
      </c>
      <c r="O19" s="17" t="s">
        <v>21</v>
      </c>
      <c r="P19" s="17" t="s">
        <v>265</v>
      </c>
      <c r="Q19" s="14">
        <f t="shared" si="3"/>
        <v>90272</v>
      </c>
      <c r="R19" s="14">
        <f t="shared" si="0"/>
        <v>0</v>
      </c>
      <c r="S19" s="14">
        <f t="shared" si="1"/>
        <v>0</v>
      </c>
      <c r="T19" s="14">
        <f t="shared" si="2"/>
        <v>90272</v>
      </c>
      <c r="U19" s="46" t="s">
        <v>23</v>
      </c>
      <c r="V19" s="123">
        <v>38688</v>
      </c>
      <c r="W19" s="123">
        <v>0</v>
      </c>
      <c r="X19" s="125">
        <v>0</v>
      </c>
      <c r="Y19" s="123">
        <v>38688</v>
      </c>
      <c r="Z19" s="98"/>
      <c r="AA19" s="98"/>
      <c r="AB19" s="98"/>
      <c r="AC19" s="98"/>
      <c r="AD19" s="4"/>
      <c r="AE19" s="6"/>
      <c r="AF19" s="6"/>
      <c r="AG19" s="6"/>
      <c r="AH19" s="6"/>
    </row>
    <row r="20" spans="1:34" ht="15" thickBot="1">
      <c r="A20" s="70">
        <v>15</v>
      </c>
      <c r="B20" s="16" t="s">
        <v>42</v>
      </c>
      <c r="C20" s="16" t="s">
        <v>54</v>
      </c>
      <c r="D20" s="16"/>
      <c r="E20" s="16" t="s">
        <v>25</v>
      </c>
      <c r="F20" s="16" t="s">
        <v>26</v>
      </c>
      <c r="G20" s="16" t="s">
        <v>55</v>
      </c>
      <c r="H20" s="16">
        <v>800301765</v>
      </c>
      <c r="I20" s="16">
        <v>93121822</v>
      </c>
      <c r="J20" s="16" t="s">
        <v>28</v>
      </c>
      <c r="K20" s="16" t="s">
        <v>20</v>
      </c>
      <c r="L20" s="16">
        <v>3.3</v>
      </c>
      <c r="M20" s="41">
        <f t="shared" si="5"/>
        <v>44804</v>
      </c>
      <c r="N20" s="42">
        <f t="shared" si="4"/>
        <v>44805</v>
      </c>
      <c r="O20" s="17" t="s">
        <v>21</v>
      </c>
      <c r="P20" s="17" t="s">
        <v>265</v>
      </c>
      <c r="Q20" s="14">
        <f t="shared" si="3"/>
        <v>55745</v>
      </c>
      <c r="R20" s="14">
        <f t="shared" si="0"/>
        <v>0</v>
      </c>
      <c r="S20" s="14">
        <f t="shared" si="1"/>
        <v>0</v>
      </c>
      <c r="T20" s="14">
        <f t="shared" si="2"/>
        <v>55745</v>
      </c>
      <c r="U20" s="46" t="s">
        <v>23</v>
      </c>
      <c r="V20" s="123">
        <v>23890.800000000003</v>
      </c>
      <c r="W20" s="123">
        <v>0</v>
      </c>
      <c r="X20" s="125">
        <v>0</v>
      </c>
      <c r="Y20" s="123">
        <v>23890.800000000003</v>
      </c>
      <c r="Z20" s="98"/>
      <c r="AA20" s="98"/>
      <c r="AB20" s="98"/>
      <c r="AC20" s="98"/>
      <c r="AD20" s="4"/>
      <c r="AE20" s="6"/>
      <c r="AF20" s="6"/>
      <c r="AG20" s="6"/>
      <c r="AH20" s="6"/>
    </row>
    <row r="21" spans="1:34" ht="15" thickBot="1">
      <c r="A21" s="70">
        <v>16</v>
      </c>
      <c r="B21" s="16" t="s">
        <v>42</v>
      </c>
      <c r="C21" s="16" t="s">
        <v>56</v>
      </c>
      <c r="D21" s="16" t="s">
        <v>57</v>
      </c>
      <c r="E21" s="16" t="s">
        <v>25</v>
      </c>
      <c r="F21" s="16" t="s">
        <v>26</v>
      </c>
      <c r="G21" s="16" t="s">
        <v>58</v>
      </c>
      <c r="H21" s="16">
        <v>800301766</v>
      </c>
      <c r="I21" s="16">
        <v>11592390</v>
      </c>
      <c r="J21" s="16" t="s">
        <v>28</v>
      </c>
      <c r="K21" s="16" t="s">
        <v>20</v>
      </c>
      <c r="L21" s="16">
        <v>19.8</v>
      </c>
      <c r="M21" s="41">
        <f t="shared" si="5"/>
        <v>44804</v>
      </c>
      <c r="N21" s="42">
        <f>N19</f>
        <v>44805</v>
      </c>
      <c r="O21" s="17" t="s">
        <v>21</v>
      </c>
      <c r="P21" s="17" t="s">
        <v>265</v>
      </c>
      <c r="Q21" s="14">
        <f t="shared" si="3"/>
        <v>146196</v>
      </c>
      <c r="R21" s="14">
        <f t="shared" si="0"/>
        <v>0</v>
      </c>
      <c r="S21" s="14">
        <f t="shared" si="1"/>
        <v>0</v>
      </c>
      <c r="T21" s="14">
        <f t="shared" si="2"/>
        <v>146196</v>
      </c>
      <c r="U21" s="46" t="s">
        <v>23</v>
      </c>
      <c r="V21" s="123">
        <v>62655.600000000006</v>
      </c>
      <c r="W21" s="123">
        <v>0</v>
      </c>
      <c r="X21" s="125">
        <v>0</v>
      </c>
      <c r="Y21" s="123">
        <v>62655.600000000006</v>
      </c>
      <c r="Z21" s="98"/>
      <c r="AA21" s="98"/>
      <c r="AB21" s="98"/>
      <c r="AC21" s="98"/>
      <c r="AD21" s="4"/>
      <c r="AE21" s="6"/>
      <c r="AF21" s="6"/>
      <c r="AG21" s="6"/>
      <c r="AH21" s="6"/>
    </row>
    <row r="22" spans="1:34" ht="15" thickBot="1">
      <c r="A22" s="70">
        <v>17</v>
      </c>
      <c r="B22" s="16" t="s">
        <v>42</v>
      </c>
      <c r="C22" s="16" t="s">
        <v>59</v>
      </c>
      <c r="D22" s="16"/>
      <c r="E22" s="16" t="s">
        <v>25</v>
      </c>
      <c r="F22" s="16" t="s">
        <v>26</v>
      </c>
      <c r="G22" s="16" t="s">
        <v>60</v>
      </c>
      <c r="H22" s="16">
        <v>800301767</v>
      </c>
      <c r="I22" s="16">
        <v>93120849</v>
      </c>
      <c r="J22" s="16" t="s">
        <v>28</v>
      </c>
      <c r="K22" s="16" t="s">
        <v>20</v>
      </c>
      <c r="L22" s="16">
        <v>8.4</v>
      </c>
      <c r="M22" s="41">
        <f t="shared" si="5"/>
        <v>44804</v>
      </c>
      <c r="N22" s="42">
        <f t="shared" si="4"/>
        <v>44805</v>
      </c>
      <c r="O22" s="17" t="s">
        <v>21</v>
      </c>
      <c r="P22" s="17" t="s">
        <v>265</v>
      </c>
      <c r="Q22" s="14">
        <f t="shared" si="3"/>
        <v>143951</v>
      </c>
      <c r="R22" s="14">
        <f t="shared" si="0"/>
        <v>0</v>
      </c>
      <c r="S22" s="14">
        <f t="shared" si="1"/>
        <v>0</v>
      </c>
      <c r="T22" s="14">
        <f t="shared" si="2"/>
        <v>143951</v>
      </c>
      <c r="U22" s="46" t="s">
        <v>23</v>
      </c>
      <c r="V22" s="123">
        <v>61693.200000000004</v>
      </c>
      <c r="W22" s="123">
        <v>0</v>
      </c>
      <c r="X22" s="125">
        <v>0</v>
      </c>
      <c r="Y22" s="123">
        <v>61693.200000000004</v>
      </c>
      <c r="Z22" s="98"/>
      <c r="AA22" s="98"/>
      <c r="AB22" s="98"/>
      <c r="AC22" s="98"/>
      <c r="AD22" s="4"/>
      <c r="AE22" s="6"/>
      <c r="AF22" s="6"/>
      <c r="AG22" s="6"/>
      <c r="AH22" s="6"/>
    </row>
    <row r="23" spans="1:34" ht="15" thickBot="1">
      <c r="A23" s="70">
        <v>18</v>
      </c>
      <c r="B23" s="16" t="s">
        <v>61</v>
      </c>
      <c r="C23" s="16" t="s">
        <v>62</v>
      </c>
      <c r="D23" s="16">
        <v>39</v>
      </c>
      <c r="E23" s="16" t="s">
        <v>25</v>
      </c>
      <c r="F23" s="16" t="s">
        <v>26</v>
      </c>
      <c r="G23" s="16" t="s">
        <v>63</v>
      </c>
      <c r="H23" s="16">
        <v>800301768</v>
      </c>
      <c r="I23" s="16">
        <v>8801695</v>
      </c>
      <c r="J23" s="16" t="s">
        <v>28</v>
      </c>
      <c r="K23" s="16" t="s">
        <v>20</v>
      </c>
      <c r="L23" s="16">
        <v>8.4</v>
      </c>
      <c r="M23" s="41">
        <f t="shared" si="5"/>
        <v>44804</v>
      </c>
      <c r="N23" s="42">
        <f t="shared" si="4"/>
        <v>44805</v>
      </c>
      <c r="O23" s="17" t="s">
        <v>21</v>
      </c>
      <c r="P23" s="17" t="s">
        <v>265</v>
      </c>
      <c r="Q23" s="14">
        <f t="shared" si="3"/>
        <v>78848</v>
      </c>
      <c r="R23" s="14">
        <f t="shared" si="0"/>
        <v>0</v>
      </c>
      <c r="S23" s="14">
        <f t="shared" si="1"/>
        <v>0</v>
      </c>
      <c r="T23" s="14">
        <f t="shared" si="2"/>
        <v>78848</v>
      </c>
      <c r="U23" s="46" t="s">
        <v>23</v>
      </c>
      <c r="V23" s="123">
        <v>33792</v>
      </c>
      <c r="W23" s="123">
        <v>0</v>
      </c>
      <c r="X23" s="125">
        <v>0</v>
      </c>
      <c r="Y23" s="123">
        <v>33792</v>
      </c>
      <c r="Z23" s="98"/>
      <c r="AA23" s="98"/>
      <c r="AB23" s="98"/>
      <c r="AC23" s="98"/>
      <c r="AD23" s="4"/>
      <c r="AE23" s="6"/>
      <c r="AF23" s="6"/>
      <c r="AG23" s="6"/>
      <c r="AH23" s="6"/>
    </row>
    <row r="24" spans="1:34" ht="15" thickBot="1">
      <c r="A24" s="70">
        <v>19</v>
      </c>
      <c r="B24" s="16" t="s">
        <v>64</v>
      </c>
      <c r="C24" s="16" t="s">
        <v>62</v>
      </c>
      <c r="D24" s="16">
        <v>81</v>
      </c>
      <c r="E24" s="16" t="s">
        <v>25</v>
      </c>
      <c r="F24" s="16" t="s">
        <v>26</v>
      </c>
      <c r="G24" s="16" t="s">
        <v>65</v>
      </c>
      <c r="H24" s="16">
        <v>800301769</v>
      </c>
      <c r="I24" s="16">
        <v>93013570</v>
      </c>
      <c r="J24" s="16" t="s">
        <v>28</v>
      </c>
      <c r="K24" s="16" t="s">
        <v>20</v>
      </c>
      <c r="L24" s="16">
        <v>2.2000000000000002</v>
      </c>
      <c r="M24" s="41">
        <f t="shared" si="5"/>
        <v>44804</v>
      </c>
      <c r="N24" s="42">
        <f t="shared" si="4"/>
        <v>44805</v>
      </c>
      <c r="O24" s="17" t="s">
        <v>21</v>
      </c>
      <c r="P24" s="17" t="s">
        <v>265</v>
      </c>
      <c r="Q24" s="14">
        <f t="shared" si="3"/>
        <v>27891</v>
      </c>
      <c r="R24" s="14">
        <f t="shared" si="0"/>
        <v>0</v>
      </c>
      <c r="S24" s="14">
        <f t="shared" si="1"/>
        <v>0</v>
      </c>
      <c r="T24" s="14">
        <f t="shared" si="2"/>
        <v>27891</v>
      </c>
      <c r="U24" s="46" t="s">
        <v>23</v>
      </c>
      <c r="V24" s="123">
        <v>11953.2</v>
      </c>
      <c r="W24" s="123">
        <v>0</v>
      </c>
      <c r="X24" s="125">
        <v>0</v>
      </c>
      <c r="Y24" s="123">
        <v>11953.2</v>
      </c>
      <c r="Z24" s="98"/>
      <c r="AA24" s="98"/>
      <c r="AB24" s="98"/>
      <c r="AC24" s="98"/>
      <c r="AD24" s="4"/>
      <c r="AE24" s="6"/>
      <c r="AF24" s="6"/>
      <c r="AG24" s="6"/>
      <c r="AH24" s="6"/>
    </row>
    <row r="25" spans="1:34" ht="15" thickBot="1">
      <c r="A25" s="70">
        <v>20</v>
      </c>
      <c r="B25" s="16" t="s">
        <v>66</v>
      </c>
      <c r="C25" s="16" t="s">
        <v>67</v>
      </c>
      <c r="D25" s="16">
        <v>14</v>
      </c>
      <c r="E25" s="16" t="s">
        <v>25</v>
      </c>
      <c r="F25" s="16" t="s">
        <v>26</v>
      </c>
      <c r="G25" s="16" t="s">
        <v>68</v>
      </c>
      <c r="H25" s="16">
        <v>800301770</v>
      </c>
      <c r="I25" s="16">
        <v>9661986</v>
      </c>
      <c r="J25" s="16" t="s">
        <v>28</v>
      </c>
      <c r="K25" s="16" t="s">
        <v>20</v>
      </c>
      <c r="L25" s="16">
        <v>0.8</v>
      </c>
      <c r="M25" s="41">
        <f t="shared" si="5"/>
        <v>44804</v>
      </c>
      <c r="N25" s="42">
        <f t="shared" si="4"/>
        <v>44805</v>
      </c>
      <c r="O25" s="17" t="s">
        <v>21</v>
      </c>
      <c r="P25" s="17" t="s">
        <v>265</v>
      </c>
      <c r="Q25" s="14">
        <f t="shared" si="3"/>
        <v>7711</v>
      </c>
      <c r="R25" s="14">
        <f t="shared" si="0"/>
        <v>0</v>
      </c>
      <c r="S25" s="14">
        <f t="shared" si="1"/>
        <v>0</v>
      </c>
      <c r="T25" s="14">
        <f t="shared" si="2"/>
        <v>7711</v>
      </c>
      <c r="U25" s="46" t="s">
        <v>23</v>
      </c>
      <c r="V25" s="123">
        <v>3304.7999999999997</v>
      </c>
      <c r="W25" s="123">
        <v>0</v>
      </c>
      <c r="X25" s="125">
        <v>0</v>
      </c>
      <c r="Y25" s="123">
        <v>3304.7999999999997</v>
      </c>
      <c r="Z25" s="98"/>
      <c r="AA25" s="98"/>
      <c r="AB25" s="98"/>
      <c r="AC25" s="98"/>
      <c r="AD25" s="4"/>
      <c r="AE25" s="6"/>
      <c r="AF25" s="6"/>
      <c r="AG25" s="6"/>
      <c r="AH25" s="6"/>
    </row>
    <row r="26" spans="1:34" ht="15" thickBot="1">
      <c r="A26" s="70">
        <v>21</v>
      </c>
      <c r="B26" s="16" t="s">
        <v>69</v>
      </c>
      <c r="C26" s="16" t="s">
        <v>67</v>
      </c>
      <c r="D26" s="16">
        <v>18</v>
      </c>
      <c r="E26" s="16" t="s">
        <v>25</v>
      </c>
      <c r="F26" s="16" t="s">
        <v>26</v>
      </c>
      <c r="G26" s="16" t="s">
        <v>70</v>
      </c>
      <c r="H26" s="16">
        <v>800301771</v>
      </c>
      <c r="I26" s="16">
        <v>9582893</v>
      </c>
      <c r="J26" s="16" t="s">
        <v>28</v>
      </c>
      <c r="K26" s="16" t="s">
        <v>20</v>
      </c>
      <c r="L26" s="16">
        <v>0.6</v>
      </c>
      <c r="M26" s="41">
        <f t="shared" si="5"/>
        <v>44804</v>
      </c>
      <c r="N26" s="42">
        <f t="shared" si="4"/>
        <v>44805</v>
      </c>
      <c r="O26" s="17" t="s">
        <v>21</v>
      </c>
      <c r="P26" s="17" t="s">
        <v>265</v>
      </c>
      <c r="Q26" s="14">
        <f t="shared" si="3"/>
        <v>6888</v>
      </c>
      <c r="R26" s="14">
        <f t="shared" si="0"/>
        <v>0</v>
      </c>
      <c r="S26" s="14">
        <f t="shared" si="1"/>
        <v>0</v>
      </c>
      <c r="T26" s="14">
        <f t="shared" si="2"/>
        <v>6888</v>
      </c>
      <c r="U26" s="46" t="s">
        <v>23</v>
      </c>
      <c r="V26" s="123">
        <v>2952</v>
      </c>
      <c r="W26" s="123">
        <v>0</v>
      </c>
      <c r="X26" s="125">
        <v>0</v>
      </c>
      <c r="Y26" s="123">
        <v>2952</v>
      </c>
      <c r="Z26" s="98"/>
      <c r="AA26" s="98"/>
      <c r="AB26" s="98"/>
      <c r="AC26" s="98"/>
      <c r="AD26" s="4"/>
      <c r="AE26" s="6"/>
      <c r="AF26" s="6"/>
      <c r="AG26" s="6"/>
      <c r="AH26" s="6"/>
    </row>
    <row r="27" spans="1:34" ht="15" thickBot="1">
      <c r="A27" s="70">
        <v>22</v>
      </c>
      <c r="B27" s="16" t="s">
        <v>71</v>
      </c>
      <c r="C27" s="16" t="s">
        <v>67</v>
      </c>
      <c r="D27" s="16">
        <v>24</v>
      </c>
      <c r="E27" s="16" t="s">
        <v>25</v>
      </c>
      <c r="F27" s="16" t="s">
        <v>26</v>
      </c>
      <c r="G27" s="16" t="s">
        <v>72</v>
      </c>
      <c r="H27" s="16">
        <v>800301772</v>
      </c>
      <c r="I27" s="16">
        <v>4696251</v>
      </c>
      <c r="J27" s="16" t="s">
        <v>28</v>
      </c>
      <c r="K27" s="16" t="s">
        <v>20</v>
      </c>
      <c r="L27" s="16">
        <v>7.9</v>
      </c>
      <c r="M27" s="41">
        <f t="shared" si="5"/>
        <v>44804</v>
      </c>
      <c r="N27" s="42">
        <f>N25</f>
        <v>44805</v>
      </c>
      <c r="O27" s="17" t="s">
        <v>21</v>
      </c>
      <c r="P27" s="17" t="s">
        <v>265</v>
      </c>
      <c r="Q27" s="14">
        <f t="shared" si="3"/>
        <v>88312</v>
      </c>
      <c r="R27" s="14">
        <f t="shared" si="0"/>
        <v>0</v>
      </c>
      <c r="S27" s="14">
        <f t="shared" si="1"/>
        <v>0</v>
      </c>
      <c r="T27" s="14">
        <f t="shared" si="2"/>
        <v>88312</v>
      </c>
      <c r="U27" s="46" t="s">
        <v>23</v>
      </c>
      <c r="V27" s="123">
        <v>37848</v>
      </c>
      <c r="W27" s="123">
        <v>0</v>
      </c>
      <c r="X27" s="125">
        <v>0</v>
      </c>
      <c r="Y27" s="123">
        <v>37848</v>
      </c>
      <c r="Z27" s="98"/>
      <c r="AA27" s="98"/>
      <c r="AB27" s="98"/>
      <c r="AC27" s="98"/>
      <c r="AD27" s="4"/>
      <c r="AE27" s="6"/>
      <c r="AF27" s="6"/>
      <c r="AG27" s="6"/>
      <c r="AH27" s="6"/>
    </row>
    <row r="28" spans="1:34" ht="15" thickBot="1">
      <c r="A28" s="70">
        <v>23</v>
      </c>
      <c r="B28" s="16" t="s">
        <v>73</v>
      </c>
      <c r="C28" s="16" t="s">
        <v>165</v>
      </c>
      <c r="D28" s="16">
        <v>28</v>
      </c>
      <c r="E28" s="16" t="s">
        <v>25</v>
      </c>
      <c r="F28" s="16" t="s">
        <v>26</v>
      </c>
      <c r="G28" s="16" t="s">
        <v>74</v>
      </c>
      <c r="H28" s="16">
        <v>800301773</v>
      </c>
      <c r="I28" s="16">
        <v>5289993</v>
      </c>
      <c r="J28" s="16" t="s">
        <v>28</v>
      </c>
      <c r="K28" s="16" t="s">
        <v>20</v>
      </c>
      <c r="L28" s="16">
        <v>6.4</v>
      </c>
      <c r="M28" s="41">
        <f t="shared" si="5"/>
        <v>44804</v>
      </c>
      <c r="N28" s="42">
        <f t="shared" si="4"/>
        <v>44805</v>
      </c>
      <c r="O28" s="17" t="s">
        <v>21</v>
      </c>
      <c r="P28" s="17" t="s">
        <v>265</v>
      </c>
      <c r="Q28" s="14">
        <f t="shared" si="3"/>
        <v>12463</v>
      </c>
      <c r="R28" s="14">
        <f t="shared" si="0"/>
        <v>0</v>
      </c>
      <c r="S28" s="14">
        <f t="shared" si="1"/>
        <v>0</v>
      </c>
      <c r="T28" s="14">
        <f t="shared" si="2"/>
        <v>12463</v>
      </c>
      <c r="U28" s="46" t="s">
        <v>23</v>
      </c>
      <c r="V28" s="123">
        <v>5341.2000000000007</v>
      </c>
      <c r="W28" s="123">
        <v>0</v>
      </c>
      <c r="X28" s="125">
        <v>0</v>
      </c>
      <c r="Y28" s="123">
        <v>5341.2000000000007</v>
      </c>
      <c r="Z28" s="98"/>
      <c r="AA28" s="98"/>
      <c r="AB28" s="98"/>
      <c r="AC28" s="98"/>
      <c r="AD28" s="4"/>
      <c r="AE28" s="6"/>
      <c r="AF28" s="6"/>
      <c r="AG28" s="6"/>
      <c r="AH28" s="6"/>
    </row>
    <row r="29" spans="1:34" ht="15" thickBot="1">
      <c r="A29" s="70">
        <v>24</v>
      </c>
      <c r="B29" s="16" t="s">
        <v>75</v>
      </c>
      <c r="C29" s="16" t="s">
        <v>76</v>
      </c>
      <c r="D29" s="16"/>
      <c r="E29" s="16" t="s">
        <v>25</v>
      </c>
      <c r="F29" s="16" t="s">
        <v>26</v>
      </c>
      <c r="G29" s="16" t="s">
        <v>77</v>
      </c>
      <c r="H29" s="16">
        <v>800301774</v>
      </c>
      <c r="I29" s="16">
        <v>10374117</v>
      </c>
      <c r="J29" s="16" t="s">
        <v>28</v>
      </c>
      <c r="K29" s="16" t="s">
        <v>20</v>
      </c>
      <c r="L29" s="16">
        <v>0.9</v>
      </c>
      <c r="M29" s="41">
        <f t="shared" si="5"/>
        <v>44804</v>
      </c>
      <c r="N29" s="42">
        <f t="shared" si="4"/>
        <v>44805</v>
      </c>
      <c r="O29" s="17" t="s">
        <v>21</v>
      </c>
      <c r="P29" s="17" t="s">
        <v>265</v>
      </c>
      <c r="Q29" s="14">
        <f t="shared" si="3"/>
        <v>11469</v>
      </c>
      <c r="R29" s="14">
        <f t="shared" si="0"/>
        <v>0</v>
      </c>
      <c r="S29" s="14">
        <f t="shared" si="1"/>
        <v>0</v>
      </c>
      <c r="T29" s="14">
        <f t="shared" si="2"/>
        <v>11469</v>
      </c>
      <c r="U29" s="46" t="s">
        <v>23</v>
      </c>
      <c r="V29" s="123">
        <v>4915.2000000000007</v>
      </c>
      <c r="W29" s="123">
        <v>0</v>
      </c>
      <c r="X29" s="125">
        <v>0</v>
      </c>
      <c r="Y29" s="123">
        <v>4915.2000000000007</v>
      </c>
      <c r="Z29" s="98"/>
      <c r="AA29" s="98"/>
      <c r="AB29" s="98"/>
      <c r="AC29" s="98"/>
      <c r="AD29" s="4"/>
      <c r="AE29" s="6"/>
      <c r="AF29" s="6"/>
      <c r="AG29" s="6"/>
      <c r="AH29" s="6"/>
    </row>
    <row r="30" spans="1:34" ht="15" thickBot="1">
      <c r="A30" s="70">
        <v>25</v>
      </c>
      <c r="B30" s="16" t="s">
        <v>73</v>
      </c>
      <c r="C30" s="16" t="s">
        <v>165</v>
      </c>
      <c r="D30" s="16">
        <v>28</v>
      </c>
      <c r="E30" s="16" t="s">
        <v>25</v>
      </c>
      <c r="F30" s="16" t="s">
        <v>26</v>
      </c>
      <c r="G30" s="16" t="s">
        <v>78</v>
      </c>
      <c r="H30" s="16">
        <v>800301775</v>
      </c>
      <c r="I30" s="16">
        <v>94714761</v>
      </c>
      <c r="J30" s="16" t="s">
        <v>28</v>
      </c>
      <c r="K30" s="16" t="s">
        <v>20</v>
      </c>
      <c r="L30" s="16">
        <v>9.3000000000000007</v>
      </c>
      <c r="M30" s="41">
        <f t="shared" si="5"/>
        <v>44804</v>
      </c>
      <c r="N30" s="42">
        <f t="shared" si="4"/>
        <v>44805</v>
      </c>
      <c r="O30" s="17" t="s">
        <v>21</v>
      </c>
      <c r="P30" s="17" t="s">
        <v>265</v>
      </c>
      <c r="Q30" s="14">
        <f t="shared" si="3"/>
        <v>117407</v>
      </c>
      <c r="R30" s="14">
        <f t="shared" si="0"/>
        <v>0</v>
      </c>
      <c r="S30" s="14">
        <f t="shared" si="1"/>
        <v>0</v>
      </c>
      <c r="T30" s="14">
        <f t="shared" si="2"/>
        <v>117407</v>
      </c>
      <c r="U30" s="46" t="s">
        <v>23</v>
      </c>
      <c r="V30" s="123">
        <v>50317.200000000004</v>
      </c>
      <c r="W30" s="123">
        <v>0</v>
      </c>
      <c r="X30" s="125">
        <v>0</v>
      </c>
      <c r="Y30" s="123">
        <v>50317.200000000004</v>
      </c>
      <c r="Z30" s="98"/>
      <c r="AA30" s="98"/>
      <c r="AB30" s="98"/>
      <c r="AC30" s="98"/>
      <c r="AD30" s="4"/>
      <c r="AE30" s="6"/>
      <c r="AF30" s="6"/>
      <c r="AG30" s="6"/>
      <c r="AH30" s="6"/>
    </row>
    <row r="31" spans="1:34" ht="15" thickBot="1">
      <c r="A31" s="70">
        <v>26</v>
      </c>
      <c r="B31" s="16" t="s">
        <v>79</v>
      </c>
      <c r="C31" s="16" t="s">
        <v>165</v>
      </c>
      <c r="D31" s="16">
        <v>50</v>
      </c>
      <c r="E31" s="16" t="s">
        <v>25</v>
      </c>
      <c r="F31" s="16" t="s">
        <v>26</v>
      </c>
      <c r="G31" s="16" t="s">
        <v>80</v>
      </c>
      <c r="H31" s="16">
        <v>800301776</v>
      </c>
      <c r="I31" s="16">
        <v>8622884</v>
      </c>
      <c r="J31" s="16" t="s">
        <v>28</v>
      </c>
      <c r="K31" s="16" t="s">
        <v>20</v>
      </c>
      <c r="L31" s="16">
        <v>6</v>
      </c>
      <c r="M31" s="41">
        <f t="shared" si="5"/>
        <v>44804</v>
      </c>
      <c r="N31" s="42">
        <f t="shared" si="4"/>
        <v>44805</v>
      </c>
      <c r="O31" s="17" t="s">
        <v>21</v>
      </c>
      <c r="P31" s="17" t="s">
        <v>265</v>
      </c>
      <c r="Q31" s="14">
        <f t="shared" si="3"/>
        <v>82281</v>
      </c>
      <c r="R31" s="14">
        <f t="shared" si="0"/>
        <v>0</v>
      </c>
      <c r="S31" s="14">
        <f t="shared" si="1"/>
        <v>0</v>
      </c>
      <c r="T31" s="14">
        <f t="shared" si="2"/>
        <v>82281</v>
      </c>
      <c r="U31" s="46" t="s">
        <v>23</v>
      </c>
      <c r="V31" s="123">
        <v>35263.199999999997</v>
      </c>
      <c r="W31" s="123">
        <v>0</v>
      </c>
      <c r="X31" s="125">
        <v>0</v>
      </c>
      <c r="Y31" s="123">
        <v>35263.199999999997</v>
      </c>
      <c r="Z31" s="98"/>
      <c r="AA31" s="98"/>
      <c r="AB31" s="98"/>
      <c r="AC31" s="98"/>
      <c r="AD31" s="4"/>
      <c r="AE31" s="6"/>
      <c r="AF31" s="6"/>
      <c r="AG31" s="6"/>
      <c r="AH31" s="6"/>
    </row>
    <row r="32" spans="1:34" ht="15" thickBot="1">
      <c r="A32" s="70">
        <v>27</v>
      </c>
      <c r="B32" s="16" t="s">
        <v>81</v>
      </c>
      <c r="C32" s="16" t="s">
        <v>227</v>
      </c>
      <c r="D32" s="16">
        <v>50</v>
      </c>
      <c r="E32" s="16" t="s">
        <v>25</v>
      </c>
      <c r="F32" s="16" t="s">
        <v>26</v>
      </c>
      <c r="G32" s="16" t="s">
        <v>82</v>
      </c>
      <c r="H32" s="16">
        <v>800301777</v>
      </c>
      <c r="I32" s="16">
        <v>94397</v>
      </c>
      <c r="J32" s="16" t="s">
        <v>28</v>
      </c>
      <c r="K32" s="16" t="s">
        <v>20</v>
      </c>
      <c r="L32" s="16">
        <v>8.8000000000000007</v>
      </c>
      <c r="M32" s="41">
        <f t="shared" si="5"/>
        <v>44804</v>
      </c>
      <c r="N32" s="42">
        <f t="shared" si="4"/>
        <v>44805</v>
      </c>
      <c r="O32" s="17" t="s">
        <v>21</v>
      </c>
      <c r="P32" s="17" t="s">
        <v>265</v>
      </c>
      <c r="Q32" s="14">
        <f t="shared" si="3"/>
        <v>56742</v>
      </c>
      <c r="R32" s="14">
        <f t="shared" si="0"/>
        <v>0</v>
      </c>
      <c r="S32" s="14">
        <f t="shared" si="1"/>
        <v>0</v>
      </c>
      <c r="T32" s="14">
        <f t="shared" si="2"/>
        <v>56742</v>
      </c>
      <c r="U32" s="46" t="s">
        <v>23</v>
      </c>
      <c r="V32" s="123">
        <v>24318</v>
      </c>
      <c r="W32" s="123">
        <v>0</v>
      </c>
      <c r="X32" s="125">
        <v>0</v>
      </c>
      <c r="Y32" s="123">
        <v>24318</v>
      </c>
      <c r="Z32" s="98"/>
      <c r="AA32" s="98"/>
      <c r="AB32" s="98"/>
      <c r="AC32" s="98"/>
      <c r="AD32" s="4"/>
      <c r="AE32" s="6"/>
      <c r="AF32" s="6"/>
      <c r="AG32" s="6"/>
      <c r="AH32" s="6"/>
    </row>
    <row r="33" spans="1:34" ht="15" thickBot="1">
      <c r="A33" s="70">
        <v>28</v>
      </c>
      <c r="B33" s="16" t="s">
        <v>83</v>
      </c>
      <c r="C33" s="16" t="s">
        <v>84</v>
      </c>
      <c r="D33" s="16">
        <v>21</v>
      </c>
      <c r="E33" s="16" t="s">
        <v>25</v>
      </c>
      <c r="F33" s="16" t="s">
        <v>26</v>
      </c>
      <c r="G33" s="16" t="s">
        <v>85</v>
      </c>
      <c r="H33" s="16">
        <v>800301778</v>
      </c>
      <c r="I33" s="16">
        <v>93121932</v>
      </c>
      <c r="J33" s="16" t="s">
        <v>28</v>
      </c>
      <c r="K33" s="16" t="s">
        <v>20</v>
      </c>
      <c r="L33" s="16">
        <v>2.2999999999999998</v>
      </c>
      <c r="M33" s="41">
        <f t="shared" si="5"/>
        <v>44804</v>
      </c>
      <c r="N33" s="42">
        <f t="shared" si="4"/>
        <v>44805</v>
      </c>
      <c r="O33" s="17" t="s">
        <v>21</v>
      </c>
      <c r="P33" s="17" t="s">
        <v>265</v>
      </c>
      <c r="Q33" s="14">
        <f t="shared" si="3"/>
        <v>32250</v>
      </c>
      <c r="R33" s="14">
        <f t="shared" si="0"/>
        <v>0</v>
      </c>
      <c r="S33" s="14">
        <f t="shared" si="1"/>
        <v>0</v>
      </c>
      <c r="T33" s="14">
        <f t="shared" si="2"/>
        <v>32250</v>
      </c>
      <c r="U33" s="46" t="s">
        <v>23</v>
      </c>
      <c r="V33" s="123">
        <v>13821.599999999999</v>
      </c>
      <c r="W33" s="123">
        <v>0</v>
      </c>
      <c r="X33" s="125">
        <v>0</v>
      </c>
      <c r="Y33" s="123">
        <v>13821.599999999999</v>
      </c>
      <c r="Z33" s="98"/>
      <c r="AA33" s="98"/>
      <c r="AB33" s="98"/>
      <c r="AC33" s="98"/>
      <c r="AD33" s="4"/>
      <c r="AE33" s="6"/>
      <c r="AF33" s="6"/>
      <c r="AG33" s="6"/>
      <c r="AH33" s="6"/>
    </row>
    <row r="34" spans="1:34" ht="15" thickBot="1">
      <c r="A34" s="70">
        <v>29</v>
      </c>
      <c r="B34" s="16" t="s">
        <v>86</v>
      </c>
      <c r="C34" s="16" t="s">
        <v>87</v>
      </c>
      <c r="D34" s="16">
        <v>1</v>
      </c>
      <c r="E34" s="16" t="s">
        <v>25</v>
      </c>
      <c r="F34" s="16" t="s">
        <v>26</v>
      </c>
      <c r="G34" s="16" t="s">
        <v>88</v>
      </c>
      <c r="H34" s="16">
        <v>800301779</v>
      </c>
      <c r="I34" s="16">
        <v>8820736</v>
      </c>
      <c r="J34" s="16" t="s">
        <v>28</v>
      </c>
      <c r="K34" s="16" t="s">
        <v>20</v>
      </c>
      <c r="L34" s="16">
        <v>4.9000000000000004</v>
      </c>
      <c r="M34" s="41">
        <f t="shared" si="5"/>
        <v>44804</v>
      </c>
      <c r="N34" s="42">
        <f t="shared" si="4"/>
        <v>44805</v>
      </c>
      <c r="O34" s="17" t="s">
        <v>21</v>
      </c>
      <c r="P34" s="17" t="s">
        <v>265</v>
      </c>
      <c r="Q34" s="14">
        <f t="shared" si="3"/>
        <v>50845</v>
      </c>
      <c r="R34" s="14">
        <f t="shared" si="0"/>
        <v>0</v>
      </c>
      <c r="S34" s="14">
        <f t="shared" si="1"/>
        <v>0</v>
      </c>
      <c r="T34" s="14">
        <f t="shared" si="2"/>
        <v>50845</v>
      </c>
      <c r="U34" s="46" t="s">
        <v>23</v>
      </c>
      <c r="V34" s="123">
        <v>21790.800000000003</v>
      </c>
      <c r="W34" s="123">
        <v>0</v>
      </c>
      <c r="X34" s="125">
        <v>0</v>
      </c>
      <c r="Y34" s="123">
        <v>21790.800000000003</v>
      </c>
      <c r="Z34" s="98"/>
      <c r="AA34" s="98"/>
      <c r="AB34" s="98"/>
      <c r="AC34" s="98"/>
      <c r="AD34" s="4"/>
      <c r="AE34" s="6"/>
      <c r="AF34" s="6"/>
      <c r="AG34" s="6"/>
      <c r="AH34" s="6"/>
    </row>
    <row r="35" spans="1:34" ht="15" thickBot="1">
      <c r="A35" s="70">
        <v>30</v>
      </c>
      <c r="B35" s="16" t="s">
        <v>89</v>
      </c>
      <c r="C35" s="16" t="s">
        <v>90</v>
      </c>
      <c r="D35" s="16">
        <v>1</v>
      </c>
      <c r="E35" s="16" t="s">
        <v>25</v>
      </c>
      <c r="F35" s="16" t="s">
        <v>26</v>
      </c>
      <c r="G35" s="16" t="s">
        <v>91</v>
      </c>
      <c r="H35" s="16">
        <v>800301780</v>
      </c>
      <c r="I35" s="16">
        <v>78436</v>
      </c>
      <c r="J35" s="16" t="s">
        <v>28</v>
      </c>
      <c r="K35" s="16" t="s">
        <v>20</v>
      </c>
      <c r="L35" s="16">
        <v>1.5</v>
      </c>
      <c r="M35" s="41">
        <f t="shared" si="5"/>
        <v>44804</v>
      </c>
      <c r="N35" s="42">
        <f t="shared" si="4"/>
        <v>44805</v>
      </c>
      <c r="O35" s="17" t="s">
        <v>21</v>
      </c>
      <c r="P35" s="17" t="s">
        <v>265</v>
      </c>
      <c r="Q35" s="14">
        <f t="shared" si="3"/>
        <v>15212</v>
      </c>
      <c r="R35" s="14">
        <f t="shared" si="0"/>
        <v>0</v>
      </c>
      <c r="S35" s="14">
        <f t="shared" si="1"/>
        <v>0</v>
      </c>
      <c r="T35" s="14">
        <f t="shared" si="2"/>
        <v>15212</v>
      </c>
      <c r="U35" s="46" t="s">
        <v>23</v>
      </c>
      <c r="V35" s="123">
        <v>6519.5999999999995</v>
      </c>
      <c r="W35" s="123">
        <v>0</v>
      </c>
      <c r="X35" s="125">
        <v>0</v>
      </c>
      <c r="Y35" s="123">
        <v>6519.5999999999995</v>
      </c>
      <c r="Z35" s="98"/>
      <c r="AA35" s="98"/>
      <c r="AB35" s="98"/>
      <c r="AC35" s="98"/>
      <c r="AD35" s="4"/>
      <c r="AE35" s="6"/>
      <c r="AF35" s="6"/>
      <c r="AG35" s="6"/>
      <c r="AH35" s="6"/>
    </row>
    <row r="36" spans="1:34" ht="15" thickBot="1">
      <c r="A36" s="70">
        <v>31</v>
      </c>
      <c r="B36" s="16" t="s">
        <v>42</v>
      </c>
      <c r="C36" s="16" t="s">
        <v>92</v>
      </c>
      <c r="D36" s="16"/>
      <c r="E36" s="16" t="s">
        <v>25</v>
      </c>
      <c r="F36" s="16" t="s">
        <v>26</v>
      </c>
      <c r="G36" s="16" t="s">
        <v>93</v>
      </c>
      <c r="H36" s="16">
        <v>800301781</v>
      </c>
      <c r="I36" s="16">
        <v>71868398</v>
      </c>
      <c r="J36" s="16" t="s">
        <v>28</v>
      </c>
      <c r="K36" s="16" t="s">
        <v>20</v>
      </c>
      <c r="L36" s="16">
        <v>4.5</v>
      </c>
      <c r="M36" s="41">
        <f t="shared" si="5"/>
        <v>44804</v>
      </c>
      <c r="N36" s="42">
        <f>N34</f>
        <v>44805</v>
      </c>
      <c r="O36" s="17" t="s">
        <v>21</v>
      </c>
      <c r="P36" s="17" t="s">
        <v>265</v>
      </c>
      <c r="Q36" s="14">
        <f t="shared" si="3"/>
        <v>44192</v>
      </c>
      <c r="R36" s="14">
        <f t="shared" si="0"/>
        <v>0</v>
      </c>
      <c r="S36" s="14">
        <f t="shared" si="1"/>
        <v>0</v>
      </c>
      <c r="T36" s="14">
        <f t="shared" si="2"/>
        <v>44192</v>
      </c>
      <c r="U36" s="46" t="s">
        <v>23</v>
      </c>
      <c r="V36" s="123">
        <v>18939.599999999999</v>
      </c>
      <c r="W36" s="123">
        <v>0</v>
      </c>
      <c r="X36" s="125">
        <v>0</v>
      </c>
      <c r="Y36" s="123">
        <v>18939.599999999999</v>
      </c>
      <c r="Z36" s="98"/>
      <c r="AA36" s="98"/>
      <c r="AB36" s="98"/>
      <c r="AC36" s="98"/>
      <c r="AD36" s="4"/>
      <c r="AE36" s="6"/>
      <c r="AF36" s="6"/>
      <c r="AG36" s="6"/>
      <c r="AH36" s="6"/>
    </row>
    <row r="37" spans="1:34" ht="15" thickBot="1">
      <c r="A37" s="70">
        <v>32</v>
      </c>
      <c r="B37" s="16" t="s">
        <v>42</v>
      </c>
      <c r="C37" s="16" t="s">
        <v>94</v>
      </c>
      <c r="D37" s="16" t="s">
        <v>95</v>
      </c>
      <c r="E37" s="16" t="s">
        <v>25</v>
      </c>
      <c r="F37" s="16" t="s">
        <v>26</v>
      </c>
      <c r="G37" s="16" t="s">
        <v>96</v>
      </c>
      <c r="H37" s="16">
        <v>800301782</v>
      </c>
      <c r="I37" s="16">
        <v>93121936</v>
      </c>
      <c r="J37" s="16" t="s">
        <v>28</v>
      </c>
      <c r="K37" s="16" t="s">
        <v>20</v>
      </c>
      <c r="L37" s="16">
        <v>5.7</v>
      </c>
      <c r="M37" s="41">
        <f t="shared" si="5"/>
        <v>44804</v>
      </c>
      <c r="N37" s="42">
        <f t="shared" si="4"/>
        <v>44805</v>
      </c>
      <c r="O37" s="17" t="s">
        <v>21</v>
      </c>
      <c r="P37" s="17" t="s">
        <v>265</v>
      </c>
      <c r="Q37" s="14">
        <f t="shared" si="3"/>
        <v>69639</v>
      </c>
      <c r="R37" s="14">
        <f t="shared" si="0"/>
        <v>0</v>
      </c>
      <c r="S37" s="14">
        <f t="shared" si="1"/>
        <v>0</v>
      </c>
      <c r="T37" s="14">
        <f t="shared" si="2"/>
        <v>69639</v>
      </c>
      <c r="U37" s="46" t="s">
        <v>23</v>
      </c>
      <c r="V37" s="123">
        <v>29845.199999999997</v>
      </c>
      <c r="W37" s="123">
        <v>0</v>
      </c>
      <c r="X37" s="125">
        <v>0</v>
      </c>
      <c r="Y37" s="123">
        <v>29845.199999999997</v>
      </c>
      <c r="Z37" s="98"/>
      <c r="AA37" s="98"/>
      <c r="AB37" s="98"/>
      <c r="AC37" s="98"/>
      <c r="AD37" s="4"/>
      <c r="AE37" s="6"/>
      <c r="AF37" s="6"/>
      <c r="AG37" s="6"/>
      <c r="AH37" s="6"/>
    </row>
    <row r="38" spans="1:34" ht="15" thickBot="1">
      <c r="A38" s="70">
        <v>33</v>
      </c>
      <c r="B38" s="16" t="s">
        <v>97</v>
      </c>
      <c r="C38" s="16" t="s">
        <v>98</v>
      </c>
      <c r="D38" s="16">
        <v>1</v>
      </c>
      <c r="E38" s="16" t="s">
        <v>25</v>
      </c>
      <c r="F38" s="16" t="s">
        <v>26</v>
      </c>
      <c r="G38" s="16" t="s">
        <v>99</v>
      </c>
      <c r="H38" s="16">
        <v>800301783</v>
      </c>
      <c r="I38" s="16">
        <v>6626274</v>
      </c>
      <c r="J38" s="16" t="s">
        <v>28</v>
      </c>
      <c r="K38" s="16" t="s">
        <v>20</v>
      </c>
      <c r="L38" s="16">
        <v>8.9</v>
      </c>
      <c r="M38" s="41">
        <f t="shared" si="5"/>
        <v>44804</v>
      </c>
      <c r="N38" s="42">
        <f t="shared" si="4"/>
        <v>44805</v>
      </c>
      <c r="O38" s="17" t="s">
        <v>21</v>
      </c>
      <c r="P38" s="17" t="s">
        <v>265</v>
      </c>
      <c r="Q38" s="14">
        <f t="shared" si="3"/>
        <v>144813</v>
      </c>
      <c r="R38" s="14">
        <f t="shared" si="0"/>
        <v>0</v>
      </c>
      <c r="S38" s="14">
        <f t="shared" si="1"/>
        <v>0</v>
      </c>
      <c r="T38" s="14">
        <f t="shared" si="2"/>
        <v>144813</v>
      </c>
      <c r="U38" s="46" t="s">
        <v>23</v>
      </c>
      <c r="V38" s="123">
        <v>62062.799999999996</v>
      </c>
      <c r="W38" s="123">
        <v>0</v>
      </c>
      <c r="X38" s="125">
        <v>0</v>
      </c>
      <c r="Y38" s="123">
        <v>62062.799999999996</v>
      </c>
      <c r="Z38" s="98"/>
      <c r="AA38" s="98"/>
      <c r="AB38" s="98"/>
      <c r="AC38" s="98"/>
      <c r="AD38" s="4"/>
      <c r="AE38" s="6"/>
      <c r="AF38" s="6"/>
      <c r="AG38" s="6"/>
      <c r="AH38" s="6"/>
    </row>
    <row r="39" spans="1:34" ht="15" thickBot="1">
      <c r="A39" s="70">
        <v>34</v>
      </c>
      <c r="B39" s="16" t="s">
        <v>100</v>
      </c>
      <c r="C39" s="16" t="s">
        <v>101</v>
      </c>
      <c r="D39" s="16">
        <v>13</v>
      </c>
      <c r="E39" s="16" t="s">
        <v>25</v>
      </c>
      <c r="F39" s="16" t="s">
        <v>26</v>
      </c>
      <c r="G39" s="16" t="s">
        <v>102</v>
      </c>
      <c r="H39" s="16">
        <v>800301784</v>
      </c>
      <c r="I39" s="16">
        <v>94354608</v>
      </c>
      <c r="J39" s="16" t="s">
        <v>28</v>
      </c>
      <c r="K39" s="16" t="s">
        <v>20</v>
      </c>
      <c r="L39" s="16">
        <v>6</v>
      </c>
      <c r="M39" s="41">
        <f t="shared" si="5"/>
        <v>44804</v>
      </c>
      <c r="N39" s="42">
        <f t="shared" si="4"/>
        <v>44805</v>
      </c>
      <c r="O39" s="17" t="s">
        <v>21</v>
      </c>
      <c r="P39" s="17" t="s">
        <v>265</v>
      </c>
      <c r="Q39" s="14">
        <f t="shared" si="3"/>
        <v>45794</v>
      </c>
      <c r="R39" s="14">
        <f t="shared" si="0"/>
        <v>0</v>
      </c>
      <c r="S39" s="14">
        <f t="shared" si="1"/>
        <v>0</v>
      </c>
      <c r="T39" s="14">
        <f t="shared" si="2"/>
        <v>45794</v>
      </c>
      <c r="U39" s="46" t="s">
        <v>23</v>
      </c>
      <c r="V39" s="123">
        <v>19626</v>
      </c>
      <c r="W39" s="123">
        <v>0</v>
      </c>
      <c r="X39" s="125">
        <v>0</v>
      </c>
      <c r="Y39" s="123">
        <v>19626</v>
      </c>
      <c r="Z39" s="98"/>
      <c r="AA39" s="98"/>
      <c r="AB39" s="98"/>
      <c r="AC39" s="98"/>
      <c r="AD39" s="4"/>
      <c r="AE39" s="6"/>
      <c r="AF39" s="6"/>
      <c r="AG39" s="6"/>
      <c r="AH39" s="6"/>
    </row>
    <row r="40" spans="1:34" ht="15" thickBot="1">
      <c r="A40" s="70">
        <v>35</v>
      </c>
      <c r="B40" s="16" t="s">
        <v>103</v>
      </c>
      <c r="C40" s="16" t="s">
        <v>284</v>
      </c>
      <c r="D40" s="16">
        <v>1</v>
      </c>
      <c r="E40" s="16" t="s">
        <v>25</v>
      </c>
      <c r="F40" s="16" t="s">
        <v>26</v>
      </c>
      <c r="G40" s="16" t="s">
        <v>104</v>
      </c>
      <c r="H40" s="16">
        <v>800301785</v>
      </c>
      <c r="I40" s="16">
        <v>8747743</v>
      </c>
      <c r="J40" s="16" t="s">
        <v>28</v>
      </c>
      <c r="K40" s="16" t="s">
        <v>20</v>
      </c>
      <c r="L40" s="16">
        <v>6</v>
      </c>
      <c r="M40" s="41">
        <f t="shared" si="5"/>
        <v>44804</v>
      </c>
      <c r="N40" s="42">
        <f t="shared" si="4"/>
        <v>44805</v>
      </c>
      <c r="O40" s="17" t="s">
        <v>21</v>
      </c>
      <c r="P40" s="17" t="s">
        <v>265</v>
      </c>
      <c r="Q40" s="14">
        <f t="shared" si="3"/>
        <v>102631</v>
      </c>
      <c r="R40" s="14">
        <f t="shared" si="0"/>
        <v>0</v>
      </c>
      <c r="S40" s="14">
        <f t="shared" si="1"/>
        <v>0</v>
      </c>
      <c r="T40" s="14">
        <f t="shared" si="2"/>
        <v>102631</v>
      </c>
      <c r="U40" s="46" t="s">
        <v>23</v>
      </c>
      <c r="V40" s="123">
        <v>43984.800000000003</v>
      </c>
      <c r="W40" s="123">
        <v>0</v>
      </c>
      <c r="X40" s="125">
        <v>0</v>
      </c>
      <c r="Y40" s="123">
        <v>43984.800000000003</v>
      </c>
      <c r="Z40" s="98"/>
      <c r="AA40" s="98"/>
      <c r="AB40" s="98"/>
      <c r="AC40" s="98"/>
      <c r="AD40" s="4"/>
      <c r="AE40" s="6"/>
      <c r="AF40" s="6"/>
      <c r="AG40" s="6"/>
      <c r="AH40" s="6"/>
    </row>
    <row r="41" spans="1:34" ht="15" thickBot="1">
      <c r="A41" s="70">
        <v>36</v>
      </c>
      <c r="B41" s="16" t="s">
        <v>105</v>
      </c>
      <c r="C41" s="16" t="s">
        <v>106</v>
      </c>
      <c r="D41" s="16">
        <v>14</v>
      </c>
      <c r="E41" s="16" t="s">
        <v>25</v>
      </c>
      <c r="F41" s="16" t="s">
        <v>26</v>
      </c>
      <c r="G41" s="16" t="s">
        <v>107</v>
      </c>
      <c r="H41" s="16">
        <v>800301786</v>
      </c>
      <c r="I41" s="16">
        <v>93120887</v>
      </c>
      <c r="J41" s="16" t="s">
        <v>28</v>
      </c>
      <c r="K41" s="16" t="s">
        <v>20</v>
      </c>
      <c r="L41" s="16">
        <v>2.5</v>
      </c>
      <c r="M41" s="41">
        <f t="shared" si="5"/>
        <v>44804</v>
      </c>
      <c r="N41" s="42">
        <f t="shared" si="4"/>
        <v>44805</v>
      </c>
      <c r="O41" s="17" t="s">
        <v>21</v>
      </c>
      <c r="P41" s="17" t="s">
        <v>265</v>
      </c>
      <c r="Q41" s="14">
        <f t="shared" si="3"/>
        <v>44209</v>
      </c>
      <c r="R41" s="14">
        <f t="shared" si="0"/>
        <v>0</v>
      </c>
      <c r="S41" s="14">
        <f t="shared" si="1"/>
        <v>0</v>
      </c>
      <c r="T41" s="14">
        <f t="shared" si="2"/>
        <v>44209</v>
      </c>
      <c r="U41" s="46" t="s">
        <v>23</v>
      </c>
      <c r="V41" s="123">
        <v>18946.800000000003</v>
      </c>
      <c r="W41" s="123">
        <v>0</v>
      </c>
      <c r="X41" s="125">
        <v>0</v>
      </c>
      <c r="Y41" s="123">
        <v>18946.800000000003</v>
      </c>
      <c r="Z41" s="98"/>
      <c r="AA41" s="98"/>
      <c r="AB41" s="98"/>
      <c r="AC41" s="98"/>
      <c r="AD41" s="4"/>
      <c r="AE41" s="6"/>
      <c r="AF41" s="6"/>
      <c r="AG41" s="6"/>
      <c r="AH41" s="6"/>
    </row>
    <row r="42" spans="1:34" ht="15" thickBot="1">
      <c r="A42" s="70">
        <v>37</v>
      </c>
      <c r="B42" s="16" t="s">
        <v>108</v>
      </c>
      <c r="C42" s="16" t="s">
        <v>109</v>
      </c>
      <c r="D42" s="21" t="s">
        <v>212</v>
      </c>
      <c r="E42" s="16" t="s">
        <v>25</v>
      </c>
      <c r="F42" s="16" t="s">
        <v>26</v>
      </c>
      <c r="G42" s="16" t="s">
        <v>110</v>
      </c>
      <c r="H42" s="16">
        <v>800301787</v>
      </c>
      <c r="I42" s="16">
        <v>93120961</v>
      </c>
      <c r="J42" s="16" t="s">
        <v>28</v>
      </c>
      <c r="K42" s="16" t="s">
        <v>20</v>
      </c>
      <c r="L42" s="16">
        <v>3.2</v>
      </c>
      <c r="M42" s="41">
        <f t="shared" si="5"/>
        <v>44804</v>
      </c>
      <c r="N42" s="42">
        <f t="shared" si="4"/>
        <v>44805</v>
      </c>
      <c r="O42" s="17" t="s">
        <v>21</v>
      </c>
      <c r="P42" s="17" t="s">
        <v>265</v>
      </c>
      <c r="Q42" s="14">
        <f t="shared" si="3"/>
        <v>44713</v>
      </c>
      <c r="R42" s="14">
        <f t="shared" si="0"/>
        <v>0</v>
      </c>
      <c r="S42" s="14">
        <f t="shared" si="1"/>
        <v>0</v>
      </c>
      <c r="T42" s="14">
        <f t="shared" si="2"/>
        <v>44713</v>
      </c>
      <c r="U42" s="46" t="s">
        <v>23</v>
      </c>
      <c r="V42" s="123">
        <v>19162.800000000003</v>
      </c>
      <c r="W42" s="123">
        <v>0</v>
      </c>
      <c r="X42" s="125">
        <v>0</v>
      </c>
      <c r="Y42" s="123">
        <v>19162.800000000003</v>
      </c>
      <c r="Z42" s="98"/>
      <c r="AA42" s="98"/>
      <c r="AB42" s="98"/>
      <c r="AC42" s="98"/>
      <c r="AD42" s="4"/>
      <c r="AE42" s="6"/>
      <c r="AF42" s="6"/>
      <c r="AG42" s="6"/>
      <c r="AH42" s="6"/>
    </row>
    <row r="43" spans="1:34" ht="15" thickBot="1">
      <c r="A43" s="70">
        <v>38</v>
      </c>
      <c r="B43" s="16" t="s">
        <v>111</v>
      </c>
      <c r="C43" s="16" t="s">
        <v>112</v>
      </c>
      <c r="D43" s="16"/>
      <c r="E43" s="16" t="s">
        <v>25</v>
      </c>
      <c r="F43" s="16" t="s">
        <v>26</v>
      </c>
      <c r="G43" s="16" t="s">
        <v>113</v>
      </c>
      <c r="H43" s="16">
        <v>800301788</v>
      </c>
      <c r="I43" s="16">
        <v>83100787</v>
      </c>
      <c r="J43" s="16" t="s">
        <v>28</v>
      </c>
      <c r="K43" s="16" t="s">
        <v>20</v>
      </c>
      <c r="L43" s="16">
        <v>0.9</v>
      </c>
      <c r="M43" s="41">
        <f t="shared" si="5"/>
        <v>44804</v>
      </c>
      <c r="N43" s="42">
        <f t="shared" si="4"/>
        <v>44805</v>
      </c>
      <c r="O43" s="17" t="s">
        <v>21</v>
      </c>
      <c r="P43" s="17" t="s">
        <v>265</v>
      </c>
      <c r="Q43" s="14">
        <f t="shared" si="3"/>
        <v>13076</v>
      </c>
      <c r="R43" s="14">
        <f t="shared" si="0"/>
        <v>0</v>
      </c>
      <c r="S43" s="14">
        <f t="shared" si="1"/>
        <v>0</v>
      </c>
      <c r="T43" s="14">
        <f t="shared" si="2"/>
        <v>13076</v>
      </c>
      <c r="U43" s="46" t="s">
        <v>23</v>
      </c>
      <c r="V43" s="123">
        <v>5604</v>
      </c>
      <c r="W43" s="123">
        <v>0</v>
      </c>
      <c r="X43" s="125">
        <v>0</v>
      </c>
      <c r="Y43" s="123">
        <v>5604</v>
      </c>
      <c r="Z43" s="98"/>
      <c r="AA43" s="98"/>
      <c r="AB43" s="98"/>
      <c r="AC43" s="98"/>
      <c r="AD43" s="4"/>
      <c r="AE43" s="6"/>
      <c r="AF43" s="6"/>
      <c r="AG43" s="6"/>
      <c r="AH43" s="6"/>
    </row>
    <row r="44" spans="1:34" ht="15" thickBot="1">
      <c r="A44" s="70">
        <v>39</v>
      </c>
      <c r="B44" s="16" t="s">
        <v>114</v>
      </c>
      <c r="C44" s="16" t="s">
        <v>115</v>
      </c>
      <c r="D44" s="16">
        <v>38</v>
      </c>
      <c r="E44" s="16" t="s">
        <v>25</v>
      </c>
      <c r="F44" s="16" t="s">
        <v>26</v>
      </c>
      <c r="G44" s="16" t="s">
        <v>116</v>
      </c>
      <c r="H44" s="16">
        <v>800301789</v>
      </c>
      <c r="I44" s="16">
        <v>9416182</v>
      </c>
      <c r="J44" s="16" t="s">
        <v>28</v>
      </c>
      <c r="K44" s="16" t="s">
        <v>20</v>
      </c>
      <c r="L44" s="16">
        <v>9.3000000000000007</v>
      </c>
      <c r="M44" s="41">
        <f t="shared" si="5"/>
        <v>44804</v>
      </c>
      <c r="N44" s="42">
        <f t="shared" si="4"/>
        <v>44805</v>
      </c>
      <c r="O44" s="17" t="s">
        <v>21</v>
      </c>
      <c r="P44" s="17" t="s">
        <v>265</v>
      </c>
      <c r="Q44" s="14">
        <f t="shared" si="3"/>
        <v>82062</v>
      </c>
      <c r="R44" s="14">
        <f t="shared" si="0"/>
        <v>0</v>
      </c>
      <c r="S44" s="14">
        <f t="shared" si="1"/>
        <v>0</v>
      </c>
      <c r="T44" s="14">
        <f t="shared" si="2"/>
        <v>82062</v>
      </c>
      <c r="U44" s="46" t="s">
        <v>23</v>
      </c>
      <c r="V44" s="123">
        <v>35169.600000000006</v>
      </c>
      <c r="W44" s="123">
        <v>0</v>
      </c>
      <c r="X44" s="125">
        <v>0</v>
      </c>
      <c r="Y44" s="123">
        <v>35169.600000000006</v>
      </c>
      <c r="Z44" s="98"/>
      <c r="AA44" s="98"/>
      <c r="AB44" s="98"/>
      <c r="AC44" s="98"/>
      <c r="AD44" s="4"/>
      <c r="AE44" s="6"/>
      <c r="AF44" s="6"/>
      <c r="AG44" s="6"/>
      <c r="AH44" s="6"/>
    </row>
    <row r="45" spans="1:34" ht="15" thickBot="1">
      <c r="A45" s="70">
        <v>40</v>
      </c>
      <c r="B45" s="16" t="s">
        <v>117</v>
      </c>
      <c r="C45" s="16" t="s">
        <v>115</v>
      </c>
      <c r="D45" s="16">
        <v>66</v>
      </c>
      <c r="E45" s="16" t="s">
        <v>25</v>
      </c>
      <c r="F45" s="16" t="s">
        <v>26</v>
      </c>
      <c r="G45" s="16" t="s">
        <v>118</v>
      </c>
      <c r="H45" s="16">
        <v>800301790</v>
      </c>
      <c r="I45" s="16">
        <v>30502466</v>
      </c>
      <c r="J45" s="16" t="s">
        <v>28</v>
      </c>
      <c r="K45" s="16" t="s">
        <v>20</v>
      </c>
      <c r="L45" s="16">
        <v>0.3</v>
      </c>
      <c r="M45" s="41">
        <f t="shared" si="5"/>
        <v>44804</v>
      </c>
      <c r="N45" s="42">
        <f t="shared" si="4"/>
        <v>44805</v>
      </c>
      <c r="O45" s="17" t="s">
        <v>21</v>
      </c>
      <c r="P45" s="17" t="s">
        <v>265</v>
      </c>
      <c r="Q45" s="14">
        <f t="shared" si="3"/>
        <v>95477</v>
      </c>
      <c r="R45" s="14">
        <f t="shared" si="0"/>
        <v>0</v>
      </c>
      <c r="S45" s="14">
        <f t="shared" si="1"/>
        <v>0</v>
      </c>
      <c r="T45" s="14">
        <f t="shared" si="2"/>
        <v>95477</v>
      </c>
      <c r="U45" s="46" t="s">
        <v>23</v>
      </c>
      <c r="V45" s="123">
        <v>40918.800000000003</v>
      </c>
      <c r="W45" s="123">
        <v>0</v>
      </c>
      <c r="X45" s="125">
        <v>0</v>
      </c>
      <c r="Y45" s="123">
        <v>40918.800000000003</v>
      </c>
      <c r="Z45" s="98"/>
      <c r="AA45" s="98"/>
      <c r="AB45" s="98"/>
      <c r="AC45" s="98"/>
      <c r="AD45" s="4"/>
      <c r="AE45" s="6"/>
      <c r="AF45" s="6"/>
      <c r="AG45" s="6"/>
      <c r="AH45" s="6"/>
    </row>
    <row r="46" spans="1:34" ht="15" thickBot="1">
      <c r="A46" s="70">
        <v>41</v>
      </c>
      <c r="B46" s="16" t="s">
        <v>119</v>
      </c>
      <c r="C46" s="16" t="s">
        <v>289</v>
      </c>
      <c r="D46" s="16"/>
      <c r="E46" s="16" t="s">
        <v>25</v>
      </c>
      <c r="F46" s="16" t="s">
        <v>26</v>
      </c>
      <c r="G46" s="16" t="s">
        <v>120</v>
      </c>
      <c r="H46" s="16">
        <v>800301791</v>
      </c>
      <c r="I46" s="16">
        <v>93121745</v>
      </c>
      <c r="J46" s="16" t="s">
        <v>28</v>
      </c>
      <c r="K46" s="16" t="s">
        <v>20</v>
      </c>
      <c r="L46" s="16">
        <v>16.600000000000001</v>
      </c>
      <c r="M46" s="41">
        <f t="shared" si="5"/>
        <v>44804</v>
      </c>
      <c r="N46" s="42">
        <f>N44</f>
        <v>44805</v>
      </c>
      <c r="O46" s="17" t="s">
        <v>21</v>
      </c>
      <c r="P46" s="17" t="s">
        <v>265</v>
      </c>
      <c r="Q46" s="14">
        <f t="shared" si="3"/>
        <v>46306</v>
      </c>
      <c r="R46" s="14">
        <f t="shared" si="0"/>
        <v>0</v>
      </c>
      <c r="S46" s="14">
        <f t="shared" si="1"/>
        <v>0</v>
      </c>
      <c r="T46" s="14">
        <f t="shared" si="2"/>
        <v>46306</v>
      </c>
      <c r="U46" s="46" t="s">
        <v>23</v>
      </c>
      <c r="V46" s="123">
        <v>19845.599999999999</v>
      </c>
      <c r="W46" s="123">
        <v>0</v>
      </c>
      <c r="X46" s="125">
        <v>0</v>
      </c>
      <c r="Y46" s="123">
        <v>19845.599999999999</v>
      </c>
      <c r="Z46" s="98"/>
      <c r="AA46" s="98"/>
      <c r="AB46" s="98"/>
      <c r="AC46" s="98"/>
      <c r="AD46" s="4"/>
      <c r="AE46" s="6"/>
      <c r="AF46" s="6"/>
      <c r="AG46" s="6"/>
      <c r="AH46" s="6"/>
    </row>
    <row r="47" spans="1:34" ht="15" thickBot="1">
      <c r="A47" s="70">
        <v>42</v>
      </c>
      <c r="B47" s="16" t="s">
        <v>121</v>
      </c>
      <c r="C47" s="16" t="s">
        <v>157</v>
      </c>
      <c r="D47" s="16">
        <v>6</v>
      </c>
      <c r="E47" s="16" t="s">
        <v>25</v>
      </c>
      <c r="F47" s="16" t="s">
        <v>26</v>
      </c>
      <c r="G47" s="16" t="s">
        <v>122</v>
      </c>
      <c r="H47" s="16">
        <v>800301792</v>
      </c>
      <c r="I47" s="16">
        <v>9629298</v>
      </c>
      <c r="J47" s="16" t="s">
        <v>28</v>
      </c>
      <c r="K47" s="16" t="s">
        <v>20</v>
      </c>
      <c r="L47" s="16">
        <v>5</v>
      </c>
      <c r="M47" s="41">
        <f t="shared" si="5"/>
        <v>44804</v>
      </c>
      <c r="N47" s="42">
        <f t="shared" si="4"/>
        <v>44805</v>
      </c>
      <c r="O47" s="17" t="s">
        <v>21</v>
      </c>
      <c r="P47" s="17" t="s">
        <v>265</v>
      </c>
      <c r="Q47" s="14">
        <f t="shared" si="3"/>
        <v>53469</v>
      </c>
      <c r="R47" s="14">
        <f t="shared" si="0"/>
        <v>0</v>
      </c>
      <c r="S47" s="14">
        <f t="shared" si="1"/>
        <v>0</v>
      </c>
      <c r="T47" s="14">
        <f t="shared" si="2"/>
        <v>53469</v>
      </c>
      <c r="U47" s="46" t="s">
        <v>23</v>
      </c>
      <c r="V47" s="123">
        <v>22915.199999999997</v>
      </c>
      <c r="W47" s="123">
        <v>0</v>
      </c>
      <c r="X47" s="125">
        <v>0</v>
      </c>
      <c r="Y47" s="123">
        <v>22915.199999999997</v>
      </c>
      <c r="Z47" s="98"/>
      <c r="AA47" s="98"/>
      <c r="AB47" s="98"/>
      <c r="AC47" s="98"/>
      <c r="AD47" s="4"/>
      <c r="AE47" s="6"/>
      <c r="AF47" s="6"/>
      <c r="AG47" s="6"/>
      <c r="AH47" s="6"/>
    </row>
    <row r="48" spans="1:34" ht="15" thickBot="1">
      <c r="A48" s="70">
        <v>43</v>
      </c>
      <c r="B48" s="16" t="s">
        <v>123</v>
      </c>
      <c r="C48" s="16" t="s">
        <v>283</v>
      </c>
      <c r="D48" s="16">
        <v>48</v>
      </c>
      <c r="E48" s="16" t="s">
        <v>25</v>
      </c>
      <c r="F48" s="16" t="s">
        <v>26</v>
      </c>
      <c r="G48" s="16" t="s">
        <v>124</v>
      </c>
      <c r="H48" s="16">
        <v>800301793</v>
      </c>
      <c r="I48" s="16">
        <v>12109624</v>
      </c>
      <c r="J48" s="16" t="s">
        <v>28</v>
      </c>
      <c r="K48" s="16" t="s">
        <v>20</v>
      </c>
      <c r="L48" s="16">
        <v>3.5</v>
      </c>
      <c r="M48" s="41">
        <f t="shared" si="5"/>
        <v>44804</v>
      </c>
      <c r="N48" s="42">
        <f t="shared" si="4"/>
        <v>44805</v>
      </c>
      <c r="O48" s="17" t="s">
        <v>21</v>
      </c>
      <c r="P48" s="17" t="s">
        <v>265</v>
      </c>
      <c r="Q48" s="14">
        <f t="shared" si="3"/>
        <v>93355</v>
      </c>
      <c r="R48" s="14">
        <f t="shared" si="0"/>
        <v>0</v>
      </c>
      <c r="S48" s="14">
        <f t="shared" si="1"/>
        <v>0</v>
      </c>
      <c r="T48" s="14">
        <f t="shared" si="2"/>
        <v>93355</v>
      </c>
      <c r="U48" s="46" t="s">
        <v>23</v>
      </c>
      <c r="V48" s="123">
        <v>40009.199999999997</v>
      </c>
      <c r="W48" s="123">
        <v>0</v>
      </c>
      <c r="X48" s="125">
        <v>0</v>
      </c>
      <c r="Y48" s="123">
        <v>40009.199999999997</v>
      </c>
      <c r="Z48" s="98"/>
      <c r="AA48" s="98"/>
      <c r="AB48" s="98"/>
      <c r="AC48" s="98"/>
      <c r="AD48" s="4"/>
      <c r="AE48" s="6"/>
      <c r="AF48" s="6"/>
      <c r="AG48" s="6"/>
      <c r="AH48" s="6"/>
    </row>
    <row r="49" spans="1:34" ht="15" thickBot="1">
      <c r="A49" s="70">
        <v>44</v>
      </c>
      <c r="B49" s="16" t="s">
        <v>125</v>
      </c>
      <c r="C49" s="16" t="s">
        <v>282</v>
      </c>
      <c r="D49" s="16">
        <v>12</v>
      </c>
      <c r="E49" s="16" t="s">
        <v>25</v>
      </c>
      <c r="F49" s="16" t="s">
        <v>26</v>
      </c>
      <c r="G49" s="16" t="s">
        <v>126</v>
      </c>
      <c r="H49" s="16">
        <v>800301794</v>
      </c>
      <c r="I49" s="16">
        <v>90264430</v>
      </c>
      <c r="J49" s="16" t="s">
        <v>28</v>
      </c>
      <c r="K49" s="16" t="s">
        <v>20</v>
      </c>
      <c r="L49" s="16">
        <v>2.8</v>
      </c>
      <c r="M49" s="41">
        <f t="shared" si="5"/>
        <v>44804</v>
      </c>
      <c r="N49" s="42">
        <f t="shared" si="4"/>
        <v>44805</v>
      </c>
      <c r="O49" s="17" t="s">
        <v>21</v>
      </c>
      <c r="P49" s="17" t="s">
        <v>265</v>
      </c>
      <c r="Q49" s="14">
        <f t="shared" si="3"/>
        <v>82625</v>
      </c>
      <c r="R49" s="14">
        <f t="shared" si="0"/>
        <v>0</v>
      </c>
      <c r="S49" s="14">
        <f t="shared" si="1"/>
        <v>0</v>
      </c>
      <c r="T49" s="14">
        <f t="shared" si="2"/>
        <v>82625</v>
      </c>
      <c r="U49" s="46" t="s">
        <v>23</v>
      </c>
      <c r="V49" s="123">
        <v>35410.800000000003</v>
      </c>
      <c r="W49" s="123">
        <v>0</v>
      </c>
      <c r="X49" s="125">
        <v>0</v>
      </c>
      <c r="Y49" s="123">
        <v>35410.800000000003</v>
      </c>
      <c r="Z49" s="98"/>
      <c r="AA49" s="98"/>
      <c r="AB49" s="98"/>
      <c r="AC49" s="98"/>
      <c r="AD49" s="4"/>
      <c r="AE49" s="6"/>
      <c r="AF49" s="6"/>
      <c r="AG49" s="6"/>
      <c r="AH49" s="6"/>
    </row>
    <row r="50" spans="1:34" ht="15" thickBot="1">
      <c r="A50" s="70">
        <v>45</v>
      </c>
      <c r="B50" s="16" t="s">
        <v>127</v>
      </c>
      <c r="C50" s="16" t="s">
        <v>128</v>
      </c>
      <c r="D50" s="16">
        <v>81</v>
      </c>
      <c r="E50" s="16" t="s">
        <v>25</v>
      </c>
      <c r="F50" s="16" t="s">
        <v>26</v>
      </c>
      <c r="G50" s="16" t="s">
        <v>129</v>
      </c>
      <c r="H50" s="16">
        <v>800301795</v>
      </c>
      <c r="I50" s="16">
        <v>93121766</v>
      </c>
      <c r="J50" s="16" t="s">
        <v>28</v>
      </c>
      <c r="K50" s="16" t="s">
        <v>20</v>
      </c>
      <c r="L50" s="16">
        <v>5</v>
      </c>
      <c r="M50" s="41">
        <f t="shared" si="5"/>
        <v>44804</v>
      </c>
      <c r="N50" s="42">
        <f t="shared" si="4"/>
        <v>44805</v>
      </c>
      <c r="O50" s="17" t="s">
        <v>21</v>
      </c>
      <c r="P50" s="17" t="s">
        <v>265</v>
      </c>
      <c r="Q50" s="14">
        <f t="shared" si="3"/>
        <v>66951</v>
      </c>
      <c r="R50" s="14">
        <f t="shared" si="0"/>
        <v>0</v>
      </c>
      <c r="S50" s="14">
        <f t="shared" si="1"/>
        <v>0</v>
      </c>
      <c r="T50" s="14">
        <f t="shared" si="2"/>
        <v>66951</v>
      </c>
      <c r="U50" s="46" t="s">
        <v>23</v>
      </c>
      <c r="V50" s="123">
        <v>28693.199999999997</v>
      </c>
      <c r="W50" s="123">
        <v>0</v>
      </c>
      <c r="X50" s="125">
        <v>0</v>
      </c>
      <c r="Y50" s="123">
        <v>28693.199999999997</v>
      </c>
      <c r="Z50" s="98"/>
      <c r="AA50" s="98"/>
      <c r="AB50" s="98"/>
      <c r="AC50" s="98"/>
      <c r="AD50" s="4"/>
      <c r="AE50" s="6"/>
      <c r="AF50" s="6"/>
      <c r="AG50" s="6"/>
      <c r="AH50" s="6"/>
    </row>
    <row r="51" spans="1:34" ht="15" thickBot="1">
      <c r="A51" s="70">
        <v>46</v>
      </c>
      <c r="B51" s="16" t="s">
        <v>42</v>
      </c>
      <c r="C51" s="16" t="s">
        <v>130</v>
      </c>
      <c r="D51" s="16"/>
      <c r="E51" s="16" t="s">
        <v>131</v>
      </c>
      <c r="F51" s="16" t="s">
        <v>132</v>
      </c>
      <c r="G51" s="16" t="s">
        <v>133</v>
      </c>
      <c r="H51" s="16">
        <v>800208299</v>
      </c>
      <c r="I51" s="16">
        <v>90335961</v>
      </c>
      <c r="J51" s="16" t="s">
        <v>134</v>
      </c>
      <c r="K51" s="16" t="s">
        <v>20</v>
      </c>
      <c r="L51" s="16">
        <v>9</v>
      </c>
      <c r="M51" s="41">
        <f>M47</f>
        <v>44804</v>
      </c>
      <c r="N51" s="42">
        <f>N49</f>
        <v>44805</v>
      </c>
      <c r="O51" s="17" t="s">
        <v>21</v>
      </c>
      <c r="P51" s="17" t="s">
        <v>265</v>
      </c>
      <c r="Q51" s="133">
        <f t="shared" si="3"/>
        <v>3220</v>
      </c>
      <c r="R51" s="14">
        <f t="shared" si="0"/>
        <v>7512</v>
      </c>
      <c r="S51" s="14">
        <f t="shared" si="1"/>
        <v>0</v>
      </c>
      <c r="T51" s="133">
        <f>ROUND(Y51*28/12,0)</f>
        <v>10732</v>
      </c>
      <c r="U51" s="46" t="s">
        <v>23</v>
      </c>
      <c r="V51" s="123">
        <v>1380</v>
      </c>
      <c r="W51" s="123">
        <v>3219.6000000000004</v>
      </c>
      <c r="X51" s="125">
        <v>0</v>
      </c>
      <c r="Y51" s="123">
        <v>4599.6000000000004</v>
      </c>
      <c r="Z51" s="98"/>
      <c r="AA51" s="98"/>
      <c r="AB51" s="98"/>
      <c r="AC51" s="98"/>
      <c r="AD51" s="4"/>
      <c r="AE51" s="6"/>
      <c r="AF51" s="6"/>
      <c r="AG51" s="6"/>
      <c r="AH51" s="6"/>
    </row>
    <row r="52" spans="1:34" ht="15" thickBot="1">
      <c r="A52" s="70">
        <v>47</v>
      </c>
      <c r="B52" s="16" t="s">
        <v>42</v>
      </c>
      <c r="C52" s="16" t="s">
        <v>135</v>
      </c>
      <c r="D52" s="16"/>
      <c r="E52" s="16" t="s">
        <v>25</v>
      </c>
      <c r="F52" s="16" t="s">
        <v>26</v>
      </c>
      <c r="G52" s="16" t="s">
        <v>136</v>
      </c>
      <c r="H52" s="16">
        <v>800304324</v>
      </c>
      <c r="I52" s="16">
        <v>90142524</v>
      </c>
      <c r="J52" s="16" t="s">
        <v>28</v>
      </c>
      <c r="K52" s="16" t="s">
        <v>20</v>
      </c>
      <c r="L52" s="16">
        <v>12</v>
      </c>
      <c r="M52" s="41">
        <f>M48</f>
        <v>44804</v>
      </c>
      <c r="N52" s="42">
        <f>N50</f>
        <v>44805</v>
      </c>
      <c r="O52" s="17" t="s">
        <v>21</v>
      </c>
      <c r="P52" s="17" t="s">
        <v>265</v>
      </c>
      <c r="Q52" s="14">
        <f t="shared" si="3"/>
        <v>93948</v>
      </c>
      <c r="R52" s="14">
        <f t="shared" si="0"/>
        <v>0</v>
      </c>
      <c r="S52" s="14">
        <f t="shared" si="1"/>
        <v>0</v>
      </c>
      <c r="T52" s="14">
        <f t="shared" si="2"/>
        <v>93948</v>
      </c>
      <c r="U52" s="46" t="s">
        <v>23</v>
      </c>
      <c r="V52" s="123">
        <v>40263.600000000006</v>
      </c>
      <c r="W52" s="123">
        <v>0</v>
      </c>
      <c r="X52" s="125">
        <v>0</v>
      </c>
      <c r="Y52" s="123">
        <v>40263.600000000006</v>
      </c>
      <c r="Z52" s="98"/>
      <c r="AA52" s="98"/>
      <c r="AB52" s="98"/>
      <c r="AC52" s="98"/>
      <c r="AD52" s="4"/>
      <c r="AE52" s="6"/>
      <c r="AF52" s="6"/>
      <c r="AG52" s="6"/>
      <c r="AH52" s="6"/>
    </row>
    <row r="53" spans="1:34" s="35" customFormat="1" ht="15" customHeight="1" thickBot="1">
      <c r="A53" s="70">
        <v>48</v>
      </c>
      <c r="B53" s="25" t="s">
        <v>223</v>
      </c>
      <c r="C53" s="25" t="s">
        <v>165</v>
      </c>
      <c r="D53" s="31" t="s">
        <v>226</v>
      </c>
      <c r="E53" s="25" t="s">
        <v>25</v>
      </c>
      <c r="F53" s="25" t="s">
        <v>26</v>
      </c>
      <c r="G53" s="25" t="s">
        <v>216</v>
      </c>
      <c r="H53" s="25">
        <v>330124820</v>
      </c>
      <c r="I53" s="25">
        <v>93245057</v>
      </c>
      <c r="J53" s="25" t="s">
        <v>28</v>
      </c>
      <c r="K53" s="25" t="s">
        <v>20</v>
      </c>
      <c r="L53" s="25">
        <v>33</v>
      </c>
      <c r="M53" s="43">
        <v>44804</v>
      </c>
      <c r="N53" s="42">
        <f t="shared" ref="N53:N61" si="6">N51</f>
        <v>44805</v>
      </c>
      <c r="O53" s="15" t="s">
        <v>21</v>
      </c>
      <c r="P53" s="15" t="s">
        <v>265</v>
      </c>
      <c r="Q53" s="14">
        <f t="shared" si="3"/>
        <v>93333</v>
      </c>
      <c r="R53" s="14">
        <f t="shared" si="0"/>
        <v>0</v>
      </c>
      <c r="S53" s="14">
        <f t="shared" si="1"/>
        <v>0</v>
      </c>
      <c r="T53" s="14">
        <f t="shared" si="2"/>
        <v>93333</v>
      </c>
      <c r="U53" s="47" t="s">
        <v>23</v>
      </c>
      <c r="V53" s="126">
        <v>39999.692307692305</v>
      </c>
      <c r="W53" s="126">
        <v>0</v>
      </c>
      <c r="X53" s="127">
        <v>0</v>
      </c>
      <c r="Y53" s="123">
        <v>39999.692307692305</v>
      </c>
      <c r="Z53" s="56"/>
      <c r="AA53" s="56"/>
      <c r="AB53" s="56"/>
      <c r="AC53" s="56"/>
      <c r="AD53" s="33"/>
      <c r="AE53" s="34"/>
      <c r="AF53" s="34"/>
      <c r="AG53" s="34"/>
      <c r="AH53" s="34"/>
    </row>
    <row r="54" spans="1:34" s="40" customFormat="1" ht="15" customHeight="1" thickBot="1">
      <c r="A54" s="70">
        <v>49</v>
      </c>
      <c r="B54" s="32" t="s">
        <v>222</v>
      </c>
      <c r="C54" s="32" t="s">
        <v>281</v>
      </c>
      <c r="D54" s="32" t="s">
        <v>218</v>
      </c>
      <c r="E54" s="32" t="s">
        <v>25</v>
      </c>
      <c r="F54" s="32" t="s">
        <v>26</v>
      </c>
      <c r="G54" s="25" t="s">
        <v>219</v>
      </c>
      <c r="H54" s="32">
        <v>330124822</v>
      </c>
      <c r="I54" s="32">
        <v>89064882</v>
      </c>
      <c r="J54" s="32" t="s">
        <v>28</v>
      </c>
      <c r="K54" s="32" t="s">
        <v>20</v>
      </c>
      <c r="L54" s="32">
        <v>2</v>
      </c>
      <c r="M54" s="43">
        <v>44804</v>
      </c>
      <c r="N54" s="42">
        <f t="shared" si="6"/>
        <v>44805</v>
      </c>
      <c r="O54" s="25" t="s">
        <v>21</v>
      </c>
      <c r="P54" s="25" t="s">
        <v>265</v>
      </c>
      <c r="Q54" s="146">
        <f t="shared" si="3"/>
        <v>5250</v>
      </c>
      <c r="R54" s="14">
        <f t="shared" si="0"/>
        <v>0</v>
      </c>
      <c r="S54" s="14">
        <f t="shared" si="1"/>
        <v>0</v>
      </c>
      <c r="T54" s="14">
        <f t="shared" si="2"/>
        <v>5250</v>
      </c>
      <c r="U54" s="48" t="s">
        <v>23</v>
      </c>
      <c r="V54" s="126">
        <v>2250</v>
      </c>
      <c r="W54" s="128">
        <v>0</v>
      </c>
      <c r="X54" s="129">
        <v>0</v>
      </c>
      <c r="Y54" s="123">
        <v>2250</v>
      </c>
      <c r="Z54" s="100"/>
      <c r="AA54" s="100"/>
      <c r="AB54" s="100"/>
      <c r="AC54" s="100"/>
      <c r="AD54" s="38"/>
      <c r="AE54" s="39"/>
      <c r="AF54" s="39"/>
      <c r="AG54" s="39"/>
      <c r="AH54" s="39"/>
    </row>
    <row r="55" spans="1:34" s="40" customFormat="1" ht="15" customHeight="1" thickBot="1">
      <c r="A55" s="70">
        <v>50</v>
      </c>
      <c r="B55" s="32" t="s">
        <v>222</v>
      </c>
      <c r="C55" s="32" t="s">
        <v>230</v>
      </c>
      <c r="D55" s="32" t="s">
        <v>231</v>
      </c>
      <c r="E55" s="32" t="s">
        <v>25</v>
      </c>
      <c r="F55" s="32" t="s">
        <v>26</v>
      </c>
      <c r="G55" s="25" t="s">
        <v>245</v>
      </c>
      <c r="H55" s="32">
        <v>302824131</v>
      </c>
      <c r="I55" s="32">
        <v>92039091</v>
      </c>
      <c r="J55" s="32" t="s">
        <v>19</v>
      </c>
      <c r="K55" s="32" t="s">
        <v>20</v>
      </c>
      <c r="L55" s="32">
        <v>2</v>
      </c>
      <c r="M55" s="43">
        <v>44804</v>
      </c>
      <c r="N55" s="42">
        <f t="shared" si="6"/>
        <v>44805</v>
      </c>
      <c r="O55" s="32" t="s">
        <v>21</v>
      </c>
      <c r="P55" s="25" t="s">
        <v>22</v>
      </c>
      <c r="Q55" s="146">
        <f t="shared" si="3"/>
        <v>5600</v>
      </c>
      <c r="R55" s="14">
        <f t="shared" si="0"/>
        <v>0</v>
      </c>
      <c r="S55" s="14">
        <f t="shared" si="1"/>
        <v>0</v>
      </c>
      <c r="T55" s="14">
        <f t="shared" si="2"/>
        <v>5600</v>
      </c>
      <c r="U55" s="37" t="s">
        <v>23</v>
      </c>
      <c r="V55" s="128">
        <v>2400</v>
      </c>
      <c r="W55" s="128">
        <v>0</v>
      </c>
      <c r="X55" s="129">
        <v>0</v>
      </c>
      <c r="Y55" s="128">
        <v>2400</v>
      </c>
      <c r="Z55" s="100"/>
      <c r="AA55" s="100"/>
      <c r="AB55" s="100"/>
      <c r="AC55" s="100"/>
      <c r="AD55" s="38"/>
      <c r="AE55" s="39"/>
      <c r="AF55" s="39"/>
      <c r="AG55" s="39"/>
      <c r="AH55" s="39"/>
    </row>
    <row r="56" spans="1:34" s="40" customFormat="1" ht="15" customHeight="1" thickBot="1">
      <c r="A56" s="70">
        <v>51</v>
      </c>
      <c r="B56" s="32" t="s">
        <v>222</v>
      </c>
      <c r="C56" s="32" t="s">
        <v>232</v>
      </c>
      <c r="D56" s="32" t="s">
        <v>233</v>
      </c>
      <c r="E56" s="32" t="s">
        <v>25</v>
      </c>
      <c r="F56" s="32" t="s">
        <v>26</v>
      </c>
      <c r="G56" s="25" t="s">
        <v>244</v>
      </c>
      <c r="H56" s="32">
        <v>302824130</v>
      </c>
      <c r="I56" s="32">
        <v>92052932</v>
      </c>
      <c r="J56" s="32" t="s">
        <v>19</v>
      </c>
      <c r="K56" s="32" t="s">
        <v>20</v>
      </c>
      <c r="L56" s="32">
        <v>2</v>
      </c>
      <c r="M56" s="43">
        <v>44804</v>
      </c>
      <c r="N56" s="42">
        <f t="shared" si="6"/>
        <v>44805</v>
      </c>
      <c r="O56" s="32" t="s">
        <v>21</v>
      </c>
      <c r="P56" s="25" t="s">
        <v>22</v>
      </c>
      <c r="Q56" s="146">
        <f t="shared" si="3"/>
        <v>4480</v>
      </c>
      <c r="R56" s="14">
        <f t="shared" si="0"/>
        <v>0</v>
      </c>
      <c r="S56" s="14">
        <f t="shared" si="1"/>
        <v>0</v>
      </c>
      <c r="T56" s="14">
        <f t="shared" si="2"/>
        <v>4480</v>
      </c>
      <c r="U56" s="37" t="s">
        <v>23</v>
      </c>
      <c r="V56" s="128">
        <v>1920</v>
      </c>
      <c r="W56" s="128">
        <v>0</v>
      </c>
      <c r="X56" s="129">
        <v>0</v>
      </c>
      <c r="Y56" s="128">
        <v>1920</v>
      </c>
      <c r="Z56" s="100"/>
      <c r="AA56" s="100"/>
      <c r="AB56" s="100"/>
      <c r="AC56" s="100"/>
      <c r="AD56" s="38"/>
      <c r="AE56" s="39"/>
      <c r="AF56" s="39"/>
      <c r="AG56" s="39"/>
      <c r="AH56" s="39"/>
    </row>
    <row r="57" spans="1:34" s="40" customFormat="1" ht="15" customHeight="1" thickBot="1">
      <c r="A57" s="70">
        <v>52</v>
      </c>
      <c r="B57" s="32" t="s">
        <v>222</v>
      </c>
      <c r="C57" s="32" t="s">
        <v>234</v>
      </c>
      <c r="D57" s="32" t="s">
        <v>235</v>
      </c>
      <c r="E57" s="32" t="s">
        <v>25</v>
      </c>
      <c r="F57" s="32" t="s">
        <v>26</v>
      </c>
      <c r="G57" s="25" t="s">
        <v>243</v>
      </c>
      <c r="H57" s="32">
        <v>302824129</v>
      </c>
      <c r="I57" s="32">
        <v>93435039</v>
      </c>
      <c r="J57" s="32" t="s">
        <v>19</v>
      </c>
      <c r="K57" s="32" t="s">
        <v>20</v>
      </c>
      <c r="L57" s="32">
        <v>7</v>
      </c>
      <c r="M57" s="43">
        <v>44804</v>
      </c>
      <c r="N57" s="42">
        <f t="shared" si="6"/>
        <v>44805</v>
      </c>
      <c r="O57" s="32" t="s">
        <v>21</v>
      </c>
      <c r="P57" s="25" t="s">
        <v>22</v>
      </c>
      <c r="Q57" s="146">
        <f t="shared" si="3"/>
        <v>9520</v>
      </c>
      <c r="R57" s="14">
        <f t="shared" si="0"/>
        <v>0</v>
      </c>
      <c r="S57" s="14">
        <f t="shared" si="1"/>
        <v>0</v>
      </c>
      <c r="T57" s="14">
        <f t="shared" si="2"/>
        <v>9520</v>
      </c>
      <c r="U57" s="37" t="s">
        <v>23</v>
      </c>
      <c r="V57" s="128">
        <v>4080</v>
      </c>
      <c r="W57" s="128">
        <v>0</v>
      </c>
      <c r="X57" s="129">
        <v>0</v>
      </c>
      <c r="Y57" s="128">
        <v>4080</v>
      </c>
      <c r="Z57" s="100"/>
      <c r="AA57" s="100"/>
      <c r="AB57" s="100"/>
      <c r="AC57" s="100"/>
      <c r="AD57" s="38"/>
      <c r="AE57" s="39"/>
      <c r="AF57" s="39"/>
      <c r="AG57" s="39"/>
      <c r="AH57" s="39"/>
    </row>
    <row r="58" spans="1:34" s="40" customFormat="1" ht="15" customHeight="1" thickBot="1">
      <c r="A58" s="70">
        <v>53</v>
      </c>
      <c r="B58" s="32" t="s">
        <v>236</v>
      </c>
      <c r="C58" s="32" t="s">
        <v>193</v>
      </c>
      <c r="D58" s="32" t="s">
        <v>237</v>
      </c>
      <c r="E58" s="32" t="s">
        <v>25</v>
      </c>
      <c r="F58" s="32" t="s">
        <v>26</v>
      </c>
      <c r="G58" s="25" t="s">
        <v>246</v>
      </c>
      <c r="H58" s="32">
        <v>300654148</v>
      </c>
      <c r="I58" s="32">
        <v>97072117</v>
      </c>
      <c r="J58" s="32" t="s">
        <v>28</v>
      </c>
      <c r="K58" s="32" t="s">
        <v>20</v>
      </c>
      <c r="L58" s="32">
        <v>4</v>
      </c>
      <c r="M58" s="43">
        <v>44804</v>
      </c>
      <c r="N58" s="42">
        <f t="shared" si="6"/>
        <v>44805</v>
      </c>
      <c r="O58" s="32" t="s">
        <v>21</v>
      </c>
      <c r="P58" s="25" t="s">
        <v>22</v>
      </c>
      <c r="Q58" s="146">
        <f t="shared" si="3"/>
        <v>21000</v>
      </c>
      <c r="R58" s="14">
        <f t="shared" si="0"/>
        <v>0</v>
      </c>
      <c r="S58" s="14">
        <f t="shared" si="1"/>
        <v>0</v>
      </c>
      <c r="T58" s="14">
        <f t="shared" si="2"/>
        <v>21000</v>
      </c>
      <c r="U58" s="37" t="s">
        <v>23</v>
      </c>
      <c r="V58" s="128">
        <v>9000</v>
      </c>
      <c r="W58" s="128">
        <v>0</v>
      </c>
      <c r="X58" s="129">
        <v>0</v>
      </c>
      <c r="Y58" s="128">
        <v>9000</v>
      </c>
      <c r="Z58" s="100"/>
      <c r="AA58" s="100"/>
      <c r="AB58" s="100"/>
      <c r="AC58" s="100"/>
      <c r="AD58" s="38"/>
      <c r="AE58" s="39"/>
      <c r="AF58" s="39"/>
      <c r="AG58" s="39"/>
      <c r="AH58" s="39"/>
    </row>
    <row r="59" spans="1:34" s="40" customFormat="1" ht="15" customHeight="1" thickBot="1">
      <c r="A59" s="70">
        <v>54</v>
      </c>
      <c r="B59" s="32" t="s">
        <v>248</v>
      </c>
      <c r="C59" s="32" t="s">
        <v>182</v>
      </c>
      <c r="D59" s="32"/>
      <c r="E59" s="32" t="s">
        <v>25</v>
      </c>
      <c r="F59" s="32" t="s">
        <v>26</v>
      </c>
      <c r="G59" s="25" t="s">
        <v>249</v>
      </c>
      <c r="H59" s="32">
        <v>308703062</v>
      </c>
      <c r="I59" s="32">
        <v>98385642</v>
      </c>
      <c r="J59" s="32" t="s">
        <v>28</v>
      </c>
      <c r="K59" s="32" t="s">
        <v>20</v>
      </c>
      <c r="L59" s="32">
        <v>9</v>
      </c>
      <c r="M59" s="43">
        <v>44804</v>
      </c>
      <c r="N59" s="42">
        <f t="shared" si="6"/>
        <v>44805</v>
      </c>
      <c r="O59" s="45" t="s">
        <v>21</v>
      </c>
      <c r="P59" s="25" t="s">
        <v>22</v>
      </c>
      <c r="Q59" s="146">
        <f t="shared" si="3"/>
        <v>58333</v>
      </c>
      <c r="R59" s="14">
        <f t="shared" si="0"/>
        <v>0</v>
      </c>
      <c r="S59" s="14">
        <f t="shared" si="1"/>
        <v>0</v>
      </c>
      <c r="T59" s="14">
        <f t="shared" si="2"/>
        <v>58333</v>
      </c>
      <c r="U59" s="37" t="s">
        <v>23</v>
      </c>
      <c r="V59" s="130">
        <v>25000</v>
      </c>
      <c r="W59" s="130">
        <v>0</v>
      </c>
      <c r="X59" s="131">
        <v>0</v>
      </c>
      <c r="Y59" s="128">
        <v>25000</v>
      </c>
      <c r="Z59" s="100"/>
      <c r="AA59" s="100"/>
      <c r="AB59" s="100"/>
      <c r="AC59" s="100"/>
      <c r="AD59" s="38"/>
      <c r="AE59" s="39"/>
      <c r="AF59" s="39"/>
      <c r="AG59" s="39"/>
      <c r="AH59" s="39"/>
    </row>
    <row r="60" spans="1:34" s="40" customFormat="1" ht="15" customHeight="1" thickBot="1">
      <c r="A60" s="36">
        <v>55</v>
      </c>
      <c r="B60" s="32" t="s">
        <v>42</v>
      </c>
      <c r="C60" s="32" t="s">
        <v>270</v>
      </c>
      <c r="D60" s="32"/>
      <c r="E60" s="32" t="s">
        <v>25</v>
      </c>
      <c r="F60" s="32" t="s">
        <v>26</v>
      </c>
      <c r="G60" s="25" t="s">
        <v>271</v>
      </c>
      <c r="H60" s="32">
        <v>309511269</v>
      </c>
      <c r="I60" s="45">
        <v>97702501</v>
      </c>
      <c r="J60" s="32" t="s">
        <v>28</v>
      </c>
      <c r="K60" s="32" t="s">
        <v>20</v>
      </c>
      <c r="L60" s="32">
        <v>2</v>
      </c>
      <c r="M60" s="43">
        <v>44804</v>
      </c>
      <c r="N60" s="42">
        <f t="shared" si="6"/>
        <v>44805</v>
      </c>
      <c r="O60" s="45" t="s">
        <v>21</v>
      </c>
      <c r="P60" s="25" t="s">
        <v>22</v>
      </c>
      <c r="Q60" s="146">
        <f t="shared" si="3"/>
        <v>12250</v>
      </c>
      <c r="R60" s="14">
        <f t="shared" si="0"/>
        <v>0</v>
      </c>
      <c r="S60" s="14">
        <f t="shared" si="1"/>
        <v>0</v>
      </c>
      <c r="T60" s="14">
        <f t="shared" si="2"/>
        <v>12250</v>
      </c>
      <c r="U60" s="88" t="s">
        <v>23</v>
      </c>
      <c r="V60" s="77">
        <v>5250</v>
      </c>
      <c r="W60" s="77">
        <v>0</v>
      </c>
      <c r="X60" s="93">
        <v>0</v>
      </c>
      <c r="Y60" s="77">
        <v>5250</v>
      </c>
      <c r="Z60" s="100"/>
      <c r="AA60" s="100"/>
      <c r="AB60" s="100"/>
      <c r="AC60" s="100"/>
      <c r="AD60" s="38"/>
      <c r="AE60" s="39"/>
      <c r="AF60" s="39"/>
      <c r="AG60" s="39"/>
      <c r="AH60" s="39"/>
    </row>
    <row r="61" spans="1:34" s="40" customFormat="1" ht="17.25" customHeight="1" thickBot="1">
      <c r="A61" s="36">
        <v>56</v>
      </c>
      <c r="B61" s="32" t="s">
        <v>42</v>
      </c>
      <c r="C61" s="32" t="s">
        <v>109</v>
      </c>
      <c r="D61" s="32" t="s">
        <v>275</v>
      </c>
      <c r="E61" s="32" t="s">
        <v>25</v>
      </c>
      <c r="F61" s="32" t="s">
        <v>26</v>
      </c>
      <c r="G61" s="25" t="s">
        <v>274</v>
      </c>
      <c r="H61" s="32">
        <v>308703064</v>
      </c>
      <c r="I61" s="45">
        <v>91294832</v>
      </c>
      <c r="J61" s="32" t="s">
        <v>28</v>
      </c>
      <c r="K61" s="32" t="s">
        <v>20</v>
      </c>
      <c r="L61" s="32">
        <v>2</v>
      </c>
      <c r="M61" s="43">
        <v>44804</v>
      </c>
      <c r="N61" s="42">
        <f t="shared" si="6"/>
        <v>44805</v>
      </c>
      <c r="O61" s="45" t="s">
        <v>21</v>
      </c>
      <c r="P61" s="25" t="s">
        <v>22</v>
      </c>
      <c r="Q61" s="146">
        <f t="shared" si="3"/>
        <v>4200</v>
      </c>
      <c r="R61" s="14">
        <f t="shared" si="0"/>
        <v>0</v>
      </c>
      <c r="S61" s="14">
        <f t="shared" si="1"/>
        <v>0</v>
      </c>
      <c r="T61" s="14">
        <f t="shared" si="2"/>
        <v>4200</v>
      </c>
      <c r="U61" s="88" t="s">
        <v>23</v>
      </c>
      <c r="V61" s="77">
        <v>1800</v>
      </c>
      <c r="W61" s="77">
        <v>0</v>
      </c>
      <c r="X61" s="93">
        <v>0</v>
      </c>
      <c r="Y61" s="77">
        <v>1800</v>
      </c>
      <c r="Z61" s="100"/>
      <c r="AA61" s="100"/>
      <c r="AB61" s="100"/>
      <c r="AC61" s="100"/>
      <c r="AD61" s="38"/>
      <c r="AE61" s="39"/>
      <c r="AF61" s="39"/>
      <c r="AG61" s="39"/>
      <c r="AH61" s="39"/>
    </row>
    <row r="62" spans="1:34" ht="78.75" customHeight="1" thickBot="1">
      <c r="A62" s="89" t="s">
        <v>0</v>
      </c>
      <c r="B62" s="89" t="s">
        <v>1</v>
      </c>
      <c r="C62" s="89" t="s">
        <v>2</v>
      </c>
      <c r="D62" s="89" t="s">
        <v>3</v>
      </c>
      <c r="E62" s="12" t="s">
        <v>4</v>
      </c>
      <c r="F62" s="12" t="s">
        <v>5</v>
      </c>
      <c r="G62" s="12" t="s">
        <v>6</v>
      </c>
      <c r="H62" s="12" t="s">
        <v>7</v>
      </c>
      <c r="I62" s="12" t="s">
        <v>8</v>
      </c>
      <c r="J62" s="12" t="s">
        <v>9</v>
      </c>
      <c r="K62" s="12" t="s">
        <v>10</v>
      </c>
      <c r="L62" s="12" t="s">
        <v>242</v>
      </c>
      <c r="M62" s="12" t="s">
        <v>11</v>
      </c>
      <c r="N62" s="12" t="s">
        <v>12</v>
      </c>
      <c r="O62" s="12" t="s">
        <v>13</v>
      </c>
      <c r="P62" s="12" t="s">
        <v>14</v>
      </c>
      <c r="Q62" s="45" t="s">
        <v>335</v>
      </c>
      <c r="R62" s="45" t="s">
        <v>332</v>
      </c>
      <c r="S62" s="45" t="s">
        <v>333</v>
      </c>
      <c r="T62" s="50" t="s">
        <v>334</v>
      </c>
      <c r="U62" s="12" t="s">
        <v>15</v>
      </c>
      <c r="V62" s="76" t="s">
        <v>266</v>
      </c>
      <c r="W62" s="76" t="s">
        <v>267</v>
      </c>
      <c r="X62" s="108" t="s">
        <v>269</v>
      </c>
      <c r="Y62" s="77" t="s">
        <v>268</v>
      </c>
      <c r="Z62" s="99"/>
      <c r="AA62" s="99"/>
      <c r="AB62" s="99"/>
      <c r="AC62" s="99"/>
      <c r="AD62" s="4"/>
      <c r="AE62" s="6"/>
      <c r="AF62" s="6"/>
      <c r="AG62" s="6"/>
      <c r="AH62" s="6"/>
    </row>
    <row r="63" spans="1:34" s="40" customFormat="1" ht="22.5" customHeight="1" thickBot="1">
      <c r="A63" s="143">
        <v>57</v>
      </c>
      <c r="B63" s="144" t="s">
        <v>329</v>
      </c>
      <c r="C63" s="144" t="s">
        <v>324</v>
      </c>
      <c r="D63" s="145" t="s">
        <v>325</v>
      </c>
      <c r="E63" s="142" t="s">
        <v>25</v>
      </c>
      <c r="F63" s="92" t="s">
        <v>26</v>
      </c>
      <c r="G63" s="132" t="s">
        <v>326</v>
      </c>
      <c r="H63" s="132">
        <v>309511496</v>
      </c>
      <c r="I63" s="132"/>
      <c r="J63" s="132" t="s">
        <v>19</v>
      </c>
      <c r="K63" s="132" t="s">
        <v>20</v>
      </c>
      <c r="L63" s="132">
        <v>15</v>
      </c>
      <c r="M63" s="47" t="s">
        <v>315</v>
      </c>
      <c r="N63" s="147">
        <v>44896</v>
      </c>
      <c r="O63" s="132" t="s">
        <v>290</v>
      </c>
      <c r="P63" s="66" t="s">
        <v>22</v>
      </c>
      <c r="Q63" s="148">
        <f>ROUND(V63*25/12,0)</f>
        <v>16667</v>
      </c>
      <c r="R63" s="134">
        <f>ROUND(W63*25/12,0)</f>
        <v>0</v>
      </c>
      <c r="S63" s="134">
        <f>ROUND(X63*25/12,0)</f>
        <v>0</v>
      </c>
      <c r="T63" s="134">
        <f>ROUND(Y63*25/12,0)</f>
        <v>16667</v>
      </c>
      <c r="U63" s="48" t="s">
        <v>23</v>
      </c>
      <c r="V63" s="118">
        <v>8000</v>
      </c>
      <c r="W63" s="118">
        <v>0</v>
      </c>
      <c r="X63" s="118">
        <v>0</v>
      </c>
      <c r="Y63" s="118">
        <f>V63</f>
        <v>8000</v>
      </c>
      <c r="Z63" s="100"/>
      <c r="AA63" s="100"/>
      <c r="AB63" s="100"/>
      <c r="AC63" s="100"/>
      <c r="AD63" s="38"/>
      <c r="AE63" s="39"/>
      <c r="AF63" s="39"/>
      <c r="AG63" s="39"/>
      <c r="AH63" s="39"/>
    </row>
    <row r="64" spans="1:34" ht="15.75" thickBo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>
        <f>SUM(L6:L59,L60:L61,L63)</f>
        <v>357.90000000000009</v>
      </c>
      <c r="M64" s="90"/>
      <c r="N64" s="90"/>
      <c r="O64" s="90"/>
      <c r="P64" s="90"/>
      <c r="Q64" s="91">
        <f>SUM(Q6:Q54,Q55:Q61,Q63)</f>
        <v>3440697</v>
      </c>
      <c r="R64" s="91">
        <f>SUM(R6:R54,R55:R61,R63)</f>
        <v>7512</v>
      </c>
      <c r="S64" s="91">
        <f>SUM(S6:S54,S55:S61,R63)</f>
        <v>0</v>
      </c>
      <c r="T64" s="91">
        <f>SUM(T6:T54,T55:T61,T63)</f>
        <v>3448209</v>
      </c>
      <c r="U64" s="90"/>
      <c r="V64" s="78"/>
      <c r="W64" s="78"/>
      <c r="X64" s="78"/>
      <c r="Y64" s="105"/>
      <c r="Z64" s="101"/>
      <c r="AA64" s="101"/>
      <c r="AB64" s="101"/>
      <c r="AC64" s="102"/>
      <c r="AD64" s="8"/>
      <c r="AE64" s="6"/>
      <c r="AF64" s="9"/>
      <c r="AG64" s="6"/>
      <c r="AH64" s="6"/>
    </row>
    <row r="65" spans="1:40" ht="15" thickBot="1">
      <c r="A65" s="157" t="s">
        <v>317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79"/>
      <c r="W65" s="79"/>
      <c r="X65" s="79"/>
      <c r="Y65" s="106"/>
      <c r="Z65" s="101"/>
      <c r="AA65" s="101"/>
      <c r="AB65" s="101"/>
      <c r="AC65" s="101"/>
      <c r="AD65" s="8"/>
      <c r="AE65" s="9"/>
      <c r="AF65" s="9"/>
      <c r="AG65" s="6"/>
      <c r="AH65" s="9"/>
      <c r="AI65" s="10"/>
      <c r="AJ65" s="10"/>
      <c r="AK65" s="10"/>
      <c r="AM65" s="10"/>
      <c r="AN65" s="10"/>
    </row>
    <row r="66" spans="1:40" ht="15" thickBot="1">
      <c r="A66" s="149" t="s">
        <v>250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1"/>
      <c r="V66" s="80"/>
      <c r="W66" s="80"/>
      <c r="X66" s="80"/>
      <c r="Y66" s="107"/>
      <c r="Z66" s="101"/>
      <c r="AA66" s="101"/>
      <c r="AB66" s="101"/>
      <c r="AC66" s="101"/>
      <c r="AD66" s="4"/>
      <c r="AE66" s="9"/>
      <c r="AF66" s="9"/>
      <c r="AG66" s="6"/>
      <c r="AH66" s="9"/>
      <c r="AI66" s="10"/>
      <c r="AJ66" s="10"/>
      <c r="AK66" s="10"/>
      <c r="AM66" s="10"/>
      <c r="AN66" s="10"/>
    </row>
    <row r="67" spans="1:40" ht="15" thickBot="1">
      <c r="A67" s="149" t="s">
        <v>252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1"/>
      <c r="V67" s="80"/>
      <c r="W67" s="80"/>
      <c r="X67" s="80"/>
      <c r="Y67" s="112"/>
      <c r="Z67" s="101"/>
      <c r="AA67" s="101"/>
      <c r="AB67" s="101"/>
      <c r="AC67" s="101"/>
      <c r="AD67" s="4"/>
      <c r="AE67" s="9"/>
      <c r="AF67" s="9"/>
      <c r="AG67" s="6"/>
      <c r="AH67" s="6"/>
    </row>
    <row r="68" spans="1:40" ht="90" customHeight="1" thickBot="1">
      <c r="A68" s="12" t="s">
        <v>0</v>
      </c>
      <c r="B68" s="12" t="s">
        <v>1</v>
      </c>
      <c r="C68" s="12" t="s">
        <v>2</v>
      </c>
      <c r="D68" s="12" t="s">
        <v>3</v>
      </c>
      <c r="E68" s="12" t="s">
        <v>4</v>
      </c>
      <c r="F68" s="12" t="s">
        <v>5</v>
      </c>
      <c r="G68" s="12" t="s">
        <v>6</v>
      </c>
      <c r="H68" s="12" t="s">
        <v>7</v>
      </c>
      <c r="I68" s="12" t="s">
        <v>8</v>
      </c>
      <c r="J68" s="12" t="s">
        <v>9</v>
      </c>
      <c r="K68" s="12" t="s">
        <v>10</v>
      </c>
      <c r="L68" s="12" t="s">
        <v>242</v>
      </c>
      <c r="M68" s="12" t="s">
        <v>11</v>
      </c>
      <c r="N68" s="12" t="s">
        <v>12</v>
      </c>
      <c r="O68" s="12" t="s">
        <v>13</v>
      </c>
      <c r="P68" s="12" t="s">
        <v>14</v>
      </c>
      <c r="Q68" s="12" t="s">
        <v>321</v>
      </c>
      <c r="R68" s="12" t="s">
        <v>327</v>
      </c>
      <c r="S68" s="12" t="s">
        <v>328</v>
      </c>
      <c r="T68" s="49" t="s">
        <v>323</v>
      </c>
      <c r="U68" s="12" t="s">
        <v>15</v>
      </c>
      <c r="V68" s="76" t="s">
        <v>266</v>
      </c>
      <c r="W68" s="76" t="s">
        <v>267</v>
      </c>
      <c r="X68" s="108" t="s">
        <v>269</v>
      </c>
      <c r="Y68" s="77" t="s">
        <v>268</v>
      </c>
      <c r="Z68" s="99"/>
      <c r="AA68" s="99"/>
      <c r="AB68" s="99"/>
      <c r="AC68" s="99"/>
      <c r="AD68" s="4"/>
      <c r="AE68" s="6"/>
      <c r="AF68" s="6"/>
      <c r="AG68" s="6"/>
      <c r="AH68" s="6"/>
    </row>
    <row r="69" spans="1:40" ht="15" thickBot="1">
      <c r="A69" s="51">
        <v>58</v>
      </c>
      <c r="B69" s="16" t="s">
        <v>139</v>
      </c>
      <c r="C69" s="16" t="s">
        <v>279</v>
      </c>
      <c r="D69" s="16">
        <v>1</v>
      </c>
      <c r="E69" s="16" t="s">
        <v>25</v>
      </c>
      <c r="F69" s="16" t="s">
        <v>26</v>
      </c>
      <c r="G69" s="16" t="s">
        <v>140</v>
      </c>
      <c r="H69" s="16">
        <v>800301815</v>
      </c>
      <c r="I69" s="16">
        <v>90502501</v>
      </c>
      <c r="J69" s="16" t="s">
        <v>138</v>
      </c>
      <c r="K69" s="16" t="s">
        <v>20</v>
      </c>
      <c r="L69" s="16">
        <v>4.5</v>
      </c>
      <c r="M69" s="43">
        <v>44804</v>
      </c>
      <c r="N69" s="42">
        <v>44805</v>
      </c>
      <c r="O69" s="17" t="s">
        <v>21</v>
      </c>
      <c r="P69" s="15" t="s">
        <v>22</v>
      </c>
      <c r="Q69" s="18">
        <f>ROUND(V69*28/12,0)</f>
        <v>7437</v>
      </c>
      <c r="R69" s="18">
        <f>ROUND(W69*28/12,0)</f>
        <v>20462</v>
      </c>
      <c r="S69" s="18">
        <f>ROUND(X69*28/12,0)</f>
        <v>0</v>
      </c>
      <c r="T69" s="18">
        <f>ROUND(Y69*28/12,0)</f>
        <v>27899</v>
      </c>
      <c r="U69" s="46" t="s">
        <v>23</v>
      </c>
      <c r="V69" s="83">
        <v>3187.2000000000003</v>
      </c>
      <c r="W69" s="83">
        <v>8769.5999999999985</v>
      </c>
      <c r="X69" s="94">
        <v>0</v>
      </c>
      <c r="Y69" s="109">
        <v>11956.8</v>
      </c>
      <c r="Z69" s="98"/>
      <c r="AA69" s="98"/>
      <c r="AB69" s="98"/>
      <c r="AC69" s="98"/>
      <c r="AD69" s="4"/>
      <c r="AE69" s="6"/>
      <c r="AF69" s="6"/>
      <c r="AG69" s="6"/>
      <c r="AH69" s="6"/>
    </row>
    <row r="70" spans="1:40" ht="15" thickBot="1">
      <c r="A70" s="15">
        <v>59</v>
      </c>
      <c r="B70" s="16" t="s">
        <v>141</v>
      </c>
      <c r="C70" s="16" t="s">
        <v>228</v>
      </c>
      <c r="D70" s="16"/>
      <c r="E70" s="16" t="s">
        <v>25</v>
      </c>
      <c r="F70" s="16" t="s">
        <v>26</v>
      </c>
      <c r="G70" s="16" t="s">
        <v>142</v>
      </c>
      <c r="H70" s="16">
        <v>800301816</v>
      </c>
      <c r="I70" s="16">
        <v>30143022</v>
      </c>
      <c r="J70" s="16" t="s">
        <v>138</v>
      </c>
      <c r="K70" s="16" t="s">
        <v>20</v>
      </c>
      <c r="L70" s="16">
        <v>3</v>
      </c>
      <c r="M70" s="43">
        <v>44804</v>
      </c>
      <c r="N70" s="42">
        <v>44805</v>
      </c>
      <c r="O70" s="17" t="s">
        <v>21</v>
      </c>
      <c r="P70" s="15" t="s">
        <v>22</v>
      </c>
      <c r="Q70" s="18">
        <f t="shared" ref="Q70:Q81" si="7">ROUND(V70*28/12,0)</f>
        <v>2061</v>
      </c>
      <c r="R70" s="18">
        <f t="shared" ref="R70:R81" si="8">ROUND(W70*28/12,0)</f>
        <v>5813</v>
      </c>
      <c r="S70" s="18">
        <f t="shared" ref="S70:S81" si="9">ROUND(X70*28/12,0)</f>
        <v>0</v>
      </c>
      <c r="T70" s="18">
        <f t="shared" ref="T70:T81" si="10">ROUND(Y70*28/12,0)</f>
        <v>7874</v>
      </c>
      <c r="U70" s="46" t="s">
        <v>23</v>
      </c>
      <c r="V70" s="83">
        <v>883.19999999999993</v>
      </c>
      <c r="W70" s="83">
        <v>2491.1999999999998</v>
      </c>
      <c r="X70" s="94">
        <v>0</v>
      </c>
      <c r="Y70" s="109">
        <v>3374.3999999999996</v>
      </c>
      <c r="Z70" s="98"/>
      <c r="AA70" s="98"/>
      <c r="AB70" s="98"/>
      <c r="AC70" s="98"/>
      <c r="AD70" s="4"/>
      <c r="AE70" s="6"/>
      <c r="AF70" s="6"/>
      <c r="AG70" s="6"/>
      <c r="AH70" s="6"/>
    </row>
    <row r="71" spans="1:40" ht="15" thickBot="1">
      <c r="A71" s="51">
        <v>60</v>
      </c>
      <c r="B71" s="16" t="s">
        <v>143</v>
      </c>
      <c r="C71" s="16" t="s">
        <v>144</v>
      </c>
      <c r="D71" s="16">
        <v>2</v>
      </c>
      <c r="E71" s="16" t="s">
        <v>25</v>
      </c>
      <c r="F71" s="16" t="s">
        <v>26</v>
      </c>
      <c r="G71" s="16" t="s">
        <v>145</v>
      </c>
      <c r="H71" s="16">
        <v>800301817</v>
      </c>
      <c r="I71" s="16">
        <v>90900634</v>
      </c>
      <c r="J71" s="16" t="s">
        <v>138</v>
      </c>
      <c r="K71" s="16" t="s">
        <v>20</v>
      </c>
      <c r="L71" s="16">
        <v>12</v>
      </c>
      <c r="M71" s="43">
        <v>44804</v>
      </c>
      <c r="N71" s="42">
        <v>44805</v>
      </c>
      <c r="O71" s="17" t="s">
        <v>21</v>
      </c>
      <c r="P71" s="15" t="s">
        <v>22</v>
      </c>
      <c r="Q71" s="18">
        <f t="shared" si="7"/>
        <v>1646</v>
      </c>
      <c r="R71" s="18">
        <f t="shared" si="8"/>
        <v>4007</v>
      </c>
      <c r="S71" s="18">
        <f t="shared" si="9"/>
        <v>0</v>
      </c>
      <c r="T71" s="18">
        <f t="shared" si="10"/>
        <v>5653</v>
      </c>
      <c r="U71" s="46" t="s">
        <v>23</v>
      </c>
      <c r="V71" s="83">
        <v>705.59999999999991</v>
      </c>
      <c r="W71" s="83">
        <v>1717.1999999999998</v>
      </c>
      <c r="X71" s="94">
        <v>0</v>
      </c>
      <c r="Y71" s="109">
        <v>2422.7999999999997</v>
      </c>
      <c r="Z71" s="98"/>
      <c r="AA71" s="98"/>
      <c r="AB71" s="98"/>
      <c r="AC71" s="98"/>
      <c r="AD71" s="4"/>
      <c r="AE71" s="6"/>
      <c r="AF71" s="6"/>
      <c r="AG71" s="6"/>
      <c r="AH71" s="6"/>
    </row>
    <row r="72" spans="1:40" ht="15" thickBot="1">
      <c r="A72" s="15">
        <v>61</v>
      </c>
      <c r="B72" s="51" t="s">
        <v>143</v>
      </c>
      <c r="C72" s="16" t="s">
        <v>146</v>
      </c>
      <c r="D72" s="16">
        <v>9</v>
      </c>
      <c r="E72" s="16" t="s">
        <v>25</v>
      </c>
      <c r="F72" s="16" t="s">
        <v>26</v>
      </c>
      <c r="G72" s="16" t="s">
        <v>147</v>
      </c>
      <c r="H72" s="16">
        <v>800301818</v>
      </c>
      <c r="I72" s="16">
        <v>70374188</v>
      </c>
      <c r="J72" s="16" t="s">
        <v>138</v>
      </c>
      <c r="K72" s="16" t="s">
        <v>20</v>
      </c>
      <c r="L72" s="16">
        <v>6</v>
      </c>
      <c r="M72" s="43">
        <v>44804</v>
      </c>
      <c r="N72" s="42">
        <v>44805</v>
      </c>
      <c r="O72" s="17" t="s">
        <v>21</v>
      </c>
      <c r="P72" s="15" t="s">
        <v>22</v>
      </c>
      <c r="Q72" s="18">
        <f t="shared" si="7"/>
        <v>2831</v>
      </c>
      <c r="R72" s="18">
        <f t="shared" si="8"/>
        <v>7305</v>
      </c>
      <c r="S72" s="18">
        <f t="shared" si="9"/>
        <v>0</v>
      </c>
      <c r="T72" s="18">
        <f t="shared" si="10"/>
        <v>10136</v>
      </c>
      <c r="U72" s="46" t="s">
        <v>23</v>
      </c>
      <c r="V72" s="83">
        <v>1213.1999999999998</v>
      </c>
      <c r="W72" s="83">
        <v>3130.7999999999997</v>
      </c>
      <c r="X72" s="94">
        <v>0</v>
      </c>
      <c r="Y72" s="109">
        <v>4344</v>
      </c>
      <c r="Z72" s="98"/>
      <c r="AA72" s="98"/>
      <c r="AB72" s="98"/>
      <c r="AC72" s="98"/>
      <c r="AD72" s="4"/>
      <c r="AE72" s="6"/>
      <c r="AF72" s="6"/>
      <c r="AG72" s="6"/>
      <c r="AH72" s="6"/>
    </row>
    <row r="73" spans="1:40" ht="15" thickBot="1">
      <c r="A73" s="51">
        <v>62</v>
      </c>
      <c r="B73" s="16" t="s">
        <v>141</v>
      </c>
      <c r="C73" s="16" t="s">
        <v>278</v>
      </c>
      <c r="D73" s="16">
        <v>9</v>
      </c>
      <c r="E73" s="16" t="s">
        <v>25</v>
      </c>
      <c r="F73" s="16" t="s">
        <v>26</v>
      </c>
      <c r="G73" s="16" t="s">
        <v>148</v>
      </c>
      <c r="H73" s="16">
        <v>800301819</v>
      </c>
      <c r="I73" s="16">
        <v>92211810</v>
      </c>
      <c r="J73" s="16" t="s">
        <v>138</v>
      </c>
      <c r="K73" s="16" t="s">
        <v>20</v>
      </c>
      <c r="L73" s="16">
        <v>3</v>
      </c>
      <c r="M73" s="43">
        <v>44804</v>
      </c>
      <c r="N73" s="42">
        <v>44805</v>
      </c>
      <c r="O73" s="17" t="s">
        <v>21</v>
      </c>
      <c r="P73" s="15" t="s">
        <v>22</v>
      </c>
      <c r="Q73" s="18">
        <f t="shared" si="7"/>
        <v>1053</v>
      </c>
      <c r="R73" s="18">
        <f t="shared" si="8"/>
        <v>4217</v>
      </c>
      <c r="S73" s="18">
        <f t="shared" si="9"/>
        <v>0</v>
      </c>
      <c r="T73" s="18">
        <f t="shared" si="10"/>
        <v>5270</v>
      </c>
      <c r="U73" s="46" t="s">
        <v>23</v>
      </c>
      <c r="V73" s="83">
        <v>451.20000000000005</v>
      </c>
      <c r="W73" s="83">
        <v>1807.1999999999998</v>
      </c>
      <c r="X73" s="94">
        <v>0</v>
      </c>
      <c r="Y73" s="109">
        <v>2258.3999999999996</v>
      </c>
      <c r="Z73" s="98"/>
      <c r="AA73" s="98"/>
      <c r="AB73" s="98"/>
      <c r="AC73" s="98"/>
      <c r="AD73" s="4"/>
      <c r="AE73" s="6"/>
      <c r="AF73" s="6"/>
      <c r="AG73" s="6"/>
      <c r="AH73" s="6"/>
    </row>
    <row r="74" spans="1:40" ht="15" thickBot="1">
      <c r="A74" s="15">
        <v>63</v>
      </c>
      <c r="B74" s="16" t="s">
        <v>149</v>
      </c>
      <c r="C74" s="16" t="s">
        <v>150</v>
      </c>
      <c r="D74" s="16">
        <v>12</v>
      </c>
      <c r="E74" s="16" t="s">
        <v>25</v>
      </c>
      <c r="F74" s="16" t="s">
        <v>26</v>
      </c>
      <c r="G74" s="16" t="s">
        <v>151</v>
      </c>
      <c r="H74" s="16">
        <v>800301820</v>
      </c>
      <c r="I74" s="16">
        <v>94673503</v>
      </c>
      <c r="J74" s="16" t="s">
        <v>138</v>
      </c>
      <c r="K74" s="16" t="s">
        <v>20</v>
      </c>
      <c r="L74" s="16">
        <v>33</v>
      </c>
      <c r="M74" s="43">
        <v>44804</v>
      </c>
      <c r="N74" s="42">
        <v>44805</v>
      </c>
      <c r="O74" s="17" t="s">
        <v>21</v>
      </c>
      <c r="P74" s="15" t="s">
        <v>22</v>
      </c>
      <c r="Q74" s="18">
        <f t="shared" si="7"/>
        <v>686</v>
      </c>
      <c r="R74" s="18">
        <f t="shared" si="8"/>
        <v>2086</v>
      </c>
      <c r="S74" s="18">
        <f t="shared" si="9"/>
        <v>0</v>
      </c>
      <c r="T74" s="18">
        <f t="shared" si="10"/>
        <v>2772</v>
      </c>
      <c r="U74" s="46" t="s">
        <v>23</v>
      </c>
      <c r="V74" s="83">
        <v>294</v>
      </c>
      <c r="W74" s="83">
        <v>894</v>
      </c>
      <c r="X74" s="94">
        <v>0</v>
      </c>
      <c r="Y74" s="109">
        <v>1188</v>
      </c>
      <c r="Z74" s="98"/>
      <c r="AA74" s="98"/>
      <c r="AB74" s="98"/>
      <c r="AC74" s="98"/>
      <c r="AD74" s="4"/>
      <c r="AE74" s="6"/>
      <c r="AF74" s="6"/>
      <c r="AG74" s="6"/>
      <c r="AH74" s="6"/>
    </row>
    <row r="75" spans="1:40" ht="15" thickBot="1">
      <c r="A75" s="51">
        <v>64</v>
      </c>
      <c r="B75" s="16" t="s">
        <v>152</v>
      </c>
      <c r="C75" s="16" t="s">
        <v>280</v>
      </c>
      <c r="D75" s="16">
        <v>6</v>
      </c>
      <c r="E75" s="16" t="s">
        <v>25</v>
      </c>
      <c r="F75" s="16" t="s">
        <v>26</v>
      </c>
      <c r="G75" s="16" t="s">
        <v>153</v>
      </c>
      <c r="H75" s="16">
        <v>800301821</v>
      </c>
      <c r="I75" s="16">
        <v>5554161</v>
      </c>
      <c r="J75" s="16" t="s">
        <v>138</v>
      </c>
      <c r="K75" s="16" t="s">
        <v>20</v>
      </c>
      <c r="L75" s="16">
        <v>39</v>
      </c>
      <c r="M75" s="43">
        <v>44804</v>
      </c>
      <c r="N75" s="42">
        <v>44805</v>
      </c>
      <c r="O75" s="17" t="s">
        <v>21</v>
      </c>
      <c r="P75" s="15" t="s">
        <v>22</v>
      </c>
      <c r="Q75" s="18">
        <f t="shared" si="7"/>
        <v>49778</v>
      </c>
      <c r="R75" s="18">
        <f t="shared" si="8"/>
        <v>178091</v>
      </c>
      <c r="S75" s="18">
        <f t="shared" si="9"/>
        <v>0</v>
      </c>
      <c r="T75" s="18">
        <f t="shared" si="10"/>
        <v>227870</v>
      </c>
      <c r="U75" s="46" t="s">
        <v>23</v>
      </c>
      <c r="V75" s="83">
        <v>21333.599999999999</v>
      </c>
      <c r="W75" s="83">
        <v>76324.799999999988</v>
      </c>
      <c r="X75" s="94">
        <v>0</v>
      </c>
      <c r="Y75" s="109">
        <v>97658.4</v>
      </c>
      <c r="Z75" s="98"/>
      <c r="AA75" s="98"/>
      <c r="AB75" s="98"/>
      <c r="AC75" s="98"/>
      <c r="AD75" s="4"/>
      <c r="AE75" s="6"/>
      <c r="AF75" s="6"/>
      <c r="AG75" s="6"/>
      <c r="AH75" s="6"/>
    </row>
    <row r="76" spans="1:40" ht="15" thickBot="1">
      <c r="A76" s="15">
        <v>65</v>
      </c>
      <c r="B76" s="16" t="s">
        <v>141</v>
      </c>
      <c r="C76" s="16" t="s">
        <v>229</v>
      </c>
      <c r="D76" s="16">
        <v>2</v>
      </c>
      <c r="E76" s="16" t="s">
        <v>25</v>
      </c>
      <c r="F76" s="16" t="s">
        <v>26</v>
      </c>
      <c r="G76" s="16" t="s">
        <v>154</v>
      </c>
      <c r="H76" s="16">
        <v>800301822</v>
      </c>
      <c r="I76" s="16">
        <v>30119824</v>
      </c>
      <c r="J76" s="16" t="s">
        <v>138</v>
      </c>
      <c r="K76" s="16" t="s">
        <v>20</v>
      </c>
      <c r="L76" s="16">
        <v>3</v>
      </c>
      <c r="M76" s="43">
        <v>44804</v>
      </c>
      <c r="N76" s="42">
        <v>44805</v>
      </c>
      <c r="O76" s="17" t="s">
        <v>21</v>
      </c>
      <c r="P76" s="15" t="s">
        <v>22</v>
      </c>
      <c r="Q76" s="18">
        <f t="shared" si="7"/>
        <v>1235</v>
      </c>
      <c r="R76" s="18">
        <f t="shared" si="8"/>
        <v>2730</v>
      </c>
      <c r="S76" s="18">
        <f t="shared" si="9"/>
        <v>0</v>
      </c>
      <c r="T76" s="18">
        <f t="shared" si="10"/>
        <v>3965</v>
      </c>
      <c r="U76" s="46" t="s">
        <v>23</v>
      </c>
      <c r="V76" s="83">
        <v>529.20000000000005</v>
      </c>
      <c r="W76" s="83">
        <v>1170</v>
      </c>
      <c r="X76" s="94">
        <v>0</v>
      </c>
      <c r="Y76" s="109">
        <v>1699.2</v>
      </c>
      <c r="Z76" s="98"/>
      <c r="AA76" s="98"/>
      <c r="AB76" s="98"/>
      <c r="AC76" s="98"/>
      <c r="AD76" s="4"/>
      <c r="AE76" s="6"/>
      <c r="AF76" s="6"/>
      <c r="AG76" s="6"/>
      <c r="AH76" s="6"/>
    </row>
    <row r="77" spans="1:40" ht="15" thickBot="1">
      <c r="A77" s="51">
        <v>66</v>
      </c>
      <c r="B77" s="16" t="s">
        <v>149</v>
      </c>
      <c r="C77" s="16" t="s">
        <v>50</v>
      </c>
      <c r="D77" s="16">
        <v>15</v>
      </c>
      <c r="E77" s="16" t="s">
        <v>25</v>
      </c>
      <c r="F77" s="16" t="s">
        <v>26</v>
      </c>
      <c r="G77" s="16" t="s">
        <v>155</v>
      </c>
      <c r="H77" s="16">
        <v>800301823</v>
      </c>
      <c r="I77" s="16">
        <v>94673465</v>
      </c>
      <c r="J77" s="16" t="s">
        <v>138</v>
      </c>
      <c r="K77" s="16" t="s">
        <v>20</v>
      </c>
      <c r="L77" s="16">
        <v>15</v>
      </c>
      <c r="M77" s="43">
        <v>44804</v>
      </c>
      <c r="N77" s="42">
        <v>44805</v>
      </c>
      <c r="O77" s="17" t="s">
        <v>21</v>
      </c>
      <c r="P77" s="15" t="s">
        <v>22</v>
      </c>
      <c r="Q77" s="18">
        <f t="shared" si="7"/>
        <v>4312</v>
      </c>
      <c r="R77" s="18">
        <f t="shared" si="8"/>
        <v>12099</v>
      </c>
      <c r="S77" s="18">
        <f t="shared" si="9"/>
        <v>0</v>
      </c>
      <c r="T77" s="18">
        <f t="shared" si="10"/>
        <v>16411</v>
      </c>
      <c r="U77" s="46" t="s">
        <v>23</v>
      </c>
      <c r="V77" s="83">
        <v>1848</v>
      </c>
      <c r="W77" s="83">
        <v>5185.2000000000007</v>
      </c>
      <c r="X77" s="94">
        <v>0</v>
      </c>
      <c r="Y77" s="109">
        <v>7033.2000000000007</v>
      </c>
      <c r="Z77" s="98"/>
      <c r="AA77" s="98"/>
      <c r="AB77" s="98"/>
      <c r="AC77" s="98"/>
      <c r="AD77" s="4"/>
      <c r="AE77" s="6"/>
      <c r="AF77" s="6"/>
      <c r="AG77" s="6"/>
      <c r="AH77" s="6"/>
    </row>
    <row r="78" spans="1:40" ht="15" thickBot="1">
      <c r="A78" s="15">
        <v>67</v>
      </c>
      <c r="B78" s="16" t="s">
        <v>156</v>
      </c>
      <c r="C78" s="16" t="s">
        <v>157</v>
      </c>
      <c r="D78" s="16">
        <v>54</v>
      </c>
      <c r="E78" s="16" t="s">
        <v>25</v>
      </c>
      <c r="F78" s="16" t="s">
        <v>26</v>
      </c>
      <c r="G78" s="25" t="s">
        <v>240</v>
      </c>
      <c r="H78" s="16">
        <v>800302492</v>
      </c>
      <c r="I78" s="16">
        <v>10950639</v>
      </c>
      <c r="J78" s="16" t="s">
        <v>19</v>
      </c>
      <c r="K78" s="16" t="s">
        <v>20</v>
      </c>
      <c r="L78" s="16">
        <v>12</v>
      </c>
      <c r="M78" s="43">
        <v>44804</v>
      </c>
      <c r="N78" s="42">
        <v>44805</v>
      </c>
      <c r="O78" s="17" t="s">
        <v>21</v>
      </c>
      <c r="P78" s="15" t="s">
        <v>22</v>
      </c>
      <c r="Q78" s="18">
        <f t="shared" si="7"/>
        <v>28</v>
      </c>
      <c r="R78" s="18">
        <f t="shared" si="8"/>
        <v>0</v>
      </c>
      <c r="S78" s="18">
        <f t="shared" si="9"/>
        <v>0</v>
      </c>
      <c r="T78" s="18">
        <f t="shared" si="10"/>
        <v>28</v>
      </c>
      <c r="U78" s="46" t="s">
        <v>23</v>
      </c>
      <c r="V78" s="83">
        <v>12</v>
      </c>
      <c r="W78" s="83">
        <v>0</v>
      </c>
      <c r="X78" s="94">
        <v>0</v>
      </c>
      <c r="Y78" s="109">
        <v>12</v>
      </c>
      <c r="Z78" s="98"/>
      <c r="AA78" s="98"/>
      <c r="AB78" s="98"/>
      <c r="AC78" s="98"/>
      <c r="AD78" s="4"/>
      <c r="AE78" s="6"/>
      <c r="AF78" s="6"/>
      <c r="AG78" s="6"/>
      <c r="AH78" s="6"/>
    </row>
    <row r="79" spans="1:40" ht="15" thickBot="1">
      <c r="A79" s="51">
        <v>68</v>
      </c>
      <c r="B79" s="16" t="s">
        <v>156</v>
      </c>
      <c r="C79" s="16" t="s">
        <v>62</v>
      </c>
      <c r="D79" s="16">
        <v>9</v>
      </c>
      <c r="E79" s="16" t="s">
        <v>25</v>
      </c>
      <c r="F79" s="16" t="s">
        <v>26</v>
      </c>
      <c r="G79" s="16" t="s">
        <v>158</v>
      </c>
      <c r="H79" s="16">
        <v>800302493</v>
      </c>
      <c r="I79" s="16">
        <v>24003380</v>
      </c>
      <c r="J79" s="16" t="s">
        <v>19</v>
      </c>
      <c r="K79" s="16" t="s">
        <v>20</v>
      </c>
      <c r="L79" s="16">
        <v>12</v>
      </c>
      <c r="M79" s="43">
        <v>44804</v>
      </c>
      <c r="N79" s="42">
        <v>44805</v>
      </c>
      <c r="O79" s="17" t="s">
        <v>21</v>
      </c>
      <c r="P79" s="15" t="s">
        <v>22</v>
      </c>
      <c r="Q79" s="18">
        <f t="shared" si="7"/>
        <v>868</v>
      </c>
      <c r="R79" s="18">
        <f t="shared" si="8"/>
        <v>0</v>
      </c>
      <c r="S79" s="18">
        <f t="shared" si="9"/>
        <v>0</v>
      </c>
      <c r="T79" s="18">
        <f t="shared" si="10"/>
        <v>868</v>
      </c>
      <c r="U79" s="46" t="s">
        <v>23</v>
      </c>
      <c r="V79" s="83">
        <v>372</v>
      </c>
      <c r="W79" s="83">
        <v>0</v>
      </c>
      <c r="X79" s="94">
        <v>0</v>
      </c>
      <c r="Y79" s="109">
        <v>372</v>
      </c>
      <c r="Z79" s="98"/>
      <c r="AA79" s="140"/>
      <c r="AB79" s="98"/>
      <c r="AC79" s="98"/>
      <c r="AD79" s="4"/>
      <c r="AE79" s="6"/>
      <c r="AF79" s="6"/>
      <c r="AG79" s="6"/>
      <c r="AH79" s="6"/>
    </row>
    <row r="80" spans="1:40" s="57" customFormat="1" ht="15" customHeight="1" thickBot="1">
      <c r="A80" s="15">
        <v>69</v>
      </c>
      <c r="B80" s="27" t="s">
        <v>143</v>
      </c>
      <c r="C80" s="27" t="s">
        <v>273</v>
      </c>
      <c r="D80" s="27">
        <v>4</v>
      </c>
      <c r="E80" s="27" t="s">
        <v>25</v>
      </c>
      <c r="F80" s="27" t="s">
        <v>26</v>
      </c>
      <c r="G80" s="27" t="s">
        <v>217</v>
      </c>
      <c r="H80" s="27">
        <v>330124819</v>
      </c>
      <c r="I80" s="53" t="s">
        <v>224</v>
      </c>
      <c r="J80" s="27" t="s">
        <v>19</v>
      </c>
      <c r="K80" s="27" t="s">
        <v>20</v>
      </c>
      <c r="L80" s="27">
        <v>22</v>
      </c>
      <c r="M80" s="43">
        <v>44804</v>
      </c>
      <c r="N80" s="44">
        <v>44805</v>
      </c>
      <c r="O80" s="26" t="s">
        <v>21</v>
      </c>
      <c r="P80" s="26" t="s">
        <v>22</v>
      </c>
      <c r="Q80" s="18">
        <f t="shared" si="7"/>
        <v>4667</v>
      </c>
      <c r="R80" s="18">
        <f t="shared" si="8"/>
        <v>0</v>
      </c>
      <c r="S80" s="18">
        <f t="shared" si="9"/>
        <v>0</v>
      </c>
      <c r="T80" s="18">
        <f t="shared" si="10"/>
        <v>4667</v>
      </c>
      <c r="U80" s="54" t="s">
        <v>23</v>
      </c>
      <c r="V80" s="84">
        <v>2000.3076923076924</v>
      </c>
      <c r="W80" s="84">
        <v>0</v>
      </c>
      <c r="X80" s="95">
        <v>0</v>
      </c>
      <c r="Y80" s="109">
        <v>2000.3076923076924</v>
      </c>
      <c r="Z80" s="56"/>
      <c r="AA80" s="56"/>
      <c r="AB80" s="56"/>
      <c r="AC80" s="56"/>
      <c r="AD80" s="55"/>
      <c r="AE80" s="56"/>
      <c r="AF80" s="56"/>
      <c r="AG80" s="56"/>
      <c r="AH80" s="56"/>
    </row>
    <row r="81" spans="1:34" s="35" customFormat="1" ht="15" customHeight="1" thickBot="1">
      <c r="A81" s="51">
        <v>70</v>
      </c>
      <c r="B81" s="62" t="s">
        <v>225</v>
      </c>
      <c r="C81" s="62" t="s">
        <v>220</v>
      </c>
      <c r="D81" s="63"/>
      <c r="E81" s="62" t="s">
        <v>25</v>
      </c>
      <c r="F81" s="25" t="s">
        <v>26</v>
      </c>
      <c r="G81" s="62" t="s">
        <v>221</v>
      </c>
      <c r="H81" s="62">
        <v>330124821</v>
      </c>
      <c r="I81" s="62">
        <v>90637871</v>
      </c>
      <c r="J81" s="62" t="s">
        <v>19</v>
      </c>
      <c r="K81" s="62" t="s">
        <v>20</v>
      </c>
      <c r="L81" s="62">
        <v>17</v>
      </c>
      <c r="M81" s="43">
        <v>44804</v>
      </c>
      <c r="N81" s="64">
        <v>44805</v>
      </c>
      <c r="O81" s="65" t="s">
        <v>21</v>
      </c>
      <c r="P81" s="65" t="s">
        <v>22</v>
      </c>
      <c r="Q81" s="18">
        <f t="shared" si="7"/>
        <v>3500</v>
      </c>
      <c r="R81" s="18">
        <f t="shared" si="8"/>
        <v>0</v>
      </c>
      <c r="S81" s="18">
        <f t="shared" si="9"/>
        <v>0</v>
      </c>
      <c r="T81" s="18">
        <f t="shared" si="10"/>
        <v>3500</v>
      </c>
      <c r="U81" s="66" t="s">
        <v>23</v>
      </c>
      <c r="V81" s="83">
        <v>1500</v>
      </c>
      <c r="W81" s="83">
        <v>0</v>
      </c>
      <c r="X81" s="94">
        <v>0</v>
      </c>
      <c r="Y81" s="109">
        <v>1500</v>
      </c>
      <c r="Z81" s="141"/>
      <c r="AA81" s="56"/>
      <c r="AB81" s="56"/>
      <c r="AC81" s="56"/>
      <c r="AD81" s="33"/>
      <c r="AE81" s="34"/>
      <c r="AF81" s="34"/>
      <c r="AG81" s="34"/>
      <c r="AH81" s="34"/>
    </row>
    <row r="82" spans="1:34" s="57" customFormat="1" ht="15" customHeight="1" thickBot="1">
      <c r="A82" s="15">
        <v>71</v>
      </c>
      <c r="B82" s="27" t="s">
        <v>291</v>
      </c>
      <c r="C82" s="27" t="s">
        <v>276</v>
      </c>
      <c r="D82" s="27">
        <v>16</v>
      </c>
      <c r="E82" s="27" t="s">
        <v>25</v>
      </c>
      <c r="F82" s="27" t="s">
        <v>26</v>
      </c>
      <c r="G82" s="27" t="s">
        <v>306</v>
      </c>
      <c r="H82" s="27">
        <v>300332076</v>
      </c>
      <c r="I82" s="53" t="s">
        <v>307</v>
      </c>
      <c r="J82" s="27" t="s">
        <v>294</v>
      </c>
      <c r="K82" s="27" t="s">
        <v>20</v>
      </c>
      <c r="L82" s="27">
        <v>5</v>
      </c>
      <c r="M82" s="43">
        <v>44804</v>
      </c>
      <c r="N82" s="44">
        <f>N60</f>
        <v>44805</v>
      </c>
      <c r="O82" s="65" t="s">
        <v>21</v>
      </c>
      <c r="P82" s="15" t="s">
        <v>22</v>
      </c>
      <c r="Q82" s="139">
        <f>ROUND(V82*28/12,0)</f>
        <v>131</v>
      </c>
      <c r="R82" s="139">
        <f t="shared" ref="R82:S82" si="11">ROUND(W82*5/12,0)</f>
        <v>0</v>
      </c>
      <c r="S82" s="139">
        <f t="shared" si="11"/>
        <v>0</v>
      </c>
      <c r="T82" s="139">
        <f>ROUND(Y82*28/12,0)</f>
        <v>131</v>
      </c>
      <c r="U82" s="54" t="s">
        <v>23</v>
      </c>
      <c r="V82" s="84">
        <v>56.25</v>
      </c>
      <c r="W82" s="84">
        <v>0</v>
      </c>
      <c r="X82" s="95">
        <v>0</v>
      </c>
      <c r="Y82" s="109">
        <f>V82</f>
        <v>56.25</v>
      </c>
      <c r="Z82" s="56">
        <f>AB82*12/8</f>
        <v>56.25</v>
      </c>
      <c r="AA82" s="135"/>
      <c r="AB82" s="137">
        <v>37.5</v>
      </c>
      <c r="AC82" s="56"/>
      <c r="AD82" s="55"/>
      <c r="AE82" s="56"/>
      <c r="AF82" s="56"/>
      <c r="AG82" s="56"/>
      <c r="AH82" s="56"/>
    </row>
    <row r="83" spans="1:34" s="57" customFormat="1" ht="15" customHeight="1" thickBot="1">
      <c r="A83" s="51">
        <v>72</v>
      </c>
      <c r="B83" s="27" t="s">
        <v>291</v>
      </c>
      <c r="C83" s="27" t="s">
        <v>146</v>
      </c>
      <c r="D83" s="27">
        <v>19</v>
      </c>
      <c r="E83" s="27" t="s">
        <v>25</v>
      </c>
      <c r="F83" s="27" t="s">
        <v>26</v>
      </c>
      <c r="G83" s="27" t="s">
        <v>308</v>
      </c>
      <c r="H83" s="27">
        <v>300332075</v>
      </c>
      <c r="I83" s="53" t="s">
        <v>309</v>
      </c>
      <c r="J83" s="27" t="s">
        <v>294</v>
      </c>
      <c r="K83" s="27" t="s">
        <v>20</v>
      </c>
      <c r="L83" s="27">
        <v>5</v>
      </c>
      <c r="M83" s="43">
        <v>44804</v>
      </c>
      <c r="N83" s="44">
        <f>N82</f>
        <v>44805</v>
      </c>
      <c r="O83" s="65" t="s">
        <v>21</v>
      </c>
      <c r="P83" s="15" t="s">
        <v>22</v>
      </c>
      <c r="Q83" s="139">
        <f t="shared" ref="Q83:Q91" si="12">ROUND(V83*28/12,0)</f>
        <v>2625</v>
      </c>
      <c r="R83" s="139">
        <f t="shared" ref="R83:R91" si="13">ROUND(W83*5/12,0)</f>
        <v>0</v>
      </c>
      <c r="S83" s="139">
        <f t="shared" ref="S83:S91" si="14">ROUND(X83*5/12,0)</f>
        <v>0</v>
      </c>
      <c r="T83" s="139">
        <f t="shared" ref="T83:T91" si="15">ROUND(Y83*28/12,0)</f>
        <v>2625</v>
      </c>
      <c r="U83" s="54" t="s">
        <v>23</v>
      </c>
      <c r="V83" s="84">
        <v>1125</v>
      </c>
      <c r="W83" s="84">
        <v>0</v>
      </c>
      <c r="X83" s="95">
        <v>0</v>
      </c>
      <c r="Y83" s="109">
        <f t="shared" ref="Y83:Y91" si="16">V83</f>
        <v>1125</v>
      </c>
      <c r="Z83" s="56">
        <f>AB83*12/8</f>
        <v>1125</v>
      </c>
      <c r="AA83" s="135"/>
      <c r="AB83" s="137">
        <v>750</v>
      </c>
      <c r="AC83" s="56"/>
      <c r="AD83" s="55"/>
      <c r="AE83" s="56"/>
      <c r="AF83" s="56"/>
      <c r="AG83" s="56"/>
      <c r="AH83" s="56"/>
    </row>
    <row r="84" spans="1:34" s="57" customFormat="1" ht="15" customHeight="1" thickBot="1">
      <c r="A84" s="15">
        <v>73</v>
      </c>
      <c r="B84" s="27" t="s">
        <v>291</v>
      </c>
      <c r="C84" s="27" t="s">
        <v>303</v>
      </c>
      <c r="D84" s="27">
        <v>5</v>
      </c>
      <c r="E84" s="27" t="s">
        <v>25</v>
      </c>
      <c r="F84" s="27" t="s">
        <v>26</v>
      </c>
      <c r="G84" s="27" t="s">
        <v>304</v>
      </c>
      <c r="H84" s="27">
        <v>300332077</v>
      </c>
      <c r="I84" s="53" t="s">
        <v>305</v>
      </c>
      <c r="J84" s="27" t="s">
        <v>294</v>
      </c>
      <c r="K84" s="27" t="s">
        <v>20</v>
      </c>
      <c r="L84" s="27">
        <v>5</v>
      </c>
      <c r="M84" s="43">
        <v>44804</v>
      </c>
      <c r="N84" s="44">
        <f t="shared" ref="N84:N91" si="17">N83</f>
        <v>44805</v>
      </c>
      <c r="O84" s="65" t="s">
        <v>21</v>
      </c>
      <c r="P84" s="26" t="s">
        <v>22</v>
      </c>
      <c r="Q84" s="139">
        <f t="shared" si="12"/>
        <v>263</v>
      </c>
      <c r="R84" s="139">
        <f t="shared" si="13"/>
        <v>0</v>
      </c>
      <c r="S84" s="139">
        <f t="shared" si="14"/>
        <v>0</v>
      </c>
      <c r="T84" s="139">
        <f t="shared" si="15"/>
        <v>263</v>
      </c>
      <c r="U84" s="54" t="s">
        <v>23</v>
      </c>
      <c r="V84" s="84">
        <v>112.5</v>
      </c>
      <c r="W84" s="84">
        <v>0</v>
      </c>
      <c r="X84" s="95">
        <v>0</v>
      </c>
      <c r="Y84" s="109">
        <f t="shared" si="16"/>
        <v>112.5</v>
      </c>
      <c r="Z84" s="56">
        <f>AB84*12/8</f>
        <v>112.5</v>
      </c>
      <c r="AA84" s="135"/>
      <c r="AB84" s="137">
        <v>75</v>
      </c>
      <c r="AC84" s="56"/>
      <c r="AD84" s="55"/>
      <c r="AE84" s="56"/>
      <c r="AF84" s="56"/>
      <c r="AG84" s="56"/>
      <c r="AH84" s="56"/>
    </row>
    <row r="85" spans="1:34" s="57" customFormat="1" ht="15" customHeight="1" thickBot="1">
      <c r="A85" s="51">
        <v>74</v>
      </c>
      <c r="B85" s="27" t="s">
        <v>291</v>
      </c>
      <c r="C85" s="27" t="s">
        <v>292</v>
      </c>
      <c r="D85" s="27">
        <v>1</v>
      </c>
      <c r="E85" s="27" t="s">
        <v>25</v>
      </c>
      <c r="F85" s="27" t="s">
        <v>26</v>
      </c>
      <c r="G85" s="27" t="s">
        <v>296</v>
      </c>
      <c r="H85" s="27">
        <v>300192146</v>
      </c>
      <c r="I85" s="53" t="s">
        <v>297</v>
      </c>
      <c r="J85" s="27" t="s">
        <v>294</v>
      </c>
      <c r="K85" s="27" t="s">
        <v>20</v>
      </c>
      <c r="L85" s="27">
        <v>5</v>
      </c>
      <c r="M85" s="43">
        <v>44804</v>
      </c>
      <c r="N85" s="44">
        <f t="shared" si="17"/>
        <v>44805</v>
      </c>
      <c r="O85" s="65" t="s">
        <v>21</v>
      </c>
      <c r="P85" s="26" t="s">
        <v>22</v>
      </c>
      <c r="Q85" s="139">
        <f t="shared" si="12"/>
        <v>1969</v>
      </c>
      <c r="R85" s="139">
        <f t="shared" si="13"/>
        <v>0</v>
      </c>
      <c r="S85" s="139">
        <f t="shared" si="14"/>
        <v>0</v>
      </c>
      <c r="T85" s="139">
        <f t="shared" si="15"/>
        <v>1969</v>
      </c>
      <c r="U85" s="54" t="s">
        <v>23</v>
      </c>
      <c r="V85" s="84">
        <v>843.75</v>
      </c>
      <c r="W85" s="84">
        <v>0</v>
      </c>
      <c r="X85" s="95">
        <v>0</v>
      </c>
      <c r="Y85" s="109">
        <f t="shared" si="16"/>
        <v>843.75</v>
      </c>
      <c r="Z85" s="56">
        <f>AB85*12/8</f>
        <v>843.75</v>
      </c>
      <c r="AA85" s="135"/>
      <c r="AB85" s="137">
        <v>562.5</v>
      </c>
      <c r="AC85" s="56"/>
      <c r="AD85" s="55"/>
      <c r="AE85" s="56"/>
      <c r="AF85" s="56"/>
      <c r="AG85" s="56"/>
      <c r="AH85" s="56"/>
    </row>
    <row r="86" spans="1:34" s="57" customFormat="1" ht="15" customHeight="1" thickBot="1">
      <c r="A86" s="15">
        <v>75</v>
      </c>
      <c r="B86" s="27" t="s">
        <v>291</v>
      </c>
      <c r="C86" s="27" t="s">
        <v>292</v>
      </c>
      <c r="D86" s="27">
        <v>5</v>
      </c>
      <c r="E86" s="27" t="s">
        <v>25</v>
      </c>
      <c r="F86" s="27" t="s">
        <v>26</v>
      </c>
      <c r="G86" s="27" t="s">
        <v>293</v>
      </c>
      <c r="H86" s="27">
        <v>300192126</v>
      </c>
      <c r="I86" s="53" t="s">
        <v>295</v>
      </c>
      <c r="J86" s="27" t="s">
        <v>294</v>
      </c>
      <c r="K86" s="27" t="s">
        <v>20</v>
      </c>
      <c r="L86" s="27">
        <v>5</v>
      </c>
      <c r="M86" s="43">
        <v>44804</v>
      </c>
      <c r="N86" s="44">
        <f t="shared" si="17"/>
        <v>44805</v>
      </c>
      <c r="O86" s="65" t="s">
        <v>21</v>
      </c>
      <c r="P86" s="26" t="s">
        <v>22</v>
      </c>
      <c r="Q86" s="139">
        <f t="shared" si="12"/>
        <v>656</v>
      </c>
      <c r="R86" s="139">
        <f t="shared" si="13"/>
        <v>0</v>
      </c>
      <c r="S86" s="139">
        <f t="shared" si="14"/>
        <v>0</v>
      </c>
      <c r="T86" s="139">
        <f t="shared" si="15"/>
        <v>656</v>
      </c>
      <c r="U86" s="54" t="s">
        <v>23</v>
      </c>
      <c r="V86" s="84">
        <v>281.25</v>
      </c>
      <c r="W86" s="84">
        <v>0</v>
      </c>
      <c r="X86" s="95">
        <v>0</v>
      </c>
      <c r="Y86" s="109">
        <f t="shared" si="16"/>
        <v>281.25</v>
      </c>
      <c r="Z86" s="56">
        <f t="shared" ref="Z86:Z91" si="18">AB86*12/8</f>
        <v>281.25</v>
      </c>
      <c r="AA86" s="135"/>
      <c r="AB86" s="137">
        <v>187.5</v>
      </c>
      <c r="AC86" s="56"/>
      <c r="AD86" s="55"/>
      <c r="AE86" s="56"/>
      <c r="AF86" s="56"/>
      <c r="AG86" s="56"/>
      <c r="AH86" s="56"/>
    </row>
    <row r="87" spans="1:34" s="57" customFormat="1" ht="15" customHeight="1" thickBot="1">
      <c r="A87" s="51">
        <v>76</v>
      </c>
      <c r="B87" s="27" t="s">
        <v>291</v>
      </c>
      <c r="C87" s="27" t="s">
        <v>193</v>
      </c>
      <c r="D87" s="27">
        <v>9</v>
      </c>
      <c r="E87" s="27" t="s">
        <v>25</v>
      </c>
      <c r="F87" s="27" t="s">
        <v>26</v>
      </c>
      <c r="G87" s="27" t="s">
        <v>311</v>
      </c>
      <c r="H87" s="27">
        <v>300334136</v>
      </c>
      <c r="I87" s="53" t="s">
        <v>312</v>
      </c>
      <c r="J87" s="27" t="s">
        <v>294</v>
      </c>
      <c r="K87" s="27" t="s">
        <v>20</v>
      </c>
      <c r="L87" s="27">
        <v>5</v>
      </c>
      <c r="M87" s="43">
        <v>44804</v>
      </c>
      <c r="N87" s="44">
        <f t="shared" si="17"/>
        <v>44805</v>
      </c>
      <c r="O87" s="65" t="s">
        <v>21</v>
      </c>
      <c r="P87" s="26" t="s">
        <v>22</v>
      </c>
      <c r="Q87" s="139">
        <f t="shared" si="12"/>
        <v>1969</v>
      </c>
      <c r="R87" s="139">
        <f t="shared" si="13"/>
        <v>0</v>
      </c>
      <c r="S87" s="139">
        <f t="shared" si="14"/>
        <v>0</v>
      </c>
      <c r="T87" s="139">
        <f t="shared" si="15"/>
        <v>1969</v>
      </c>
      <c r="U87" s="54" t="s">
        <v>23</v>
      </c>
      <c r="V87" s="84">
        <v>843.75</v>
      </c>
      <c r="W87" s="84">
        <v>0</v>
      </c>
      <c r="X87" s="95">
        <v>0</v>
      </c>
      <c r="Y87" s="109">
        <f t="shared" si="16"/>
        <v>843.75</v>
      </c>
      <c r="Z87" s="56">
        <f t="shared" si="18"/>
        <v>843.75</v>
      </c>
      <c r="AA87" s="135"/>
      <c r="AB87" s="137">
        <v>562.5</v>
      </c>
      <c r="AC87" s="56"/>
      <c r="AD87" s="55"/>
      <c r="AE87" s="56"/>
      <c r="AF87" s="56"/>
      <c r="AG87" s="56"/>
      <c r="AH87" s="56"/>
    </row>
    <row r="88" spans="1:34" s="57" customFormat="1" ht="15" customHeight="1" thickBot="1">
      <c r="A88" s="15">
        <v>77</v>
      </c>
      <c r="B88" s="27" t="s">
        <v>291</v>
      </c>
      <c r="C88" s="27" t="s">
        <v>193</v>
      </c>
      <c r="D88" s="27">
        <v>10</v>
      </c>
      <c r="E88" s="27" t="s">
        <v>25</v>
      </c>
      <c r="F88" s="27" t="s">
        <v>26</v>
      </c>
      <c r="G88" s="27" t="s">
        <v>313</v>
      </c>
      <c r="H88" s="27">
        <v>300334117</v>
      </c>
      <c r="I88" s="53" t="s">
        <v>314</v>
      </c>
      <c r="J88" s="27" t="s">
        <v>294</v>
      </c>
      <c r="K88" s="27" t="s">
        <v>20</v>
      </c>
      <c r="L88" s="27">
        <v>5</v>
      </c>
      <c r="M88" s="43">
        <v>44804</v>
      </c>
      <c r="N88" s="44">
        <f t="shared" si="17"/>
        <v>44805</v>
      </c>
      <c r="O88" s="65" t="s">
        <v>21</v>
      </c>
      <c r="P88" s="26" t="s">
        <v>22</v>
      </c>
      <c r="Q88" s="139">
        <f t="shared" si="12"/>
        <v>788</v>
      </c>
      <c r="R88" s="139">
        <f t="shared" si="13"/>
        <v>0</v>
      </c>
      <c r="S88" s="139">
        <f t="shared" si="14"/>
        <v>0</v>
      </c>
      <c r="T88" s="139">
        <f t="shared" si="15"/>
        <v>788</v>
      </c>
      <c r="U88" s="54" t="s">
        <v>23</v>
      </c>
      <c r="V88" s="84">
        <v>337.5</v>
      </c>
      <c r="W88" s="84">
        <v>0</v>
      </c>
      <c r="X88" s="95">
        <v>0</v>
      </c>
      <c r="Y88" s="109">
        <f t="shared" si="16"/>
        <v>337.5</v>
      </c>
      <c r="Z88" s="56">
        <f t="shared" si="18"/>
        <v>337.5</v>
      </c>
      <c r="AA88" s="135"/>
      <c r="AB88" s="137">
        <v>225</v>
      </c>
      <c r="AC88" s="56"/>
      <c r="AD88" s="55"/>
      <c r="AE88" s="56"/>
      <c r="AF88" s="56"/>
      <c r="AG88" s="56"/>
      <c r="AH88" s="56"/>
    </row>
    <row r="89" spans="1:34" s="57" customFormat="1" ht="15" customHeight="1" thickBot="1">
      <c r="A89" s="51">
        <v>78</v>
      </c>
      <c r="B89" s="27" t="s">
        <v>291</v>
      </c>
      <c r="C89" s="27" t="s">
        <v>298</v>
      </c>
      <c r="D89" s="27">
        <v>3</v>
      </c>
      <c r="E89" s="27" t="s">
        <v>25</v>
      </c>
      <c r="F89" s="27" t="s">
        <v>26</v>
      </c>
      <c r="G89" s="27" t="s">
        <v>299</v>
      </c>
      <c r="H89" s="27">
        <v>300192142</v>
      </c>
      <c r="I89" s="53" t="s">
        <v>300</v>
      </c>
      <c r="J89" s="27" t="s">
        <v>294</v>
      </c>
      <c r="K89" s="27" t="s">
        <v>20</v>
      </c>
      <c r="L89" s="27">
        <v>5</v>
      </c>
      <c r="M89" s="43">
        <v>44804</v>
      </c>
      <c r="N89" s="44">
        <f t="shared" si="17"/>
        <v>44805</v>
      </c>
      <c r="O89" s="65" t="s">
        <v>21</v>
      </c>
      <c r="P89" s="15" t="s">
        <v>22</v>
      </c>
      <c r="Q89" s="139">
        <f t="shared" si="12"/>
        <v>3019</v>
      </c>
      <c r="R89" s="139">
        <f t="shared" si="13"/>
        <v>0</v>
      </c>
      <c r="S89" s="139">
        <f t="shared" si="14"/>
        <v>0</v>
      </c>
      <c r="T89" s="139">
        <f t="shared" si="15"/>
        <v>3019</v>
      </c>
      <c r="U89" s="54" t="s">
        <v>23</v>
      </c>
      <c r="V89" s="84">
        <v>1293.75</v>
      </c>
      <c r="W89" s="84">
        <v>0</v>
      </c>
      <c r="X89" s="95">
        <v>0</v>
      </c>
      <c r="Y89" s="109">
        <f t="shared" si="16"/>
        <v>1293.75</v>
      </c>
      <c r="Z89" s="56">
        <f t="shared" si="18"/>
        <v>1293.75</v>
      </c>
      <c r="AA89" s="135"/>
      <c r="AB89" s="137">
        <v>862.5</v>
      </c>
      <c r="AC89" s="56"/>
      <c r="AD89" s="55"/>
      <c r="AE89" s="56"/>
      <c r="AF89" s="56"/>
      <c r="AG89" s="56"/>
      <c r="AH89" s="56"/>
    </row>
    <row r="90" spans="1:34" s="57" customFormat="1" ht="15" customHeight="1" thickBot="1">
      <c r="A90" s="15">
        <v>79</v>
      </c>
      <c r="B90" s="59" t="s">
        <v>291</v>
      </c>
      <c r="C90" s="59" t="s">
        <v>277</v>
      </c>
      <c r="D90" s="59">
        <v>35</v>
      </c>
      <c r="E90" s="59" t="s">
        <v>25</v>
      </c>
      <c r="F90" s="59" t="s">
        <v>26</v>
      </c>
      <c r="G90" s="59" t="s">
        <v>301</v>
      </c>
      <c r="H90" s="59">
        <v>300194097</v>
      </c>
      <c r="I90" s="60" t="s">
        <v>302</v>
      </c>
      <c r="J90" s="59" t="s">
        <v>294</v>
      </c>
      <c r="K90" s="59" t="s">
        <v>20</v>
      </c>
      <c r="L90" s="59">
        <v>5</v>
      </c>
      <c r="M90" s="43">
        <v>44804</v>
      </c>
      <c r="N90" s="44">
        <f t="shared" si="17"/>
        <v>44805</v>
      </c>
      <c r="O90" s="65" t="s">
        <v>21</v>
      </c>
      <c r="P90" s="58" t="s">
        <v>22</v>
      </c>
      <c r="Q90" s="139">
        <f t="shared" si="12"/>
        <v>131</v>
      </c>
      <c r="R90" s="139">
        <f t="shared" si="13"/>
        <v>0</v>
      </c>
      <c r="S90" s="139">
        <f t="shared" si="14"/>
        <v>0</v>
      </c>
      <c r="T90" s="139">
        <f t="shared" si="15"/>
        <v>131</v>
      </c>
      <c r="U90" s="61" t="s">
        <v>23</v>
      </c>
      <c r="V90" s="109">
        <v>56.25</v>
      </c>
      <c r="W90" s="109">
        <v>0</v>
      </c>
      <c r="X90" s="109">
        <v>0</v>
      </c>
      <c r="Y90" s="109">
        <f t="shared" si="16"/>
        <v>56.25</v>
      </c>
      <c r="Z90" s="56">
        <f t="shared" si="18"/>
        <v>56.25</v>
      </c>
      <c r="AA90" s="135"/>
      <c r="AB90" s="137">
        <v>37.5</v>
      </c>
      <c r="AC90" s="56"/>
      <c r="AD90" s="55"/>
      <c r="AE90" s="56"/>
      <c r="AF90" s="56"/>
      <c r="AG90" s="56"/>
      <c r="AH90" s="56"/>
    </row>
    <row r="91" spans="1:34" ht="15" thickBot="1">
      <c r="A91" s="51">
        <v>80</v>
      </c>
      <c r="B91" s="27" t="s">
        <v>291</v>
      </c>
      <c r="C91" s="67" t="s">
        <v>43</v>
      </c>
      <c r="D91" s="67">
        <v>30</v>
      </c>
      <c r="E91" s="68" t="s">
        <v>25</v>
      </c>
      <c r="F91" s="68" t="s">
        <v>26</v>
      </c>
      <c r="G91" s="67" t="s">
        <v>310</v>
      </c>
      <c r="H91" s="67">
        <v>300192145</v>
      </c>
      <c r="I91" s="67">
        <v>30453684</v>
      </c>
      <c r="J91" s="68" t="s">
        <v>294</v>
      </c>
      <c r="K91" s="68" t="s">
        <v>20</v>
      </c>
      <c r="L91" s="67">
        <v>5</v>
      </c>
      <c r="M91" s="43">
        <v>44804</v>
      </c>
      <c r="N91" s="44">
        <f t="shared" si="17"/>
        <v>44805</v>
      </c>
      <c r="O91" s="65" t="s">
        <v>21</v>
      </c>
      <c r="P91" s="69" t="s">
        <v>22</v>
      </c>
      <c r="Q91" s="139">
        <f t="shared" si="12"/>
        <v>1181</v>
      </c>
      <c r="R91" s="139">
        <f t="shared" si="13"/>
        <v>0</v>
      </c>
      <c r="S91" s="139">
        <f t="shared" si="14"/>
        <v>0</v>
      </c>
      <c r="T91" s="139">
        <f t="shared" si="15"/>
        <v>1181</v>
      </c>
      <c r="U91" s="68" t="s">
        <v>23</v>
      </c>
      <c r="V91" s="113">
        <v>506.25</v>
      </c>
      <c r="W91" s="113">
        <v>0</v>
      </c>
      <c r="X91" s="113">
        <v>0</v>
      </c>
      <c r="Y91" s="109">
        <f t="shared" si="16"/>
        <v>506.25</v>
      </c>
      <c r="Z91" s="56">
        <f t="shared" si="18"/>
        <v>506.25</v>
      </c>
      <c r="AA91" s="136"/>
      <c r="AB91" s="138">
        <v>337.5</v>
      </c>
      <c r="AC91" s="28"/>
    </row>
    <row r="92" spans="1:34" ht="15" thickBo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>
        <f>SUM(L69:L81,L82:L91)</f>
        <v>231.5</v>
      </c>
      <c r="M92" s="20"/>
      <c r="N92" s="20"/>
      <c r="O92" s="20"/>
      <c r="P92" s="20"/>
      <c r="Q92" s="87">
        <f>SUM(Q69:Q81,Q82:Q91)</f>
        <v>92834</v>
      </c>
      <c r="R92" s="87">
        <f>SUM(R69:R81,R82:R91)</f>
        <v>236810</v>
      </c>
      <c r="S92" s="87">
        <f>SUM(S69:S81,S82:S91)</f>
        <v>0</v>
      </c>
      <c r="T92" s="87">
        <f>SUM(T69:T81,T82:T91)</f>
        <v>329645</v>
      </c>
      <c r="U92" s="20"/>
      <c r="V92" s="78"/>
      <c r="W92" s="78"/>
      <c r="X92" s="78"/>
      <c r="Y92" s="115"/>
      <c r="Z92" s="104"/>
      <c r="AA92" s="28"/>
      <c r="AB92" s="28"/>
      <c r="AC92" s="28"/>
      <c r="AD92" s="4"/>
      <c r="AE92" s="7"/>
      <c r="AF92" s="7"/>
      <c r="AG92" s="7"/>
      <c r="AH92" s="7"/>
    </row>
    <row r="93" spans="1:34" ht="15" thickBot="1">
      <c r="A93" s="152" t="s">
        <v>317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4"/>
      <c r="V93" s="79"/>
      <c r="W93" s="79"/>
      <c r="X93" s="79"/>
      <c r="Y93" s="106"/>
      <c r="Z93" s="101"/>
      <c r="AA93" s="101"/>
      <c r="AB93" s="101"/>
      <c r="AC93" s="101"/>
      <c r="AD93" s="4"/>
      <c r="AE93" s="6"/>
      <c r="AF93" s="6"/>
      <c r="AG93" s="6"/>
      <c r="AH93" s="6"/>
    </row>
    <row r="94" spans="1:34" ht="15" thickBot="1">
      <c r="A94" s="149" t="s">
        <v>250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1"/>
      <c r="V94" s="80"/>
      <c r="W94" s="80"/>
      <c r="X94" s="80"/>
      <c r="Y94" s="107"/>
      <c r="Z94" s="101"/>
      <c r="AA94" s="101"/>
      <c r="AB94" s="101"/>
      <c r="AC94" s="101"/>
      <c r="AD94" s="4"/>
      <c r="AE94" s="6"/>
      <c r="AF94" s="6"/>
      <c r="AG94" s="6"/>
      <c r="AH94" s="6"/>
    </row>
    <row r="95" spans="1:34" ht="15" thickBot="1">
      <c r="A95" s="149" t="s">
        <v>253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1"/>
      <c r="V95" s="80"/>
      <c r="W95" s="80"/>
      <c r="X95" s="80"/>
      <c r="Y95" s="112"/>
      <c r="Z95" s="101"/>
      <c r="AA95" s="101"/>
      <c r="AB95" s="101"/>
      <c r="AC95" s="101"/>
      <c r="AD95" s="4"/>
      <c r="AE95" s="6"/>
      <c r="AF95" s="6"/>
      <c r="AG95" s="6"/>
      <c r="AH95" s="6"/>
    </row>
    <row r="96" spans="1:34" ht="90" customHeight="1" thickBot="1">
      <c r="A96" s="12" t="s">
        <v>0</v>
      </c>
      <c r="B96" s="12" t="s">
        <v>1</v>
      </c>
      <c r="C96" s="12" t="s">
        <v>2</v>
      </c>
      <c r="D96" s="12" t="s">
        <v>3</v>
      </c>
      <c r="E96" s="12" t="s">
        <v>4</v>
      </c>
      <c r="F96" s="12" t="s">
        <v>5</v>
      </c>
      <c r="G96" s="12" t="s">
        <v>6</v>
      </c>
      <c r="H96" s="12" t="s">
        <v>7</v>
      </c>
      <c r="I96" s="12" t="s">
        <v>8</v>
      </c>
      <c r="J96" s="12" t="s">
        <v>9</v>
      </c>
      <c r="K96" s="12" t="s">
        <v>10</v>
      </c>
      <c r="L96" s="12" t="s">
        <v>242</v>
      </c>
      <c r="M96" s="12" t="s">
        <v>11</v>
      </c>
      <c r="N96" s="12" t="s">
        <v>12</v>
      </c>
      <c r="O96" s="12" t="s">
        <v>13</v>
      </c>
      <c r="P96" s="12" t="s">
        <v>14</v>
      </c>
      <c r="Q96" s="12" t="s">
        <v>321</v>
      </c>
      <c r="R96" s="45" t="s">
        <v>327</v>
      </c>
      <c r="S96" s="12" t="s">
        <v>328</v>
      </c>
      <c r="T96" s="49" t="s">
        <v>323</v>
      </c>
      <c r="U96" s="12" t="s">
        <v>15</v>
      </c>
      <c r="V96" s="76" t="s">
        <v>266</v>
      </c>
      <c r="W96" s="76" t="s">
        <v>267</v>
      </c>
      <c r="X96" s="108" t="s">
        <v>269</v>
      </c>
      <c r="Y96" s="77" t="s">
        <v>268</v>
      </c>
      <c r="Z96" s="99"/>
      <c r="AA96" s="99"/>
      <c r="AB96" s="99"/>
      <c r="AC96" s="99"/>
      <c r="AD96" s="4"/>
      <c r="AE96" s="6"/>
      <c r="AF96" s="6"/>
      <c r="AG96" s="6"/>
      <c r="AH96" s="6"/>
    </row>
    <row r="97" spans="1:34" ht="15" thickBot="1">
      <c r="A97" s="17">
        <v>81</v>
      </c>
      <c r="B97" s="16" t="s">
        <v>159</v>
      </c>
      <c r="C97" s="16" t="s">
        <v>277</v>
      </c>
      <c r="D97" s="16" t="s">
        <v>215</v>
      </c>
      <c r="E97" s="16" t="s">
        <v>25</v>
      </c>
      <c r="F97" s="16" t="s">
        <v>26</v>
      </c>
      <c r="G97" s="16" t="s">
        <v>160</v>
      </c>
      <c r="H97" s="16">
        <v>800302188</v>
      </c>
      <c r="I97" s="16">
        <v>216885</v>
      </c>
      <c r="J97" s="16" t="s">
        <v>19</v>
      </c>
      <c r="K97" s="16" t="s">
        <v>20</v>
      </c>
      <c r="L97" s="16">
        <v>39</v>
      </c>
      <c r="M97" s="43">
        <v>44804</v>
      </c>
      <c r="N97" s="42">
        <v>44805</v>
      </c>
      <c r="O97" s="17" t="s">
        <v>21</v>
      </c>
      <c r="P97" s="15" t="s">
        <v>22</v>
      </c>
      <c r="Q97" s="14">
        <f>ROUND(V97*28/12,0)</f>
        <v>70899</v>
      </c>
      <c r="R97" s="14">
        <f>ROUND(W97*28/12,0)</f>
        <v>0</v>
      </c>
      <c r="S97" s="14">
        <f>ROUND(X97*28/12,0)</f>
        <v>0</v>
      </c>
      <c r="T97" s="14">
        <f>ROUND(Y97*28/12,0)</f>
        <v>70899</v>
      </c>
      <c r="U97" s="13" t="s">
        <v>23</v>
      </c>
      <c r="V97" s="85">
        <v>30385.199999999997</v>
      </c>
      <c r="W97" s="85">
        <v>0</v>
      </c>
      <c r="X97" s="96">
        <v>0</v>
      </c>
      <c r="Y97" s="110">
        <v>30385.199999999997</v>
      </c>
      <c r="Z97" s="98"/>
      <c r="AA97" s="98"/>
      <c r="AB97" s="98"/>
      <c r="AC97" s="98"/>
      <c r="AD97" s="4"/>
      <c r="AE97" s="6"/>
      <c r="AF97" s="6"/>
      <c r="AG97" s="6"/>
      <c r="AH97" s="6"/>
    </row>
    <row r="98" spans="1:34" ht="15" thickBot="1">
      <c r="A98" s="17">
        <v>82</v>
      </c>
      <c r="B98" s="16" t="s">
        <v>161</v>
      </c>
      <c r="C98" s="16" t="s">
        <v>115</v>
      </c>
      <c r="D98" s="16" t="s">
        <v>162</v>
      </c>
      <c r="E98" s="16" t="s">
        <v>25</v>
      </c>
      <c r="F98" s="16" t="s">
        <v>26</v>
      </c>
      <c r="G98" s="16" t="s">
        <v>163</v>
      </c>
      <c r="H98" s="16">
        <v>800302189</v>
      </c>
      <c r="I98" s="16">
        <v>90605610</v>
      </c>
      <c r="J98" s="16" t="s">
        <v>19</v>
      </c>
      <c r="K98" s="16" t="s">
        <v>20</v>
      </c>
      <c r="L98" s="16">
        <v>40</v>
      </c>
      <c r="M98" s="43">
        <v>44804</v>
      </c>
      <c r="N98" s="42">
        <v>44805</v>
      </c>
      <c r="O98" s="17" t="s">
        <v>21</v>
      </c>
      <c r="P98" s="15" t="s">
        <v>22</v>
      </c>
      <c r="Q98" s="14">
        <f t="shared" ref="Q98:Q102" si="19">ROUND(V98*28/12,0)</f>
        <v>19561</v>
      </c>
      <c r="R98" s="14">
        <f t="shared" ref="R98:R102" si="20">ROUND(W98*28/12,0)</f>
        <v>0</v>
      </c>
      <c r="S98" s="14">
        <f t="shared" ref="S98:S102" si="21">ROUND(X98*28/12,0)</f>
        <v>0</v>
      </c>
      <c r="T98" s="14">
        <f t="shared" ref="T98:T102" si="22">ROUND(Y98*28/12,0)</f>
        <v>19561</v>
      </c>
      <c r="U98" s="13" t="s">
        <v>23</v>
      </c>
      <c r="V98" s="85">
        <v>8383.2000000000007</v>
      </c>
      <c r="W98" s="85">
        <v>0</v>
      </c>
      <c r="X98" s="96">
        <v>0</v>
      </c>
      <c r="Y98" s="110">
        <v>8383.2000000000007</v>
      </c>
      <c r="Z98" s="98"/>
      <c r="AA98" s="98"/>
      <c r="AB98" s="98"/>
      <c r="AC98" s="98"/>
      <c r="AD98" s="4"/>
      <c r="AE98" s="6"/>
      <c r="AF98" s="6"/>
      <c r="AG98" s="6"/>
      <c r="AH98" s="6"/>
    </row>
    <row r="99" spans="1:34" ht="15" thickBot="1">
      <c r="A99" s="17">
        <v>83</v>
      </c>
      <c r="B99" s="16" t="s">
        <v>164</v>
      </c>
      <c r="C99" s="16" t="s">
        <v>165</v>
      </c>
      <c r="D99" s="16">
        <v>60</v>
      </c>
      <c r="E99" s="16" t="s">
        <v>25</v>
      </c>
      <c r="F99" s="16" t="s">
        <v>26</v>
      </c>
      <c r="G99" s="16" t="s">
        <v>166</v>
      </c>
      <c r="H99" s="16">
        <v>800302190</v>
      </c>
      <c r="I99" s="16">
        <v>12432423</v>
      </c>
      <c r="J99" s="16" t="s">
        <v>19</v>
      </c>
      <c r="K99" s="16" t="s">
        <v>20</v>
      </c>
      <c r="L99" s="16">
        <v>39</v>
      </c>
      <c r="M99" s="43">
        <v>44804</v>
      </c>
      <c r="N99" s="42">
        <v>44805</v>
      </c>
      <c r="O99" s="17" t="s">
        <v>21</v>
      </c>
      <c r="P99" s="15" t="s">
        <v>22</v>
      </c>
      <c r="Q99" s="14">
        <f t="shared" si="19"/>
        <v>80332</v>
      </c>
      <c r="R99" s="14">
        <f t="shared" si="20"/>
        <v>0</v>
      </c>
      <c r="S99" s="14">
        <f t="shared" si="21"/>
        <v>0</v>
      </c>
      <c r="T99" s="14">
        <f t="shared" si="22"/>
        <v>80332</v>
      </c>
      <c r="U99" s="13" t="s">
        <v>23</v>
      </c>
      <c r="V99" s="85">
        <v>34428</v>
      </c>
      <c r="W99" s="85">
        <v>0</v>
      </c>
      <c r="X99" s="96">
        <v>0</v>
      </c>
      <c r="Y99" s="110">
        <v>34428</v>
      </c>
      <c r="Z99" s="98"/>
      <c r="AA99" s="98"/>
      <c r="AB99" s="98"/>
      <c r="AC99" s="98"/>
      <c r="AD99" s="4"/>
      <c r="AE99" s="6"/>
      <c r="AF99" s="6"/>
      <c r="AG99" s="6"/>
      <c r="AH99" s="6"/>
    </row>
    <row r="100" spans="1:34" ht="15" thickBot="1">
      <c r="A100" s="17">
        <v>84</v>
      </c>
      <c r="B100" s="16" t="s">
        <v>164</v>
      </c>
      <c r="C100" s="16" t="s">
        <v>165</v>
      </c>
      <c r="D100" s="16">
        <v>60</v>
      </c>
      <c r="E100" s="16" t="s">
        <v>25</v>
      </c>
      <c r="F100" s="16" t="s">
        <v>26</v>
      </c>
      <c r="G100" s="16" t="s">
        <v>167</v>
      </c>
      <c r="H100" s="16">
        <v>800302191</v>
      </c>
      <c r="I100" s="16">
        <v>94455969</v>
      </c>
      <c r="J100" s="16" t="s">
        <v>19</v>
      </c>
      <c r="K100" s="16" t="s">
        <v>20</v>
      </c>
      <c r="L100" s="16">
        <v>15</v>
      </c>
      <c r="M100" s="43">
        <v>44804</v>
      </c>
      <c r="N100" s="42">
        <v>44805</v>
      </c>
      <c r="O100" s="17" t="s">
        <v>21</v>
      </c>
      <c r="P100" s="15" t="s">
        <v>22</v>
      </c>
      <c r="Q100" s="14">
        <f t="shared" si="19"/>
        <v>15081</v>
      </c>
      <c r="R100" s="14">
        <f t="shared" si="20"/>
        <v>0</v>
      </c>
      <c r="S100" s="14">
        <f t="shared" si="21"/>
        <v>0</v>
      </c>
      <c r="T100" s="14">
        <f t="shared" si="22"/>
        <v>15081</v>
      </c>
      <c r="U100" s="13" t="s">
        <v>23</v>
      </c>
      <c r="V100" s="85">
        <v>6463.2000000000007</v>
      </c>
      <c r="W100" s="85">
        <v>0</v>
      </c>
      <c r="X100" s="96">
        <v>0</v>
      </c>
      <c r="Y100" s="110">
        <v>6463.2000000000007</v>
      </c>
      <c r="Z100" s="98"/>
      <c r="AA100" s="98"/>
      <c r="AB100" s="98"/>
      <c r="AC100" s="98"/>
      <c r="AD100" s="4"/>
      <c r="AE100" s="6"/>
      <c r="AF100" s="6"/>
      <c r="AG100" s="6"/>
      <c r="AH100" s="6"/>
    </row>
    <row r="101" spans="1:34" ht="15" thickBot="1">
      <c r="A101" s="17">
        <v>85</v>
      </c>
      <c r="B101" s="16" t="s">
        <v>238</v>
      </c>
      <c r="C101" s="16" t="s">
        <v>165</v>
      </c>
      <c r="D101" s="16">
        <v>60</v>
      </c>
      <c r="E101" s="16" t="s">
        <v>25</v>
      </c>
      <c r="F101" s="16" t="s">
        <v>26</v>
      </c>
      <c r="G101" s="16" t="s">
        <v>168</v>
      </c>
      <c r="H101" s="16">
        <v>800302232</v>
      </c>
      <c r="I101" s="16">
        <v>29743049</v>
      </c>
      <c r="J101" s="16" t="s">
        <v>19</v>
      </c>
      <c r="K101" s="16" t="s">
        <v>20</v>
      </c>
      <c r="L101" s="16">
        <v>5</v>
      </c>
      <c r="M101" s="43">
        <v>44804</v>
      </c>
      <c r="N101" s="42">
        <v>44805</v>
      </c>
      <c r="O101" s="17" t="s">
        <v>21</v>
      </c>
      <c r="P101" s="15" t="s">
        <v>22</v>
      </c>
      <c r="Q101" s="14">
        <f t="shared" si="19"/>
        <v>2114</v>
      </c>
      <c r="R101" s="14">
        <f t="shared" si="20"/>
        <v>0</v>
      </c>
      <c r="S101" s="14">
        <f t="shared" si="21"/>
        <v>0</v>
      </c>
      <c r="T101" s="14">
        <f t="shared" si="22"/>
        <v>2114</v>
      </c>
      <c r="U101" s="13" t="s">
        <v>23</v>
      </c>
      <c r="V101" s="85">
        <v>906</v>
      </c>
      <c r="W101" s="85">
        <v>0</v>
      </c>
      <c r="X101" s="96">
        <v>0</v>
      </c>
      <c r="Y101" s="110">
        <v>906</v>
      </c>
      <c r="Z101" s="98"/>
      <c r="AA101" s="98"/>
      <c r="AB101" s="98"/>
      <c r="AC101" s="98"/>
      <c r="AD101" s="4"/>
      <c r="AE101" s="6"/>
      <c r="AF101" s="6"/>
      <c r="AG101" s="6"/>
      <c r="AH101" s="6"/>
    </row>
    <row r="102" spans="1:34" ht="15" thickBot="1">
      <c r="A102" s="17">
        <v>86</v>
      </c>
      <c r="B102" s="16" t="s">
        <v>169</v>
      </c>
      <c r="C102" s="16" t="s">
        <v>272</v>
      </c>
      <c r="D102" s="16" t="s">
        <v>170</v>
      </c>
      <c r="E102" s="16" t="s">
        <v>25</v>
      </c>
      <c r="F102" s="16" t="s">
        <v>26</v>
      </c>
      <c r="G102" s="16" t="s">
        <v>171</v>
      </c>
      <c r="H102" s="16">
        <v>806300176</v>
      </c>
      <c r="I102" s="16">
        <v>1221117</v>
      </c>
      <c r="J102" s="16" t="s">
        <v>172</v>
      </c>
      <c r="K102" s="16" t="s">
        <v>20</v>
      </c>
      <c r="L102" s="16">
        <v>60</v>
      </c>
      <c r="M102" s="43">
        <v>44804</v>
      </c>
      <c r="N102" s="42">
        <v>44805</v>
      </c>
      <c r="O102" s="17" t="s">
        <v>21</v>
      </c>
      <c r="P102" s="15" t="s">
        <v>22</v>
      </c>
      <c r="Q102" s="14">
        <f t="shared" si="19"/>
        <v>482135</v>
      </c>
      <c r="R102" s="14">
        <f t="shared" si="20"/>
        <v>0</v>
      </c>
      <c r="S102" s="14">
        <f t="shared" si="21"/>
        <v>0</v>
      </c>
      <c r="T102" s="14">
        <f t="shared" si="22"/>
        <v>482135</v>
      </c>
      <c r="U102" s="13" t="s">
        <v>23</v>
      </c>
      <c r="V102" s="85">
        <v>206629.19999999998</v>
      </c>
      <c r="W102" s="85">
        <v>0</v>
      </c>
      <c r="X102" s="96">
        <v>0</v>
      </c>
      <c r="Y102" s="110">
        <v>206629.19999999998</v>
      </c>
      <c r="Z102" s="98"/>
      <c r="AA102" s="98"/>
      <c r="AB102" s="98"/>
      <c r="AC102" s="98"/>
      <c r="AD102" s="4"/>
      <c r="AE102" s="6"/>
      <c r="AF102" s="6"/>
      <c r="AG102" s="6"/>
      <c r="AH102" s="6"/>
    </row>
    <row r="103" spans="1:34" ht="15" thickBo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>
        <f>SUM(L97:L102)</f>
        <v>198</v>
      </c>
      <c r="M103" s="20"/>
      <c r="N103" s="20"/>
      <c r="O103" s="20"/>
      <c r="P103" s="20"/>
      <c r="Q103" s="19">
        <f>SUM(Q97:Q102)</f>
        <v>670122</v>
      </c>
      <c r="R103" s="19">
        <f>SUM(R97:R102)</f>
        <v>0</v>
      </c>
      <c r="S103" s="19">
        <f>SUM(S97:S102)</f>
        <v>0</v>
      </c>
      <c r="T103" s="19">
        <f>SUM(T97:T102)</f>
        <v>670122</v>
      </c>
      <c r="U103" s="20"/>
      <c r="V103" s="120"/>
      <c r="W103" s="116"/>
      <c r="X103" s="116"/>
      <c r="Y103" s="115"/>
      <c r="Z103" s="101"/>
      <c r="AA103" s="101"/>
      <c r="AB103" s="101"/>
      <c r="AC103" s="101"/>
      <c r="AD103" s="4"/>
      <c r="AE103" s="6"/>
      <c r="AF103" s="6"/>
      <c r="AG103" s="6"/>
      <c r="AH103" s="6"/>
    </row>
    <row r="104" spans="1:34" ht="15" thickBot="1">
      <c r="A104" s="152" t="s">
        <v>317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4"/>
      <c r="V104" s="119"/>
      <c r="W104" s="79"/>
      <c r="X104" s="79"/>
      <c r="Y104" s="106"/>
      <c r="Z104" s="101"/>
      <c r="AA104" s="101"/>
      <c r="AB104" s="101"/>
      <c r="AC104" s="101"/>
      <c r="AD104" s="4"/>
      <c r="AE104" s="6"/>
      <c r="AF104" s="6"/>
      <c r="AG104" s="6"/>
      <c r="AH104" s="6"/>
    </row>
    <row r="105" spans="1:34" ht="15" thickBot="1">
      <c r="A105" s="149" t="s">
        <v>250</v>
      </c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1"/>
      <c r="V105" s="80"/>
      <c r="W105" s="80"/>
      <c r="X105" s="80"/>
      <c r="Y105" s="107"/>
      <c r="Z105" s="101"/>
      <c r="AA105" s="101"/>
      <c r="AB105" s="101"/>
      <c r="AC105" s="101"/>
      <c r="AD105" s="4"/>
      <c r="AE105" s="6"/>
      <c r="AF105" s="6"/>
      <c r="AG105" s="6"/>
      <c r="AH105" s="6"/>
    </row>
    <row r="106" spans="1:34" ht="15" thickBot="1">
      <c r="A106" s="149" t="s">
        <v>254</v>
      </c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1"/>
      <c r="V106" s="80"/>
      <c r="W106" s="80"/>
      <c r="X106" s="114"/>
      <c r="Y106" s="112"/>
      <c r="Z106" s="101"/>
      <c r="AA106" s="101"/>
      <c r="AB106" s="101"/>
      <c r="AC106" s="101"/>
      <c r="AD106" s="4"/>
      <c r="AE106" s="6"/>
      <c r="AF106" s="6"/>
      <c r="AG106" s="6"/>
      <c r="AH106" s="6"/>
    </row>
    <row r="107" spans="1:34" ht="90" customHeight="1" thickBot="1">
      <c r="A107" s="12" t="s">
        <v>0</v>
      </c>
      <c r="B107" s="12" t="s">
        <v>1</v>
      </c>
      <c r="C107" s="12" t="s">
        <v>2</v>
      </c>
      <c r="D107" s="12" t="s">
        <v>3</v>
      </c>
      <c r="E107" s="12" t="s">
        <v>4</v>
      </c>
      <c r="F107" s="12" t="s">
        <v>5</v>
      </c>
      <c r="G107" s="12" t="s">
        <v>6</v>
      </c>
      <c r="H107" s="12" t="s">
        <v>7</v>
      </c>
      <c r="I107" s="12" t="s">
        <v>8</v>
      </c>
      <c r="J107" s="12" t="s">
        <v>9</v>
      </c>
      <c r="K107" s="12" t="s">
        <v>10</v>
      </c>
      <c r="L107" s="12" t="s">
        <v>242</v>
      </c>
      <c r="M107" s="12" t="s">
        <v>11</v>
      </c>
      <c r="N107" s="12" t="s">
        <v>12</v>
      </c>
      <c r="O107" s="12" t="s">
        <v>13</v>
      </c>
      <c r="P107" s="12" t="s">
        <v>14</v>
      </c>
      <c r="Q107" s="12" t="s">
        <v>321</v>
      </c>
      <c r="R107" s="45" t="s">
        <v>330</v>
      </c>
      <c r="S107" s="12" t="s">
        <v>328</v>
      </c>
      <c r="T107" s="49" t="s">
        <v>323</v>
      </c>
      <c r="U107" s="12" t="s">
        <v>15</v>
      </c>
      <c r="V107" s="76" t="s">
        <v>266</v>
      </c>
      <c r="W107" s="76" t="s">
        <v>267</v>
      </c>
      <c r="X107" s="108" t="s">
        <v>269</v>
      </c>
      <c r="Y107" s="77" t="s">
        <v>268</v>
      </c>
      <c r="Z107" s="99"/>
      <c r="AA107" s="99"/>
      <c r="AB107" s="99"/>
      <c r="AC107" s="99"/>
      <c r="AD107" s="4"/>
      <c r="AE107" s="6"/>
      <c r="AF107" s="6"/>
      <c r="AG107" s="6"/>
      <c r="AH107" s="6"/>
    </row>
    <row r="108" spans="1:34" ht="15" thickBot="1">
      <c r="A108" s="17">
        <v>87</v>
      </c>
      <c r="B108" s="16" t="s">
        <v>173</v>
      </c>
      <c r="C108" s="16" t="s">
        <v>98</v>
      </c>
      <c r="D108" s="16" t="s">
        <v>213</v>
      </c>
      <c r="E108" s="16" t="s">
        <v>25</v>
      </c>
      <c r="F108" s="16" t="s">
        <v>26</v>
      </c>
      <c r="G108" s="16" t="s">
        <v>174</v>
      </c>
      <c r="H108" s="16">
        <v>800301814</v>
      </c>
      <c r="I108" s="16">
        <v>94766092</v>
      </c>
      <c r="J108" s="16" t="s">
        <v>138</v>
      </c>
      <c r="K108" s="16" t="s">
        <v>20</v>
      </c>
      <c r="L108" s="16">
        <v>7</v>
      </c>
      <c r="M108" s="43">
        <v>44804</v>
      </c>
      <c r="N108" s="42">
        <v>44805</v>
      </c>
      <c r="O108" s="17" t="s">
        <v>21</v>
      </c>
      <c r="P108" s="15" t="s">
        <v>22</v>
      </c>
      <c r="Q108" s="14">
        <f>ROUND(V108*28/12,0)</f>
        <v>2402</v>
      </c>
      <c r="R108" s="14">
        <f>ROUND(W108*28/12,0)</f>
        <v>3970</v>
      </c>
      <c r="S108" s="14">
        <f>ROUND(X108*28/12,0)</f>
        <v>0</v>
      </c>
      <c r="T108" s="14">
        <f>ROUND(Y108*28/12,0)</f>
        <v>6373</v>
      </c>
      <c r="U108" s="13" t="s">
        <v>23</v>
      </c>
      <c r="V108" s="85">
        <v>1029.5999999999999</v>
      </c>
      <c r="W108" s="85">
        <v>1701.6000000000001</v>
      </c>
      <c r="X108" s="96">
        <v>0</v>
      </c>
      <c r="Y108" s="110">
        <v>2731.2</v>
      </c>
      <c r="Z108" s="98"/>
      <c r="AA108" s="98"/>
      <c r="AB108" s="98"/>
      <c r="AC108" s="98"/>
      <c r="AD108" s="4"/>
      <c r="AE108" s="6"/>
      <c r="AF108" s="6"/>
      <c r="AG108" s="6"/>
      <c r="AH108" s="6"/>
    </row>
    <row r="109" spans="1:34" ht="15" thickBo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>
        <v>7</v>
      </c>
      <c r="M109" s="20"/>
      <c r="N109" s="20"/>
      <c r="O109" s="20"/>
      <c r="P109" s="20"/>
      <c r="Q109" s="19">
        <f>SUM(Q108)</f>
        <v>2402</v>
      </c>
      <c r="R109" s="19">
        <f>SUM(R108)</f>
        <v>3970</v>
      </c>
      <c r="S109" s="19">
        <f>SUM(S108)</f>
        <v>0</v>
      </c>
      <c r="T109" s="19">
        <f>SUM(T108)</f>
        <v>6373</v>
      </c>
      <c r="U109" s="20"/>
      <c r="V109" s="78"/>
      <c r="W109" s="78"/>
      <c r="X109" s="116"/>
      <c r="Y109" s="115"/>
      <c r="Z109" s="101"/>
      <c r="AA109" s="101"/>
      <c r="AB109" s="101"/>
      <c r="AC109" s="101"/>
      <c r="AD109" s="4"/>
      <c r="AE109" s="6"/>
      <c r="AF109" s="6"/>
      <c r="AG109" s="6"/>
      <c r="AH109" s="6"/>
    </row>
    <row r="110" spans="1:34" ht="15" thickBot="1">
      <c r="A110" s="152" t="s">
        <v>317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4"/>
      <c r="V110" s="79"/>
      <c r="W110" s="79"/>
      <c r="X110" s="79"/>
      <c r="Y110" s="106"/>
      <c r="Z110" s="101"/>
      <c r="AA110" s="101"/>
      <c r="AB110" s="101"/>
      <c r="AC110" s="101"/>
      <c r="AD110" s="4"/>
      <c r="AE110" s="6"/>
      <c r="AF110" s="6"/>
      <c r="AG110" s="6"/>
      <c r="AH110" s="6"/>
    </row>
    <row r="111" spans="1:34" ht="15" thickBot="1">
      <c r="A111" s="149" t="s">
        <v>250</v>
      </c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1"/>
      <c r="V111" s="80"/>
      <c r="W111" s="80"/>
      <c r="X111" s="80"/>
      <c r="Y111" s="107"/>
      <c r="Z111" s="101"/>
      <c r="AA111" s="101"/>
      <c r="AB111" s="101"/>
      <c r="AC111" s="101"/>
      <c r="AD111" s="4"/>
      <c r="AE111" s="6"/>
      <c r="AF111" s="6"/>
      <c r="AG111" s="6"/>
      <c r="AH111" s="6"/>
    </row>
    <row r="112" spans="1:34" ht="15" thickBot="1">
      <c r="A112" s="149" t="s">
        <v>255</v>
      </c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1"/>
      <c r="V112" s="80"/>
      <c r="W112" s="80"/>
      <c r="X112" s="80"/>
      <c r="Y112" s="112"/>
      <c r="Z112" s="101"/>
      <c r="AA112" s="101"/>
      <c r="AB112" s="101"/>
      <c r="AC112" s="101"/>
      <c r="AD112" s="4"/>
      <c r="AE112" s="6"/>
      <c r="AF112" s="6"/>
      <c r="AG112" s="6"/>
      <c r="AH112" s="6"/>
    </row>
    <row r="113" spans="1:34" ht="90" customHeight="1" thickBot="1">
      <c r="A113" s="12" t="s">
        <v>0</v>
      </c>
      <c r="B113" s="12" t="s">
        <v>1</v>
      </c>
      <c r="C113" s="12" t="s">
        <v>2</v>
      </c>
      <c r="D113" s="12" t="s">
        <v>3</v>
      </c>
      <c r="E113" s="12" t="s">
        <v>4</v>
      </c>
      <c r="F113" s="12" t="s">
        <v>5</v>
      </c>
      <c r="G113" s="12" t="s">
        <v>6</v>
      </c>
      <c r="H113" s="12" t="s">
        <v>7</v>
      </c>
      <c r="I113" s="12" t="s">
        <v>8</v>
      </c>
      <c r="J113" s="12" t="s">
        <v>9</v>
      </c>
      <c r="K113" s="12" t="s">
        <v>10</v>
      </c>
      <c r="L113" s="12" t="s">
        <v>242</v>
      </c>
      <c r="M113" s="12" t="s">
        <v>11</v>
      </c>
      <c r="N113" s="12" t="s">
        <v>12</v>
      </c>
      <c r="O113" s="12" t="s">
        <v>13</v>
      </c>
      <c r="P113" s="12" t="s">
        <v>14</v>
      </c>
      <c r="Q113" s="12" t="s">
        <v>321</v>
      </c>
      <c r="R113" s="45" t="s">
        <v>327</v>
      </c>
      <c r="S113" s="12" t="s">
        <v>328</v>
      </c>
      <c r="T113" s="49" t="s">
        <v>323</v>
      </c>
      <c r="U113" s="12" t="s">
        <v>15</v>
      </c>
      <c r="V113" s="76" t="s">
        <v>266</v>
      </c>
      <c r="W113" s="76" t="s">
        <v>267</v>
      </c>
      <c r="X113" s="108" t="s">
        <v>269</v>
      </c>
      <c r="Y113" s="77" t="s">
        <v>268</v>
      </c>
      <c r="Z113" s="99"/>
      <c r="AA113" s="99"/>
      <c r="AB113" s="99"/>
      <c r="AC113" s="99"/>
      <c r="AD113" s="4"/>
      <c r="AE113" s="6"/>
      <c r="AF113" s="6"/>
      <c r="AG113" s="6"/>
      <c r="AH113" s="6"/>
    </row>
    <row r="114" spans="1:34" ht="15" thickBot="1">
      <c r="A114" s="17">
        <v>88</v>
      </c>
      <c r="B114" s="16" t="s">
        <v>175</v>
      </c>
      <c r="C114" s="16" t="s">
        <v>98</v>
      </c>
      <c r="D114" s="16">
        <v>11</v>
      </c>
      <c r="E114" s="16" t="s">
        <v>25</v>
      </c>
      <c r="F114" s="16" t="s">
        <v>26</v>
      </c>
      <c r="G114" s="16" t="s">
        <v>176</v>
      </c>
      <c r="H114" s="16">
        <v>800301798</v>
      </c>
      <c r="I114" s="16">
        <v>70557289</v>
      </c>
      <c r="J114" s="16" t="s">
        <v>138</v>
      </c>
      <c r="K114" s="16" t="s">
        <v>20</v>
      </c>
      <c r="L114" s="16">
        <v>12</v>
      </c>
      <c r="M114" s="43">
        <v>44804</v>
      </c>
      <c r="N114" s="42">
        <v>44805</v>
      </c>
      <c r="O114" s="17" t="s">
        <v>21</v>
      </c>
      <c r="P114" s="15" t="s">
        <v>22</v>
      </c>
      <c r="Q114" s="14">
        <f>ROUND(V114*28/12,0)</f>
        <v>4978</v>
      </c>
      <c r="R114" s="14">
        <f>ROUND(W114*28/12,0)</f>
        <v>10769</v>
      </c>
      <c r="S114" s="14">
        <f>ROUND(X114*28/12,0)</f>
        <v>0</v>
      </c>
      <c r="T114" s="14">
        <f>ROUND(Y114*28/12,0)</f>
        <v>15747</v>
      </c>
      <c r="U114" s="13" t="s">
        <v>23</v>
      </c>
      <c r="V114" s="85">
        <v>2133.6000000000004</v>
      </c>
      <c r="W114" s="85">
        <v>4615.2000000000007</v>
      </c>
      <c r="X114" s="96">
        <v>0</v>
      </c>
      <c r="Y114" s="110">
        <v>6748.8000000000011</v>
      </c>
      <c r="Z114" s="98"/>
      <c r="AA114" s="98"/>
      <c r="AB114" s="98"/>
      <c r="AC114" s="98"/>
      <c r="AD114" s="7"/>
      <c r="AE114" s="6"/>
      <c r="AF114" s="6"/>
      <c r="AG114" s="6"/>
      <c r="AH114" s="6"/>
    </row>
    <row r="115" spans="1:34" ht="15" thickBot="1">
      <c r="A115" s="17">
        <v>89</v>
      </c>
      <c r="B115" s="16" t="s">
        <v>175</v>
      </c>
      <c r="C115" s="16" t="s">
        <v>98</v>
      </c>
      <c r="D115" s="16">
        <v>11</v>
      </c>
      <c r="E115" s="16" t="s">
        <v>25</v>
      </c>
      <c r="F115" s="16" t="s">
        <v>26</v>
      </c>
      <c r="G115" s="16" t="s">
        <v>177</v>
      </c>
      <c r="H115" s="16">
        <v>800301799</v>
      </c>
      <c r="I115" s="16">
        <v>325745</v>
      </c>
      <c r="J115" s="16" t="s">
        <v>138</v>
      </c>
      <c r="K115" s="16" t="s">
        <v>20</v>
      </c>
      <c r="L115" s="16">
        <v>24</v>
      </c>
      <c r="M115" s="43">
        <v>44804</v>
      </c>
      <c r="N115" s="42">
        <v>44805</v>
      </c>
      <c r="O115" s="17" t="s">
        <v>21</v>
      </c>
      <c r="P115" s="15" t="s">
        <v>22</v>
      </c>
      <c r="Q115" s="14">
        <f t="shared" ref="Q115:Q118" si="23">ROUND(V115*28/12,0)</f>
        <v>6247</v>
      </c>
      <c r="R115" s="14">
        <f t="shared" ref="R115:R118" si="24">ROUND(W115*28/12,0)</f>
        <v>9500</v>
      </c>
      <c r="S115" s="14">
        <f t="shared" ref="S115:S118" si="25">ROUND(X115*8/12,0)</f>
        <v>0</v>
      </c>
      <c r="T115" s="14">
        <f t="shared" ref="T115:T118" si="26">ROUND(Y115*28/12,0)</f>
        <v>15747</v>
      </c>
      <c r="U115" s="13" t="s">
        <v>23</v>
      </c>
      <c r="V115" s="85">
        <v>2677.2</v>
      </c>
      <c r="W115" s="85">
        <v>4071.6000000000004</v>
      </c>
      <c r="X115" s="96">
        <v>0</v>
      </c>
      <c r="Y115" s="110">
        <v>6748.8</v>
      </c>
      <c r="Z115" s="98"/>
      <c r="AA115" s="98"/>
      <c r="AB115" s="98"/>
      <c r="AC115" s="98"/>
      <c r="AD115" s="7"/>
      <c r="AE115" s="6"/>
      <c r="AF115" s="6"/>
      <c r="AG115" s="6"/>
      <c r="AH115" s="6"/>
    </row>
    <row r="116" spans="1:34" ht="15" thickBot="1">
      <c r="A116" s="17">
        <v>90</v>
      </c>
      <c r="B116" s="16" t="s">
        <v>175</v>
      </c>
      <c r="C116" s="16" t="s">
        <v>109</v>
      </c>
      <c r="D116" s="16" t="s">
        <v>214</v>
      </c>
      <c r="E116" s="16" t="s">
        <v>25</v>
      </c>
      <c r="F116" s="16" t="s">
        <v>26</v>
      </c>
      <c r="G116" s="16" t="s">
        <v>178</v>
      </c>
      <c r="H116" s="16">
        <v>800301800</v>
      </c>
      <c r="I116" s="16">
        <v>70500903</v>
      </c>
      <c r="J116" s="16" t="s">
        <v>138</v>
      </c>
      <c r="K116" s="16" t="s">
        <v>20</v>
      </c>
      <c r="L116" s="16">
        <v>12</v>
      </c>
      <c r="M116" s="43">
        <v>44804</v>
      </c>
      <c r="N116" s="42">
        <v>44805</v>
      </c>
      <c r="O116" s="17" t="s">
        <v>21</v>
      </c>
      <c r="P116" s="15" t="s">
        <v>22</v>
      </c>
      <c r="Q116" s="14">
        <f t="shared" si="23"/>
        <v>5104</v>
      </c>
      <c r="R116" s="14">
        <f t="shared" si="24"/>
        <v>10643</v>
      </c>
      <c r="S116" s="14">
        <f t="shared" si="25"/>
        <v>0</v>
      </c>
      <c r="T116" s="14">
        <f t="shared" si="26"/>
        <v>15747</v>
      </c>
      <c r="U116" s="13" t="s">
        <v>23</v>
      </c>
      <c r="V116" s="85">
        <v>2187.6000000000004</v>
      </c>
      <c r="W116" s="85">
        <v>4561.2000000000007</v>
      </c>
      <c r="X116" s="96">
        <v>0</v>
      </c>
      <c r="Y116" s="110">
        <v>6748.8000000000011</v>
      </c>
      <c r="Z116" s="98"/>
      <c r="AA116" s="98"/>
      <c r="AB116" s="98"/>
      <c r="AC116" s="98"/>
      <c r="AD116" s="7"/>
      <c r="AE116" s="6"/>
      <c r="AF116" s="6"/>
      <c r="AG116" s="6"/>
      <c r="AH116" s="6"/>
    </row>
    <row r="117" spans="1:34" ht="15" thickBot="1">
      <c r="A117" s="17">
        <v>91</v>
      </c>
      <c r="B117" s="16" t="s">
        <v>175</v>
      </c>
      <c r="C117" s="16" t="s">
        <v>98</v>
      </c>
      <c r="D117" s="16">
        <v>11</v>
      </c>
      <c r="E117" s="16" t="s">
        <v>25</v>
      </c>
      <c r="F117" s="16" t="s">
        <v>26</v>
      </c>
      <c r="G117" s="16" t="s">
        <v>179</v>
      </c>
      <c r="H117" s="16">
        <v>800301801</v>
      </c>
      <c r="I117" s="16">
        <v>13935443</v>
      </c>
      <c r="J117" s="16" t="s">
        <v>138</v>
      </c>
      <c r="K117" s="16" t="s">
        <v>20</v>
      </c>
      <c r="L117" s="16">
        <v>9</v>
      </c>
      <c r="M117" s="43">
        <v>44804</v>
      </c>
      <c r="N117" s="42">
        <v>44805</v>
      </c>
      <c r="O117" s="17" t="s">
        <v>21</v>
      </c>
      <c r="P117" s="15" t="s">
        <v>22</v>
      </c>
      <c r="Q117" s="14">
        <f t="shared" si="23"/>
        <v>5387</v>
      </c>
      <c r="R117" s="14">
        <f t="shared" si="24"/>
        <v>10360</v>
      </c>
      <c r="S117" s="14">
        <f t="shared" si="25"/>
        <v>0</v>
      </c>
      <c r="T117" s="14">
        <f t="shared" si="26"/>
        <v>15747</v>
      </c>
      <c r="U117" s="13" t="s">
        <v>23</v>
      </c>
      <c r="V117" s="85">
        <v>2308.8000000000002</v>
      </c>
      <c r="W117" s="85">
        <v>4440</v>
      </c>
      <c r="X117" s="96">
        <v>0</v>
      </c>
      <c r="Y117" s="110">
        <v>6748.8</v>
      </c>
      <c r="Z117" s="98"/>
      <c r="AA117" s="98"/>
      <c r="AB117" s="98"/>
      <c r="AC117" s="98"/>
      <c r="AD117" s="7"/>
      <c r="AE117" s="6"/>
      <c r="AF117" s="6"/>
      <c r="AG117" s="6"/>
      <c r="AH117" s="6"/>
    </row>
    <row r="118" spans="1:34" s="30" customFormat="1" ht="15" thickBot="1">
      <c r="A118" s="17">
        <v>92</v>
      </c>
      <c r="B118" s="16" t="s">
        <v>175</v>
      </c>
      <c r="C118" s="27" t="s">
        <v>280</v>
      </c>
      <c r="D118" s="27">
        <v>8</v>
      </c>
      <c r="E118" s="27" t="s">
        <v>25</v>
      </c>
      <c r="F118" s="27" t="s">
        <v>26</v>
      </c>
      <c r="G118" s="27" t="s">
        <v>137</v>
      </c>
      <c r="H118" s="27">
        <v>800301808</v>
      </c>
      <c r="I118" s="27">
        <v>247908</v>
      </c>
      <c r="J118" s="27" t="s">
        <v>138</v>
      </c>
      <c r="K118" s="27" t="s">
        <v>20</v>
      </c>
      <c r="L118" s="27">
        <v>15</v>
      </c>
      <c r="M118" s="43">
        <v>44804</v>
      </c>
      <c r="N118" s="44">
        <v>44805</v>
      </c>
      <c r="O118" s="26" t="s">
        <v>21</v>
      </c>
      <c r="P118" s="26" t="s">
        <v>22</v>
      </c>
      <c r="Q118" s="14">
        <f t="shared" si="23"/>
        <v>8582</v>
      </c>
      <c r="R118" s="14">
        <f t="shared" si="24"/>
        <v>34325</v>
      </c>
      <c r="S118" s="14">
        <f t="shared" si="25"/>
        <v>0</v>
      </c>
      <c r="T118" s="14">
        <f t="shared" si="26"/>
        <v>42907</v>
      </c>
      <c r="U118" s="27" t="s">
        <v>23</v>
      </c>
      <c r="V118" s="85">
        <v>3678</v>
      </c>
      <c r="W118" s="85">
        <v>14710.800000000001</v>
      </c>
      <c r="X118" s="96">
        <v>0</v>
      </c>
      <c r="Y118" s="110">
        <v>18388.800000000003</v>
      </c>
      <c r="Z118" s="98"/>
      <c r="AA118" s="98"/>
      <c r="AB118" s="98"/>
      <c r="AC118" s="98"/>
      <c r="AD118" s="28"/>
      <c r="AE118" s="29"/>
      <c r="AF118" s="29"/>
      <c r="AG118" s="29"/>
      <c r="AH118" s="29"/>
    </row>
    <row r="119" spans="1:34" ht="15" thickBo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>
        <f>SUM(L114:L118)</f>
        <v>72</v>
      </c>
      <c r="M119" s="20"/>
      <c r="N119" s="20"/>
      <c r="O119" s="20"/>
      <c r="P119" s="20"/>
      <c r="Q119" s="19">
        <f>SUM(Q114:Q118)</f>
        <v>30298</v>
      </c>
      <c r="R119" s="19">
        <f>SUM(R114:R118)</f>
        <v>75597</v>
      </c>
      <c r="S119" s="19">
        <f>SUM(S114:S118)</f>
        <v>0</v>
      </c>
      <c r="T119" s="19">
        <f>SUM(T114:T118)</f>
        <v>105895</v>
      </c>
      <c r="U119" s="20"/>
      <c r="V119" s="78"/>
      <c r="W119" s="78"/>
      <c r="X119" s="78"/>
      <c r="Y119" s="115"/>
      <c r="Z119" s="101"/>
      <c r="AA119" s="101"/>
      <c r="AB119" s="101"/>
      <c r="AC119" s="101"/>
      <c r="AD119" s="4"/>
      <c r="AE119" s="6"/>
      <c r="AF119" s="6"/>
      <c r="AG119" s="6"/>
      <c r="AH119" s="6"/>
    </row>
    <row r="120" spans="1:34" ht="15" thickBot="1">
      <c r="A120" s="152" t="s">
        <v>317</v>
      </c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4"/>
      <c r="V120" s="79"/>
      <c r="W120" s="79"/>
      <c r="X120" s="79"/>
      <c r="Y120" s="106"/>
      <c r="Z120" s="101"/>
      <c r="AA120" s="101"/>
      <c r="AB120" s="101"/>
      <c r="AC120" s="101"/>
      <c r="AD120" s="4"/>
      <c r="AE120" s="6"/>
      <c r="AF120" s="6"/>
      <c r="AG120" s="6"/>
      <c r="AH120" s="6"/>
    </row>
    <row r="121" spans="1:34" ht="15" thickBot="1">
      <c r="A121" s="149" t="s">
        <v>250</v>
      </c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1"/>
      <c r="V121" s="80"/>
      <c r="W121" s="80"/>
      <c r="X121" s="80"/>
      <c r="Y121" s="107"/>
      <c r="Z121" s="101"/>
      <c r="AA121" s="101"/>
      <c r="AB121" s="101"/>
      <c r="AC121" s="101"/>
      <c r="AD121" s="4"/>
      <c r="AE121" s="6"/>
      <c r="AF121" s="6"/>
      <c r="AG121" s="6"/>
      <c r="AH121" s="6"/>
    </row>
    <row r="122" spans="1:34" ht="15" thickBot="1">
      <c r="A122" s="149" t="s">
        <v>256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1"/>
      <c r="V122" s="80"/>
      <c r="W122" s="80"/>
      <c r="X122" s="114"/>
      <c r="Y122" s="112"/>
      <c r="Z122" s="101"/>
      <c r="AA122" s="101"/>
      <c r="AB122" s="101"/>
      <c r="AC122" s="101"/>
      <c r="AD122" s="4"/>
      <c r="AE122" s="6"/>
      <c r="AF122" s="6"/>
      <c r="AG122" s="6"/>
      <c r="AH122" s="6"/>
    </row>
    <row r="123" spans="1:34" ht="90" customHeight="1" thickBot="1">
      <c r="A123" s="12" t="s">
        <v>0</v>
      </c>
      <c r="B123" s="12" t="s">
        <v>1</v>
      </c>
      <c r="C123" s="12" t="s">
        <v>2</v>
      </c>
      <c r="D123" s="12" t="s">
        <v>3</v>
      </c>
      <c r="E123" s="12" t="s">
        <v>4</v>
      </c>
      <c r="F123" s="12" t="s">
        <v>5</v>
      </c>
      <c r="G123" s="12" t="s">
        <v>6</v>
      </c>
      <c r="H123" s="12" t="s">
        <v>7</v>
      </c>
      <c r="I123" s="12" t="s">
        <v>8</v>
      </c>
      <c r="J123" s="12" t="s">
        <v>9</v>
      </c>
      <c r="K123" s="12" t="s">
        <v>10</v>
      </c>
      <c r="L123" s="12" t="s">
        <v>242</v>
      </c>
      <c r="M123" s="12" t="s">
        <v>11</v>
      </c>
      <c r="N123" s="12" t="s">
        <v>12</v>
      </c>
      <c r="O123" s="12" t="s">
        <v>13</v>
      </c>
      <c r="P123" s="12" t="s">
        <v>14</v>
      </c>
      <c r="Q123" s="12" t="s">
        <v>321</v>
      </c>
      <c r="R123" s="45" t="s">
        <v>327</v>
      </c>
      <c r="S123" s="12" t="s">
        <v>328</v>
      </c>
      <c r="T123" s="49" t="s">
        <v>323</v>
      </c>
      <c r="U123" s="12" t="s">
        <v>15</v>
      </c>
      <c r="V123" s="76" t="s">
        <v>266</v>
      </c>
      <c r="W123" s="76" t="s">
        <v>267</v>
      </c>
      <c r="X123" s="108" t="s">
        <v>269</v>
      </c>
      <c r="Y123" s="77" t="s">
        <v>268</v>
      </c>
      <c r="Z123" s="99"/>
      <c r="AA123" s="99"/>
      <c r="AB123" s="99"/>
      <c r="AC123" s="99"/>
      <c r="AD123" s="4"/>
      <c r="AE123" s="6"/>
      <c r="AF123" s="6"/>
      <c r="AG123" s="6"/>
      <c r="AH123" s="6"/>
    </row>
    <row r="124" spans="1:34" ht="15" thickBot="1">
      <c r="A124" s="17">
        <v>93</v>
      </c>
      <c r="B124" s="16" t="s">
        <v>180</v>
      </c>
      <c r="C124" s="16" t="s">
        <v>276</v>
      </c>
      <c r="D124" s="21" t="s">
        <v>239</v>
      </c>
      <c r="E124" s="16" t="s">
        <v>25</v>
      </c>
      <c r="F124" s="16" t="s">
        <v>26</v>
      </c>
      <c r="G124" s="16" t="s">
        <v>181</v>
      </c>
      <c r="H124" s="16">
        <v>800301812</v>
      </c>
      <c r="I124" s="16">
        <v>323008</v>
      </c>
      <c r="J124" s="16" t="s">
        <v>138</v>
      </c>
      <c r="K124" s="16" t="s">
        <v>20</v>
      </c>
      <c r="L124" s="16">
        <v>24</v>
      </c>
      <c r="M124" s="43">
        <v>44804</v>
      </c>
      <c r="N124" s="42">
        <v>44805</v>
      </c>
      <c r="O124" s="17" t="s">
        <v>21</v>
      </c>
      <c r="P124" s="15" t="s">
        <v>22</v>
      </c>
      <c r="Q124" s="14">
        <f>ROUND(V124*28/12,0)</f>
        <v>11729</v>
      </c>
      <c r="R124" s="14">
        <f>ROUND(W124*28/12,0)</f>
        <v>27913</v>
      </c>
      <c r="S124" s="14">
        <f>ROUND(X124*28/12,0)</f>
        <v>0</v>
      </c>
      <c r="T124" s="14">
        <f>ROUND(Y124*28/12,0)</f>
        <v>39642</v>
      </c>
      <c r="U124" s="13" t="s">
        <v>23</v>
      </c>
      <c r="V124" s="85">
        <v>5026.7999999999993</v>
      </c>
      <c r="W124" s="85">
        <v>11962.8</v>
      </c>
      <c r="X124" s="96">
        <v>0</v>
      </c>
      <c r="Y124" s="110">
        <v>16989.599999999999</v>
      </c>
      <c r="Z124" s="98"/>
      <c r="AA124" s="98"/>
      <c r="AB124" s="98"/>
      <c r="AC124" s="98"/>
      <c r="AD124" s="4"/>
      <c r="AE124" s="6"/>
      <c r="AF124" s="6"/>
      <c r="AG124" s="6"/>
      <c r="AH124" s="6"/>
    </row>
    <row r="125" spans="1:34" ht="15" thickBot="1">
      <c r="A125" s="17">
        <v>94</v>
      </c>
      <c r="B125" s="16" t="s">
        <v>180</v>
      </c>
      <c r="C125" s="16" t="s">
        <v>276</v>
      </c>
      <c r="D125" s="21" t="s">
        <v>239</v>
      </c>
      <c r="E125" s="16" t="s">
        <v>25</v>
      </c>
      <c r="F125" s="16" t="s">
        <v>26</v>
      </c>
      <c r="G125" s="71" t="s">
        <v>316</v>
      </c>
      <c r="H125" s="71">
        <v>300332120</v>
      </c>
      <c r="I125" s="51">
        <v>10014748</v>
      </c>
      <c r="J125" s="51" t="s">
        <v>19</v>
      </c>
      <c r="K125" s="16" t="s">
        <v>20</v>
      </c>
      <c r="L125" s="16">
        <v>33</v>
      </c>
      <c r="M125" s="43">
        <v>44804</v>
      </c>
      <c r="N125" s="42">
        <v>44805</v>
      </c>
      <c r="O125" s="65" t="s">
        <v>21</v>
      </c>
      <c r="P125" s="15" t="s">
        <v>22</v>
      </c>
      <c r="Q125" s="14">
        <f>ROUND(V125*28/12,0)</f>
        <v>11667</v>
      </c>
      <c r="R125" s="14">
        <f t="shared" ref="R125:S125" si="27">ROUND(W125*5/12,0)</f>
        <v>0</v>
      </c>
      <c r="S125" s="14">
        <f t="shared" si="27"/>
        <v>0</v>
      </c>
      <c r="T125" s="14">
        <f>ROUND(Y125*28/12,0)</f>
        <v>11667</v>
      </c>
      <c r="U125" s="13" t="s">
        <v>23</v>
      </c>
      <c r="V125" s="111">
        <v>5000</v>
      </c>
      <c r="W125" s="111">
        <v>0</v>
      </c>
      <c r="X125" s="111">
        <v>0</v>
      </c>
      <c r="Y125" s="111">
        <v>5000</v>
      </c>
      <c r="Z125" s="98"/>
      <c r="AA125" s="98"/>
      <c r="AB125" s="98"/>
      <c r="AC125" s="98"/>
      <c r="AD125" s="4"/>
      <c r="AE125" s="6"/>
      <c r="AF125" s="6"/>
      <c r="AG125" s="6"/>
      <c r="AH125" s="6"/>
    </row>
    <row r="126" spans="1:34" ht="14.25" customHeight="1" thickBo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>
        <f>SUM(L124,L125)</f>
        <v>57</v>
      </c>
      <c r="M126" s="20"/>
      <c r="N126" s="20"/>
      <c r="O126" s="20"/>
      <c r="P126" s="20"/>
      <c r="Q126" s="19">
        <f>SUM(Q124,Q125)</f>
        <v>23396</v>
      </c>
      <c r="R126" s="19">
        <f>SUM(R124,R125)</f>
        <v>27913</v>
      </c>
      <c r="S126" s="19">
        <f>SUM(S124,S125)</f>
        <v>0</v>
      </c>
      <c r="T126" s="19">
        <f>SUM(T124,T125)</f>
        <v>51309</v>
      </c>
      <c r="U126" s="20"/>
      <c r="V126" s="78"/>
      <c r="W126" s="78"/>
      <c r="X126" s="78"/>
      <c r="Y126" s="115"/>
      <c r="Z126" s="101"/>
      <c r="AA126" s="101"/>
      <c r="AB126" s="101"/>
      <c r="AC126" s="101"/>
      <c r="AD126" s="4"/>
      <c r="AE126" s="6"/>
      <c r="AF126" s="6"/>
      <c r="AG126" s="6"/>
      <c r="AH126" s="6"/>
    </row>
    <row r="127" spans="1:34" ht="15" thickBot="1">
      <c r="A127" s="152" t="s">
        <v>317</v>
      </c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4"/>
      <c r="V127" s="79"/>
      <c r="W127" s="79"/>
      <c r="X127" s="79"/>
      <c r="Y127" s="106"/>
      <c r="Z127" s="101"/>
      <c r="AA127" s="101"/>
      <c r="AB127" s="101"/>
      <c r="AC127" s="101"/>
      <c r="AD127" s="4"/>
      <c r="AE127" s="6"/>
      <c r="AF127" s="6"/>
      <c r="AG127" s="6"/>
      <c r="AH127" s="6"/>
    </row>
    <row r="128" spans="1:34" ht="15" thickBot="1">
      <c r="A128" s="149" t="s">
        <v>250</v>
      </c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1"/>
      <c r="V128" s="80"/>
      <c r="W128" s="80"/>
      <c r="X128" s="80"/>
      <c r="Y128" s="107"/>
      <c r="Z128" s="101"/>
      <c r="AA128" s="101"/>
      <c r="AB128" s="101"/>
      <c r="AC128" s="101"/>
      <c r="AD128" s="4"/>
      <c r="AE128" s="6"/>
      <c r="AF128" s="6"/>
      <c r="AG128" s="6"/>
      <c r="AH128" s="6"/>
    </row>
    <row r="129" spans="1:34" ht="15" thickBot="1">
      <c r="A129" s="149" t="s">
        <v>257</v>
      </c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1"/>
      <c r="V129" s="80"/>
      <c r="W129" s="80"/>
      <c r="X129" s="80"/>
      <c r="Y129" s="112"/>
      <c r="Z129" s="101"/>
      <c r="AA129" s="101"/>
      <c r="AB129" s="101"/>
      <c r="AC129" s="101"/>
      <c r="AD129" s="4"/>
      <c r="AE129" s="6"/>
      <c r="AF129" s="6"/>
      <c r="AG129" s="6"/>
      <c r="AH129" s="6"/>
    </row>
    <row r="130" spans="1:34" ht="90" customHeight="1" thickBot="1">
      <c r="A130" s="12" t="s">
        <v>0</v>
      </c>
      <c r="B130" s="12" t="s">
        <v>1</v>
      </c>
      <c r="C130" s="12" t="s">
        <v>2</v>
      </c>
      <c r="D130" s="12" t="s">
        <v>3</v>
      </c>
      <c r="E130" s="12" t="s">
        <v>4</v>
      </c>
      <c r="F130" s="12" t="s">
        <v>5</v>
      </c>
      <c r="G130" s="12" t="s">
        <v>6</v>
      </c>
      <c r="H130" s="12" t="s">
        <v>7</v>
      </c>
      <c r="I130" s="12" t="s">
        <v>8</v>
      </c>
      <c r="J130" s="12" t="s">
        <v>9</v>
      </c>
      <c r="K130" s="12" t="s">
        <v>10</v>
      </c>
      <c r="L130" s="12" t="s">
        <v>242</v>
      </c>
      <c r="M130" s="12" t="s">
        <v>11</v>
      </c>
      <c r="N130" s="12" t="s">
        <v>12</v>
      </c>
      <c r="O130" s="12" t="s">
        <v>13</v>
      </c>
      <c r="P130" s="12" t="s">
        <v>14</v>
      </c>
      <c r="Q130" s="12" t="s">
        <v>319</v>
      </c>
      <c r="R130" s="12" t="s">
        <v>331</v>
      </c>
      <c r="S130" s="12" t="s">
        <v>328</v>
      </c>
      <c r="T130" s="49" t="s">
        <v>320</v>
      </c>
      <c r="U130" s="12" t="s">
        <v>15</v>
      </c>
      <c r="V130" s="76" t="s">
        <v>266</v>
      </c>
      <c r="W130" s="76" t="s">
        <v>267</v>
      </c>
      <c r="X130" s="108" t="s">
        <v>269</v>
      </c>
      <c r="Y130" s="77" t="s">
        <v>268</v>
      </c>
      <c r="Z130" s="99"/>
      <c r="AA130" s="99"/>
      <c r="AB130" s="99"/>
      <c r="AC130" s="99"/>
      <c r="AD130" s="4"/>
      <c r="AE130" s="6"/>
      <c r="AF130" s="6"/>
      <c r="AG130" s="6"/>
      <c r="AH130" s="6"/>
    </row>
    <row r="131" spans="1:34" ht="15" thickBot="1">
      <c r="A131" s="17">
        <v>95</v>
      </c>
      <c r="B131" s="16" t="s">
        <v>180</v>
      </c>
      <c r="C131" s="16" t="s">
        <v>182</v>
      </c>
      <c r="D131" s="16">
        <v>8</v>
      </c>
      <c r="E131" s="16" t="s">
        <v>25</v>
      </c>
      <c r="F131" s="16" t="s">
        <v>26</v>
      </c>
      <c r="G131" s="16" t="s">
        <v>183</v>
      </c>
      <c r="H131" s="16">
        <v>800301811</v>
      </c>
      <c r="I131" s="16">
        <v>90900707</v>
      </c>
      <c r="J131" s="16" t="s">
        <v>138</v>
      </c>
      <c r="K131" s="16" t="s">
        <v>20</v>
      </c>
      <c r="L131" s="16">
        <v>18</v>
      </c>
      <c r="M131" s="43">
        <v>44804</v>
      </c>
      <c r="N131" s="42">
        <v>44805</v>
      </c>
      <c r="O131" s="17" t="s">
        <v>21</v>
      </c>
      <c r="P131" s="15" t="s">
        <v>22</v>
      </c>
      <c r="Q131" s="14">
        <f>ROUND(V131*8/12,0)</f>
        <v>3767</v>
      </c>
      <c r="R131" s="14">
        <f t="shared" ref="R131:T131" si="28">ROUND(W131*8/12,0)</f>
        <v>7322</v>
      </c>
      <c r="S131" s="14">
        <f t="shared" si="28"/>
        <v>0</v>
      </c>
      <c r="T131" s="14">
        <f t="shared" si="28"/>
        <v>11090</v>
      </c>
      <c r="U131" s="13" t="s">
        <v>23</v>
      </c>
      <c r="V131" s="85">
        <v>5650.7999999999993</v>
      </c>
      <c r="W131" s="85">
        <v>10983.599999999999</v>
      </c>
      <c r="X131" s="96">
        <v>0</v>
      </c>
      <c r="Y131" s="110">
        <v>16634.399999999998</v>
      </c>
      <c r="Z131" s="98"/>
      <c r="AA131" s="98"/>
      <c r="AB131" s="98"/>
      <c r="AC131" s="98"/>
      <c r="AD131" s="4"/>
      <c r="AE131" s="6"/>
      <c r="AF131" s="6"/>
      <c r="AG131" s="6"/>
      <c r="AH131" s="6"/>
    </row>
    <row r="132" spans="1:34" ht="15" thickBo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>
        <v>18</v>
      </c>
      <c r="M132" s="20"/>
      <c r="N132" s="20"/>
      <c r="O132" s="20"/>
      <c r="P132" s="20"/>
      <c r="Q132" s="19">
        <f>SUM(Q131)</f>
        <v>3767</v>
      </c>
      <c r="R132" s="19">
        <f>SUM(R131)</f>
        <v>7322</v>
      </c>
      <c r="S132" s="19">
        <f>SUM(S131)</f>
        <v>0</v>
      </c>
      <c r="T132" s="19">
        <f>SUM(T131)</f>
        <v>11090</v>
      </c>
      <c r="U132" s="20"/>
      <c r="V132" s="78"/>
      <c r="W132" s="78"/>
      <c r="X132" s="78"/>
      <c r="Y132" s="115"/>
      <c r="Z132" s="101"/>
      <c r="AA132" s="101"/>
      <c r="AB132" s="101"/>
      <c r="AC132" s="101"/>
      <c r="AD132" s="4"/>
      <c r="AE132" s="6"/>
      <c r="AF132" s="6"/>
      <c r="AG132" s="6"/>
      <c r="AH132" s="6"/>
    </row>
    <row r="133" spans="1:34" ht="15" thickBot="1">
      <c r="A133" s="152" t="s">
        <v>317</v>
      </c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4"/>
      <c r="V133" s="79"/>
      <c r="W133" s="79"/>
      <c r="X133" s="79"/>
      <c r="Y133" s="106"/>
      <c r="Z133" s="101"/>
      <c r="AA133" s="101"/>
      <c r="AB133" s="101"/>
      <c r="AC133" s="101"/>
      <c r="AD133" s="4"/>
      <c r="AE133" s="6"/>
      <c r="AF133" s="6"/>
      <c r="AG133" s="6"/>
      <c r="AH133" s="6"/>
    </row>
    <row r="134" spans="1:34" ht="15" thickBot="1">
      <c r="A134" s="149" t="s">
        <v>250</v>
      </c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1"/>
      <c r="V134" s="80"/>
      <c r="W134" s="80"/>
      <c r="X134" s="80"/>
      <c r="Y134" s="107"/>
      <c r="Z134" s="101"/>
      <c r="AA134" s="101"/>
      <c r="AB134" s="101"/>
      <c r="AC134" s="101"/>
      <c r="AD134" s="4"/>
      <c r="AE134" s="6"/>
      <c r="AF134" s="6"/>
      <c r="AG134" s="6"/>
      <c r="AH134" s="6"/>
    </row>
    <row r="135" spans="1:34" ht="15" thickBot="1">
      <c r="A135" s="149" t="s">
        <v>258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1"/>
      <c r="V135" s="80"/>
      <c r="W135" s="80"/>
      <c r="X135" s="114"/>
      <c r="Y135" s="112"/>
      <c r="Z135" s="101"/>
      <c r="AA135" s="101"/>
      <c r="AB135" s="101"/>
      <c r="AC135" s="101"/>
      <c r="AD135" s="4"/>
      <c r="AE135" s="6"/>
      <c r="AF135" s="6"/>
      <c r="AG135" s="6"/>
      <c r="AH135" s="6"/>
    </row>
    <row r="136" spans="1:34" ht="90" customHeight="1" thickBot="1">
      <c r="A136" s="12" t="s">
        <v>0</v>
      </c>
      <c r="B136" s="12" t="s">
        <v>1</v>
      </c>
      <c r="C136" s="12" t="s">
        <v>2</v>
      </c>
      <c r="D136" s="12" t="s">
        <v>3</v>
      </c>
      <c r="E136" s="12" t="s">
        <v>4</v>
      </c>
      <c r="F136" s="12" t="s">
        <v>5</v>
      </c>
      <c r="G136" s="12" t="s">
        <v>6</v>
      </c>
      <c r="H136" s="12" t="s">
        <v>7</v>
      </c>
      <c r="I136" s="12" t="s">
        <v>8</v>
      </c>
      <c r="J136" s="12" t="s">
        <v>9</v>
      </c>
      <c r="K136" s="12" t="s">
        <v>10</v>
      </c>
      <c r="L136" s="12" t="s">
        <v>242</v>
      </c>
      <c r="M136" s="12" t="s">
        <v>11</v>
      </c>
      <c r="N136" s="12" t="s">
        <v>12</v>
      </c>
      <c r="O136" s="12" t="s">
        <v>13</v>
      </c>
      <c r="P136" s="12" t="s">
        <v>14</v>
      </c>
      <c r="Q136" s="12" t="s">
        <v>321</v>
      </c>
      <c r="R136" s="45" t="s">
        <v>327</v>
      </c>
      <c r="S136" s="12" t="s">
        <v>328</v>
      </c>
      <c r="T136" s="49" t="s">
        <v>323</v>
      </c>
      <c r="U136" s="12" t="s">
        <v>15</v>
      </c>
      <c r="V136" s="76" t="s">
        <v>266</v>
      </c>
      <c r="W136" s="76" t="s">
        <v>267</v>
      </c>
      <c r="X136" s="108" t="s">
        <v>269</v>
      </c>
      <c r="Y136" s="77" t="s">
        <v>268</v>
      </c>
      <c r="Z136" s="99"/>
      <c r="AA136" s="99"/>
      <c r="AB136" s="99"/>
      <c r="AC136" s="99"/>
      <c r="AD136" s="4"/>
      <c r="AE136" s="6"/>
      <c r="AF136" s="6"/>
      <c r="AG136" s="6"/>
      <c r="AH136" s="6"/>
    </row>
    <row r="137" spans="1:34" ht="15" thickBot="1">
      <c r="A137" s="17">
        <v>96</v>
      </c>
      <c r="B137" s="16" t="s">
        <v>184</v>
      </c>
      <c r="C137" s="16" t="s">
        <v>43</v>
      </c>
      <c r="D137" s="16" t="s">
        <v>185</v>
      </c>
      <c r="E137" s="16" t="s">
        <v>25</v>
      </c>
      <c r="F137" s="16" t="s">
        <v>26</v>
      </c>
      <c r="G137" s="16" t="s">
        <v>186</v>
      </c>
      <c r="H137" s="16">
        <v>800301806</v>
      </c>
      <c r="I137" s="16">
        <v>1221036</v>
      </c>
      <c r="J137" s="16" t="s">
        <v>138</v>
      </c>
      <c r="K137" s="16" t="s">
        <v>20</v>
      </c>
      <c r="L137" s="16">
        <v>39</v>
      </c>
      <c r="M137" s="43">
        <v>44804</v>
      </c>
      <c r="N137" s="42">
        <v>44805</v>
      </c>
      <c r="O137" s="17" t="s">
        <v>21</v>
      </c>
      <c r="P137" s="15" t="s">
        <v>22</v>
      </c>
      <c r="Q137" s="14">
        <f>ROUND(V137*28/12,0)</f>
        <v>56786</v>
      </c>
      <c r="R137" s="14">
        <f>ROUND(W137*28/12,0)</f>
        <v>81620</v>
      </c>
      <c r="S137" s="14">
        <f>ROUND(X137*28/12,0)</f>
        <v>0</v>
      </c>
      <c r="T137" s="14">
        <f>ROUND(Y137*28/12,0)</f>
        <v>138406</v>
      </c>
      <c r="U137" s="13" t="s">
        <v>23</v>
      </c>
      <c r="V137" s="123">
        <v>24337</v>
      </c>
      <c r="W137" s="123">
        <v>34980</v>
      </c>
      <c r="X137" s="125">
        <v>0</v>
      </c>
      <c r="Y137" s="123">
        <f>V137+W137+X137</f>
        <v>59317</v>
      </c>
      <c r="Z137" s="98"/>
      <c r="AA137" s="98"/>
      <c r="AB137" s="98"/>
      <c r="AC137" s="98"/>
      <c r="AD137" s="4"/>
      <c r="AE137" s="6"/>
      <c r="AF137" s="6"/>
      <c r="AG137" s="6"/>
      <c r="AH137" s="6"/>
    </row>
    <row r="138" spans="1:34" ht="15" thickBot="1">
      <c r="A138" s="17">
        <v>97</v>
      </c>
      <c r="B138" s="16" t="s">
        <v>187</v>
      </c>
      <c r="C138" s="16" t="s">
        <v>43</v>
      </c>
      <c r="D138" s="16">
        <v>117</v>
      </c>
      <c r="E138" s="16" t="s">
        <v>25</v>
      </c>
      <c r="F138" s="16" t="s">
        <v>26</v>
      </c>
      <c r="G138" s="16" t="s">
        <v>188</v>
      </c>
      <c r="H138" s="16">
        <v>800301810</v>
      </c>
      <c r="I138" s="16">
        <v>30034341</v>
      </c>
      <c r="J138" s="16" t="s">
        <v>138</v>
      </c>
      <c r="K138" s="16" t="s">
        <v>20</v>
      </c>
      <c r="L138" s="16">
        <v>5</v>
      </c>
      <c r="M138" s="43">
        <v>44804</v>
      </c>
      <c r="N138" s="42">
        <v>44805</v>
      </c>
      <c r="O138" s="17" t="s">
        <v>21</v>
      </c>
      <c r="P138" s="15" t="s">
        <v>22</v>
      </c>
      <c r="Q138" s="14">
        <f t="shared" ref="Q138:Q139" si="29">ROUND(V138*28/12,0)</f>
        <v>2602</v>
      </c>
      <c r="R138" s="14">
        <f t="shared" ref="R138:R139" si="30">ROUND(W138*28/12,0)</f>
        <v>5924</v>
      </c>
      <c r="S138" s="14">
        <f t="shared" ref="S138:S139" si="31">ROUND(X138*28/12,0)</f>
        <v>0</v>
      </c>
      <c r="T138" s="14">
        <f t="shared" ref="T138:T139" si="32">ROUND(Y138*28/12,0)</f>
        <v>8526</v>
      </c>
      <c r="U138" s="13" t="s">
        <v>23</v>
      </c>
      <c r="V138" s="123">
        <v>1115</v>
      </c>
      <c r="W138" s="123">
        <v>2539</v>
      </c>
      <c r="X138" s="125">
        <v>0</v>
      </c>
      <c r="Y138" s="123">
        <f>V138+W138+X138</f>
        <v>3654</v>
      </c>
      <c r="Z138" s="98"/>
      <c r="AA138" s="98"/>
      <c r="AB138" s="98"/>
      <c r="AC138" s="98"/>
      <c r="AD138" s="4"/>
      <c r="AE138" s="6"/>
      <c r="AF138" s="6"/>
      <c r="AG138" s="6"/>
      <c r="AH138" s="6"/>
    </row>
    <row r="139" spans="1:34" ht="15" thickBot="1">
      <c r="A139" s="17">
        <v>98</v>
      </c>
      <c r="B139" s="16" t="s">
        <v>187</v>
      </c>
      <c r="C139" s="16" t="s">
        <v>43</v>
      </c>
      <c r="D139" s="16">
        <v>117</v>
      </c>
      <c r="E139" s="16" t="s">
        <v>25</v>
      </c>
      <c r="F139" s="16" t="s">
        <v>26</v>
      </c>
      <c r="G139" s="16" t="s">
        <v>189</v>
      </c>
      <c r="H139" s="16">
        <v>800301824</v>
      </c>
      <c r="I139" s="16">
        <v>70557274</v>
      </c>
      <c r="J139" s="16" t="s">
        <v>138</v>
      </c>
      <c r="K139" s="16" t="s">
        <v>20</v>
      </c>
      <c r="L139" s="16">
        <v>5.5</v>
      </c>
      <c r="M139" s="43">
        <v>44804</v>
      </c>
      <c r="N139" s="42">
        <v>44805</v>
      </c>
      <c r="O139" s="17" t="s">
        <v>21</v>
      </c>
      <c r="P139" s="15" t="s">
        <v>22</v>
      </c>
      <c r="Q139" s="14">
        <f t="shared" si="29"/>
        <v>16522</v>
      </c>
      <c r="R139" s="14">
        <f t="shared" si="30"/>
        <v>31992</v>
      </c>
      <c r="S139" s="14">
        <f t="shared" si="31"/>
        <v>0</v>
      </c>
      <c r="T139" s="14">
        <f t="shared" si="32"/>
        <v>48515</v>
      </c>
      <c r="U139" s="13" t="s">
        <v>23</v>
      </c>
      <c r="V139" s="123">
        <v>7081</v>
      </c>
      <c r="W139" s="123">
        <v>13711</v>
      </c>
      <c r="X139" s="125">
        <v>0</v>
      </c>
      <c r="Y139" s="123">
        <f>V139+W139+X139</f>
        <v>20792</v>
      </c>
      <c r="Z139" s="98"/>
      <c r="AA139" s="98"/>
      <c r="AB139" s="98"/>
      <c r="AC139" s="98"/>
      <c r="AD139" s="4"/>
      <c r="AE139" s="6"/>
      <c r="AF139" s="6"/>
      <c r="AG139" s="6"/>
      <c r="AH139" s="6"/>
    </row>
    <row r="140" spans="1:34" ht="15" thickBo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>
        <f>SUM(L137:L139)</f>
        <v>49.5</v>
      </c>
      <c r="M140" s="20"/>
      <c r="N140" s="20"/>
      <c r="O140" s="20"/>
      <c r="P140" s="20"/>
      <c r="Q140" s="19">
        <f>SUM(Q137:Q139)</f>
        <v>75910</v>
      </c>
      <c r="R140" s="19">
        <f>SUM(R137:R139)</f>
        <v>119536</v>
      </c>
      <c r="S140" s="19">
        <f>SUM(S137:S139)</f>
        <v>0</v>
      </c>
      <c r="T140" s="19">
        <f>SUM(T137:T139)</f>
        <v>195447</v>
      </c>
      <c r="U140" s="20"/>
      <c r="V140" s="78"/>
      <c r="W140" s="78"/>
      <c r="X140" s="78"/>
      <c r="Y140" s="115"/>
      <c r="Z140" s="101"/>
      <c r="AA140" s="101"/>
      <c r="AB140" s="101"/>
      <c r="AC140" s="101"/>
      <c r="AD140" s="4"/>
      <c r="AE140" s="6"/>
      <c r="AF140" s="6"/>
      <c r="AG140" s="6"/>
      <c r="AH140" s="6"/>
    </row>
    <row r="141" spans="1:34" ht="15" thickBot="1">
      <c r="A141" s="152" t="s">
        <v>317</v>
      </c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4"/>
      <c r="V141" s="79"/>
      <c r="W141" s="79"/>
      <c r="X141" s="79"/>
      <c r="Y141" s="106"/>
      <c r="Z141" s="101"/>
      <c r="AA141" s="101"/>
      <c r="AB141" s="101"/>
      <c r="AC141" s="101"/>
      <c r="AD141" s="4"/>
      <c r="AE141" s="6"/>
      <c r="AF141" s="6"/>
      <c r="AG141" s="6"/>
      <c r="AH141" s="6"/>
    </row>
    <row r="142" spans="1:34" ht="15" thickBot="1">
      <c r="A142" s="149" t="s">
        <v>250</v>
      </c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1"/>
      <c r="V142" s="80"/>
      <c r="W142" s="80"/>
      <c r="X142" s="80"/>
      <c r="Y142" s="107"/>
      <c r="Z142" s="101"/>
      <c r="AA142" s="101"/>
      <c r="AB142" s="101"/>
      <c r="AC142" s="101"/>
      <c r="AD142" s="4"/>
      <c r="AE142" s="6"/>
      <c r="AF142" s="6"/>
      <c r="AG142" s="6"/>
      <c r="AH142" s="6"/>
    </row>
    <row r="143" spans="1:34" ht="15" thickBot="1">
      <c r="A143" s="149" t="s">
        <v>259</v>
      </c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1"/>
      <c r="V143" s="80"/>
      <c r="W143" s="80"/>
      <c r="X143" s="80"/>
      <c r="Y143" s="112"/>
      <c r="Z143" s="101"/>
      <c r="AA143" s="101"/>
      <c r="AB143" s="101"/>
      <c r="AC143" s="101"/>
      <c r="AD143" s="4"/>
      <c r="AE143" s="6"/>
      <c r="AF143" s="6"/>
      <c r="AG143" s="6"/>
      <c r="AH143" s="6"/>
    </row>
    <row r="144" spans="1:34" ht="90" customHeight="1" thickBot="1">
      <c r="A144" s="12" t="s">
        <v>0</v>
      </c>
      <c r="B144" s="12" t="s">
        <v>1</v>
      </c>
      <c r="C144" s="12" t="s">
        <v>2</v>
      </c>
      <c r="D144" s="12" t="s">
        <v>3</v>
      </c>
      <c r="E144" s="12" t="s">
        <v>4</v>
      </c>
      <c r="F144" s="12" t="s">
        <v>5</v>
      </c>
      <c r="G144" s="12" t="s">
        <v>6</v>
      </c>
      <c r="H144" s="12" t="s">
        <v>7</v>
      </c>
      <c r="I144" s="12" t="s">
        <v>8</v>
      </c>
      <c r="J144" s="12" t="s">
        <v>9</v>
      </c>
      <c r="K144" s="12" t="s">
        <v>10</v>
      </c>
      <c r="L144" s="12" t="s">
        <v>242</v>
      </c>
      <c r="M144" s="12" t="s">
        <v>11</v>
      </c>
      <c r="N144" s="12" t="s">
        <v>12</v>
      </c>
      <c r="O144" s="12" t="s">
        <v>13</v>
      </c>
      <c r="P144" s="12" t="s">
        <v>14</v>
      </c>
      <c r="Q144" s="12" t="s">
        <v>321</v>
      </c>
      <c r="R144" s="45" t="s">
        <v>327</v>
      </c>
      <c r="S144" s="12" t="s">
        <v>328</v>
      </c>
      <c r="T144" s="49" t="s">
        <v>323</v>
      </c>
      <c r="U144" s="12" t="s">
        <v>15</v>
      </c>
      <c r="V144" s="76" t="s">
        <v>266</v>
      </c>
      <c r="W144" s="76" t="s">
        <v>267</v>
      </c>
      <c r="X144" s="108" t="s">
        <v>269</v>
      </c>
      <c r="Y144" s="77" t="s">
        <v>268</v>
      </c>
      <c r="Z144" s="99"/>
      <c r="AA144" s="99"/>
      <c r="AB144" s="99"/>
      <c r="AC144" s="99"/>
      <c r="AD144" s="4"/>
      <c r="AE144" s="6"/>
      <c r="AF144" s="6"/>
      <c r="AG144" s="6"/>
      <c r="AH144" s="6"/>
    </row>
    <row r="145" spans="1:34" ht="15" thickBot="1">
      <c r="A145" s="17">
        <v>99</v>
      </c>
      <c r="B145" s="52" t="s">
        <v>190</v>
      </c>
      <c r="C145" s="16" t="s">
        <v>272</v>
      </c>
      <c r="D145" s="16">
        <v>75</v>
      </c>
      <c r="E145" s="16" t="s">
        <v>25</v>
      </c>
      <c r="F145" s="16" t="s">
        <v>26</v>
      </c>
      <c r="G145" s="16" t="s">
        <v>191</v>
      </c>
      <c r="H145" s="16">
        <v>800304512</v>
      </c>
      <c r="I145" s="16">
        <v>1253856</v>
      </c>
      <c r="J145" s="16" t="s">
        <v>19</v>
      </c>
      <c r="K145" s="16" t="s">
        <v>20</v>
      </c>
      <c r="L145" s="16">
        <v>24</v>
      </c>
      <c r="M145" s="43">
        <v>44804</v>
      </c>
      <c r="N145" s="42">
        <v>44805</v>
      </c>
      <c r="O145" s="17" t="s">
        <v>21</v>
      </c>
      <c r="P145" s="15" t="s">
        <v>22</v>
      </c>
      <c r="Q145" s="17">
        <f>ROUND(V145*28/12,0)</f>
        <v>28000</v>
      </c>
      <c r="R145" s="17">
        <f>ROUND(W145*28/12,0)</f>
        <v>0</v>
      </c>
      <c r="S145" s="17">
        <f>ROUND(X145*28/12,0)</f>
        <v>0</v>
      </c>
      <c r="T145" s="17">
        <f>ROUND(Y145*28/12,0)</f>
        <v>28000</v>
      </c>
      <c r="U145" s="13" t="s">
        <v>23</v>
      </c>
      <c r="V145" s="81">
        <v>12000</v>
      </c>
      <c r="W145" s="81">
        <v>0</v>
      </c>
      <c r="X145" s="97">
        <v>0</v>
      </c>
      <c r="Y145" s="111">
        <v>12000</v>
      </c>
      <c r="Z145" s="103"/>
      <c r="AA145" s="103"/>
      <c r="AB145" s="103"/>
      <c r="AC145" s="103"/>
      <c r="AD145" s="4"/>
      <c r="AE145" s="6"/>
      <c r="AF145" s="6"/>
      <c r="AG145" s="6"/>
      <c r="AH145" s="6"/>
    </row>
    <row r="146" spans="1:34" ht="15" thickBot="1">
      <c r="A146" s="22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4">
        <f>L145</f>
        <v>24</v>
      </c>
      <c r="M146" s="23"/>
      <c r="N146" s="23"/>
      <c r="O146" s="22"/>
      <c r="P146" s="22"/>
      <c r="Q146" s="20">
        <f>SUM(Q145:Q145)</f>
        <v>28000</v>
      </c>
      <c r="R146" s="20">
        <f>SUM(R145)</f>
        <v>0</v>
      </c>
      <c r="S146" s="20">
        <f>SUM(S145)</f>
        <v>0</v>
      </c>
      <c r="T146" s="20">
        <f>SUM(T145:T145)</f>
        <v>28000</v>
      </c>
      <c r="U146" s="23"/>
      <c r="V146" s="82"/>
      <c r="W146" s="82"/>
      <c r="X146" s="82"/>
      <c r="Y146" s="117"/>
      <c r="Z146" s="101"/>
      <c r="AA146" s="101"/>
      <c r="AB146" s="101"/>
      <c r="AC146" s="101"/>
      <c r="AD146" s="4"/>
      <c r="AE146" s="6"/>
      <c r="AF146" s="6"/>
      <c r="AG146" s="6"/>
      <c r="AH146" s="6"/>
    </row>
    <row r="147" spans="1:34" ht="15" thickBot="1">
      <c r="A147" s="152" t="s">
        <v>317</v>
      </c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4"/>
      <c r="V147" s="79"/>
      <c r="W147" s="79"/>
      <c r="X147" s="79"/>
      <c r="Y147" s="106"/>
      <c r="Z147" s="101"/>
      <c r="AA147" s="101"/>
      <c r="AB147" s="101"/>
      <c r="AC147" s="101"/>
      <c r="AD147" s="4"/>
      <c r="AE147" s="6"/>
      <c r="AF147" s="6"/>
      <c r="AG147" s="6"/>
      <c r="AH147" s="6"/>
    </row>
    <row r="148" spans="1:34" ht="15" thickBot="1">
      <c r="A148" s="149" t="s">
        <v>250</v>
      </c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1"/>
      <c r="V148" s="80"/>
      <c r="W148" s="80"/>
      <c r="X148" s="80"/>
      <c r="Y148" s="107"/>
      <c r="Z148" s="101"/>
      <c r="AA148" s="101"/>
      <c r="AB148" s="101"/>
      <c r="AC148" s="101"/>
      <c r="AD148" s="4"/>
      <c r="AE148" s="6"/>
      <c r="AF148" s="6"/>
      <c r="AG148" s="6"/>
      <c r="AH148" s="6"/>
    </row>
    <row r="149" spans="1:34" ht="15" thickBot="1">
      <c r="A149" s="149" t="s">
        <v>260</v>
      </c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1"/>
      <c r="V149" s="80"/>
      <c r="W149" s="80"/>
      <c r="X149" s="80"/>
      <c r="Y149" s="112"/>
      <c r="Z149" s="101"/>
      <c r="AA149" s="101"/>
      <c r="AB149" s="101"/>
      <c r="AC149" s="101"/>
      <c r="AD149" s="4"/>
      <c r="AE149" s="6"/>
      <c r="AF149" s="6"/>
      <c r="AG149" s="6"/>
      <c r="AH149" s="6"/>
    </row>
    <row r="150" spans="1:34" ht="90" customHeight="1" thickBot="1">
      <c r="A150" s="12" t="s">
        <v>0</v>
      </c>
      <c r="B150" s="12" t="s">
        <v>1</v>
      </c>
      <c r="C150" s="12" t="s">
        <v>2</v>
      </c>
      <c r="D150" s="12" t="s">
        <v>3</v>
      </c>
      <c r="E150" s="12" t="s">
        <v>4</v>
      </c>
      <c r="F150" s="12" t="s">
        <v>5</v>
      </c>
      <c r="G150" s="12" t="s">
        <v>6</v>
      </c>
      <c r="H150" s="12" t="s">
        <v>7</v>
      </c>
      <c r="I150" s="12" t="s">
        <v>8</v>
      </c>
      <c r="J150" s="12" t="s">
        <v>9</v>
      </c>
      <c r="K150" s="12" t="s">
        <v>10</v>
      </c>
      <c r="L150" s="12" t="s">
        <v>242</v>
      </c>
      <c r="M150" s="12" t="s">
        <v>11</v>
      </c>
      <c r="N150" s="12" t="s">
        <v>12</v>
      </c>
      <c r="O150" s="12" t="s">
        <v>13</v>
      </c>
      <c r="P150" s="12" t="s">
        <v>14</v>
      </c>
      <c r="Q150" s="12" t="s">
        <v>321</v>
      </c>
      <c r="R150" s="45" t="s">
        <v>327</v>
      </c>
      <c r="S150" s="12" t="s">
        <v>328</v>
      </c>
      <c r="T150" s="49" t="s">
        <v>323</v>
      </c>
      <c r="U150" s="12" t="s">
        <v>15</v>
      </c>
      <c r="V150" s="76" t="s">
        <v>266</v>
      </c>
      <c r="W150" s="76" t="s">
        <v>267</v>
      </c>
      <c r="X150" s="108" t="s">
        <v>269</v>
      </c>
      <c r="Y150" s="77" t="s">
        <v>268</v>
      </c>
      <c r="Z150" s="99"/>
      <c r="AA150" s="99"/>
      <c r="AB150" s="99"/>
      <c r="AC150" s="99"/>
      <c r="AD150" s="4"/>
      <c r="AE150" s="6"/>
      <c r="AF150" s="6"/>
      <c r="AG150" s="6"/>
      <c r="AH150" s="6"/>
    </row>
    <row r="151" spans="1:34" ht="15" thickBot="1">
      <c r="A151" s="17">
        <v>100</v>
      </c>
      <c r="B151" s="16" t="s">
        <v>192</v>
      </c>
      <c r="C151" s="16" t="s">
        <v>193</v>
      </c>
      <c r="D151" s="16">
        <v>4</v>
      </c>
      <c r="E151" s="16" t="s">
        <v>25</v>
      </c>
      <c r="F151" s="16" t="s">
        <v>26</v>
      </c>
      <c r="G151" s="16" t="s">
        <v>194</v>
      </c>
      <c r="H151" s="16">
        <v>800301805</v>
      </c>
      <c r="I151" s="16">
        <v>14062284</v>
      </c>
      <c r="J151" s="16" t="s">
        <v>138</v>
      </c>
      <c r="K151" s="16" t="s">
        <v>20</v>
      </c>
      <c r="L151" s="16">
        <v>18</v>
      </c>
      <c r="M151" s="43">
        <v>44804</v>
      </c>
      <c r="N151" s="42">
        <v>44805</v>
      </c>
      <c r="O151" s="17" t="s">
        <v>21</v>
      </c>
      <c r="P151" s="15" t="s">
        <v>22</v>
      </c>
      <c r="Q151" s="14">
        <f>ROUND(V151*28/12,0)</f>
        <v>23097</v>
      </c>
      <c r="R151" s="14">
        <f>ROUND(W151*28/12,0)</f>
        <v>39460</v>
      </c>
      <c r="S151" s="14">
        <f>ROUND(X151*28/12,0)</f>
        <v>0</v>
      </c>
      <c r="T151" s="14">
        <f>ROUND(Y151*28/12,0)</f>
        <v>62558</v>
      </c>
      <c r="U151" s="13" t="s">
        <v>23</v>
      </c>
      <c r="V151" s="85">
        <v>9898.7999999999993</v>
      </c>
      <c r="W151" s="85">
        <v>16911.599999999999</v>
      </c>
      <c r="X151" s="96">
        <v>0</v>
      </c>
      <c r="Y151" s="110">
        <v>26810.399999999998</v>
      </c>
      <c r="Z151" s="98"/>
      <c r="AA151" s="98"/>
      <c r="AB151" s="98"/>
      <c r="AC151" s="98"/>
      <c r="AD151" s="4"/>
      <c r="AE151" s="6"/>
      <c r="AF151" s="6"/>
      <c r="AG151" s="6"/>
      <c r="AH151" s="6"/>
    </row>
    <row r="152" spans="1:34" ht="15" thickBo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>
        <f>18</f>
        <v>18</v>
      </c>
      <c r="M152" s="20"/>
      <c r="N152" s="20"/>
      <c r="O152" s="20"/>
      <c r="P152" s="20"/>
      <c r="Q152" s="19">
        <f>SUM(Q151)</f>
        <v>23097</v>
      </c>
      <c r="R152" s="19">
        <f>SUM(R151)</f>
        <v>39460</v>
      </c>
      <c r="S152" s="19">
        <f>SUM(S151)</f>
        <v>0</v>
      </c>
      <c r="T152" s="19">
        <f>SUM(T151)</f>
        <v>62558</v>
      </c>
      <c r="U152" s="20"/>
      <c r="V152" s="78"/>
      <c r="W152" s="78"/>
      <c r="X152" s="78"/>
      <c r="Y152" s="115"/>
      <c r="Z152" s="101"/>
      <c r="AA152" s="101"/>
      <c r="AB152" s="101"/>
      <c r="AC152" s="101"/>
      <c r="AD152" s="4"/>
      <c r="AE152" s="6"/>
      <c r="AF152" s="6"/>
      <c r="AG152" s="6"/>
      <c r="AH152" s="6"/>
    </row>
    <row r="153" spans="1:34" ht="15" thickBot="1">
      <c r="A153" s="152" t="s">
        <v>317</v>
      </c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4"/>
      <c r="V153" s="79"/>
      <c r="W153" s="79"/>
      <c r="X153" s="79"/>
      <c r="Y153" s="106"/>
      <c r="Z153" s="101"/>
      <c r="AA153" s="101"/>
      <c r="AB153" s="101"/>
      <c r="AC153" s="101"/>
      <c r="AD153" s="4"/>
      <c r="AE153" s="6"/>
      <c r="AF153" s="6"/>
      <c r="AG153" s="6"/>
      <c r="AH153" s="6"/>
    </row>
    <row r="154" spans="1:34" ht="15" thickBot="1">
      <c r="A154" s="149" t="s">
        <v>250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1"/>
      <c r="V154" s="80"/>
      <c r="W154" s="80"/>
      <c r="X154" s="80"/>
      <c r="Y154" s="107"/>
      <c r="Z154" s="101"/>
      <c r="AA154" s="101"/>
      <c r="AB154" s="101"/>
      <c r="AC154" s="101"/>
      <c r="AD154" s="4"/>
      <c r="AE154" s="6"/>
      <c r="AF154" s="6"/>
      <c r="AG154" s="6"/>
      <c r="AH154" s="6"/>
    </row>
    <row r="155" spans="1:34" ht="15" thickBot="1">
      <c r="A155" s="149" t="s">
        <v>261</v>
      </c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1"/>
      <c r="V155" s="80"/>
      <c r="W155" s="80"/>
      <c r="X155" s="80"/>
      <c r="Y155" s="112"/>
      <c r="Z155" s="101"/>
      <c r="AA155" s="101"/>
      <c r="AB155" s="101"/>
      <c r="AC155" s="101"/>
      <c r="AD155" s="4"/>
      <c r="AE155" s="6"/>
      <c r="AF155" s="6"/>
      <c r="AG155" s="6"/>
      <c r="AH155" s="6"/>
    </row>
    <row r="156" spans="1:34" ht="90" customHeight="1" thickBot="1">
      <c r="A156" s="12" t="s">
        <v>0</v>
      </c>
      <c r="B156" s="12" t="s">
        <v>1</v>
      </c>
      <c r="C156" s="12" t="s">
        <v>2</v>
      </c>
      <c r="D156" s="12" t="s">
        <v>3</v>
      </c>
      <c r="E156" s="12" t="s">
        <v>4</v>
      </c>
      <c r="F156" s="12" t="s">
        <v>5</v>
      </c>
      <c r="G156" s="12" t="s">
        <v>6</v>
      </c>
      <c r="H156" s="12" t="s">
        <v>7</v>
      </c>
      <c r="I156" s="12" t="s">
        <v>8</v>
      </c>
      <c r="J156" s="12" t="s">
        <v>9</v>
      </c>
      <c r="K156" s="12" t="s">
        <v>10</v>
      </c>
      <c r="L156" s="12" t="s">
        <v>242</v>
      </c>
      <c r="M156" s="12" t="s">
        <v>11</v>
      </c>
      <c r="N156" s="12" t="s">
        <v>12</v>
      </c>
      <c r="O156" s="12" t="s">
        <v>13</v>
      </c>
      <c r="P156" s="12" t="s">
        <v>14</v>
      </c>
      <c r="Q156" s="12" t="s">
        <v>321</v>
      </c>
      <c r="R156" s="45" t="s">
        <v>327</v>
      </c>
      <c r="S156" s="12" t="s">
        <v>328</v>
      </c>
      <c r="T156" s="49" t="s">
        <v>323</v>
      </c>
      <c r="U156" s="12" t="s">
        <v>15</v>
      </c>
      <c r="V156" s="76" t="s">
        <v>266</v>
      </c>
      <c r="W156" s="76" t="s">
        <v>267</v>
      </c>
      <c r="X156" s="108" t="s">
        <v>269</v>
      </c>
      <c r="Y156" s="77" t="s">
        <v>268</v>
      </c>
      <c r="Z156" s="99"/>
      <c r="AA156" s="99"/>
      <c r="AB156" s="99"/>
      <c r="AC156" s="99"/>
      <c r="AD156" s="4"/>
      <c r="AE156" s="6"/>
      <c r="AF156" s="6"/>
      <c r="AG156" s="6"/>
      <c r="AH156" s="6"/>
    </row>
    <row r="157" spans="1:34" ht="15" thickBot="1">
      <c r="A157" s="17">
        <v>101</v>
      </c>
      <c r="B157" s="16" t="s">
        <v>195</v>
      </c>
      <c r="C157" s="16" t="s">
        <v>182</v>
      </c>
      <c r="D157" s="21" t="s">
        <v>241</v>
      </c>
      <c r="E157" s="16" t="s">
        <v>25</v>
      </c>
      <c r="F157" s="16" t="s">
        <v>26</v>
      </c>
      <c r="G157" s="16" t="s">
        <v>196</v>
      </c>
      <c r="H157" s="16">
        <v>94788427</v>
      </c>
      <c r="I157" s="16">
        <v>70580709</v>
      </c>
      <c r="J157" s="16" t="s">
        <v>138</v>
      </c>
      <c r="K157" s="16" t="s">
        <v>20</v>
      </c>
      <c r="L157" s="16">
        <v>15</v>
      </c>
      <c r="M157" s="43">
        <v>44804</v>
      </c>
      <c r="N157" s="42">
        <v>44805</v>
      </c>
      <c r="O157" s="17" t="s">
        <v>21</v>
      </c>
      <c r="P157" s="15" t="s">
        <v>22</v>
      </c>
      <c r="Q157" s="14">
        <f>ROUND(V157*28/12,0)</f>
        <v>1327</v>
      </c>
      <c r="R157" s="14">
        <f>ROUND(W157*28/12,0)</f>
        <v>1991</v>
      </c>
      <c r="S157" s="14">
        <f>ROUND(X157*28/12,0)</f>
        <v>0</v>
      </c>
      <c r="T157" s="14">
        <f>ROUND(Y157*28/12,0)</f>
        <v>3318</v>
      </c>
      <c r="U157" s="13" t="s">
        <v>23</v>
      </c>
      <c r="V157" s="85">
        <v>568.79999999999995</v>
      </c>
      <c r="W157" s="85">
        <v>853.19999999999993</v>
      </c>
      <c r="X157" s="96">
        <v>0</v>
      </c>
      <c r="Y157" s="110">
        <v>1422</v>
      </c>
      <c r="Z157" s="98"/>
      <c r="AA157" s="98"/>
      <c r="AB157" s="98"/>
      <c r="AC157" s="98"/>
      <c r="AD157" s="4"/>
      <c r="AE157" s="6"/>
      <c r="AF157" s="6"/>
      <c r="AG157" s="6"/>
      <c r="AH157" s="6"/>
    </row>
    <row r="158" spans="1:34" ht="15" thickBot="1">
      <c r="A158" s="17">
        <v>102</v>
      </c>
      <c r="B158" s="16" t="s">
        <v>195</v>
      </c>
      <c r="C158" s="16" t="s">
        <v>182</v>
      </c>
      <c r="D158" s="21" t="s">
        <v>241</v>
      </c>
      <c r="E158" s="16" t="s">
        <v>25</v>
      </c>
      <c r="F158" s="16" t="s">
        <v>26</v>
      </c>
      <c r="G158" s="16" t="s">
        <v>197</v>
      </c>
      <c r="H158" s="16">
        <v>800301797</v>
      </c>
      <c r="I158" s="16">
        <v>1123284</v>
      </c>
      <c r="J158" s="16" t="s">
        <v>138</v>
      </c>
      <c r="K158" s="16" t="s">
        <v>20</v>
      </c>
      <c r="L158" s="16">
        <v>39</v>
      </c>
      <c r="M158" s="43">
        <v>44804</v>
      </c>
      <c r="N158" s="42">
        <v>44805</v>
      </c>
      <c r="O158" s="17" t="s">
        <v>21</v>
      </c>
      <c r="P158" s="15" t="s">
        <v>22</v>
      </c>
      <c r="Q158" s="14">
        <f t="shared" ref="Q158:Q159" si="33">ROUND(V158*28/12,0)</f>
        <v>18018</v>
      </c>
      <c r="R158" s="14">
        <f t="shared" ref="R158:R159" si="34">ROUND(W158*28/12,0)</f>
        <v>31525</v>
      </c>
      <c r="S158" s="14">
        <f t="shared" ref="S158:S159" si="35">ROUND(X158*28/12,0)</f>
        <v>0</v>
      </c>
      <c r="T158" s="14">
        <f t="shared" ref="T158:T159" si="36">ROUND(Y158*28/12,0)</f>
        <v>49543</v>
      </c>
      <c r="U158" s="13" t="s">
        <v>23</v>
      </c>
      <c r="V158" s="85">
        <v>7722</v>
      </c>
      <c r="W158" s="85">
        <v>13510.800000000001</v>
      </c>
      <c r="X158" s="96">
        <v>0</v>
      </c>
      <c r="Y158" s="110">
        <v>21232.800000000003</v>
      </c>
      <c r="Z158" s="98"/>
      <c r="AA158" s="98"/>
      <c r="AB158" s="98"/>
      <c r="AC158" s="98"/>
      <c r="AD158" s="4"/>
      <c r="AE158" s="6"/>
      <c r="AF158" s="6"/>
      <c r="AG158" s="6"/>
      <c r="AH158" s="6"/>
    </row>
    <row r="159" spans="1:34" ht="15" thickBot="1">
      <c r="A159" s="17">
        <v>103</v>
      </c>
      <c r="B159" s="16" t="s">
        <v>195</v>
      </c>
      <c r="C159" s="16" t="s">
        <v>182</v>
      </c>
      <c r="D159" s="21" t="s">
        <v>241</v>
      </c>
      <c r="E159" s="16" t="s">
        <v>25</v>
      </c>
      <c r="F159" s="16" t="s">
        <v>26</v>
      </c>
      <c r="G159" s="16" t="s">
        <v>198</v>
      </c>
      <c r="H159" s="16">
        <v>800301804</v>
      </c>
      <c r="I159" s="16">
        <v>14435953</v>
      </c>
      <c r="J159" s="16" t="s">
        <v>138</v>
      </c>
      <c r="K159" s="16" t="s">
        <v>20</v>
      </c>
      <c r="L159" s="16">
        <v>39</v>
      </c>
      <c r="M159" s="43">
        <v>44804</v>
      </c>
      <c r="N159" s="42">
        <v>44805</v>
      </c>
      <c r="O159" s="17" t="s">
        <v>21</v>
      </c>
      <c r="P159" s="15" t="s">
        <v>22</v>
      </c>
      <c r="Q159" s="14">
        <f t="shared" si="33"/>
        <v>28221</v>
      </c>
      <c r="R159" s="14">
        <f t="shared" si="34"/>
        <v>62093</v>
      </c>
      <c r="S159" s="14">
        <f t="shared" si="35"/>
        <v>0</v>
      </c>
      <c r="T159" s="14">
        <f t="shared" si="36"/>
        <v>90314</v>
      </c>
      <c r="U159" s="13" t="s">
        <v>23</v>
      </c>
      <c r="V159" s="85">
        <v>12094.8</v>
      </c>
      <c r="W159" s="85">
        <v>26611.199999999997</v>
      </c>
      <c r="X159" s="96">
        <v>0</v>
      </c>
      <c r="Y159" s="110">
        <v>38706</v>
      </c>
      <c r="Z159" s="98"/>
      <c r="AA159" s="98"/>
      <c r="AB159" s="98"/>
      <c r="AC159" s="98"/>
      <c r="AD159" s="4"/>
      <c r="AE159" s="6"/>
      <c r="AF159" s="6"/>
      <c r="AG159" s="6"/>
      <c r="AH159" s="6"/>
    </row>
    <row r="160" spans="1:34" ht="15" thickBo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>
        <f>SUM(L157:L159)</f>
        <v>93</v>
      </c>
      <c r="M160" s="20"/>
      <c r="N160" s="20"/>
      <c r="O160" s="20"/>
      <c r="P160" s="20"/>
      <c r="Q160" s="19">
        <f>SUM(Q157:Q159)</f>
        <v>47566</v>
      </c>
      <c r="R160" s="19">
        <f>SUM(R157:R159)</f>
        <v>95609</v>
      </c>
      <c r="S160" s="19">
        <f>SUM(S157:S159)</f>
        <v>0</v>
      </c>
      <c r="T160" s="19">
        <f>SUM(T157:T159)</f>
        <v>143175</v>
      </c>
      <c r="U160" s="20"/>
      <c r="V160" s="78"/>
      <c r="W160" s="78"/>
      <c r="X160" s="78"/>
      <c r="Y160" s="115"/>
      <c r="Z160" s="101"/>
      <c r="AA160" s="101"/>
      <c r="AB160" s="101"/>
      <c r="AC160" s="101"/>
      <c r="AD160" s="4"/>
      <c r="AE160" s="6"/>
      <c r="AF160" s="6"/>
      <c r="AG160" s="6"/>
      <c r="AH160" s="6"/>
    </row>
    <row r="161" spans="1:34" ht="15" thickBot="1">
      <c r="A161" s="152" t="s">
        <v>317</v>
      </c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4"/>
      <c r="V161" s="79"/>
      <c r="W161" s="79"/>
      <c r="X161" s="79"/>
      <c r="Y161" s="106"/>
      <c r="Z161" s="101"/>
      <c r="AA161" s="101"/>
      <c r="AB161" s="101"/>
      <c r="AC161" s="101"/>
      <c r="AD161" s="4"/>
      <c r="AE161" s="6"/>
      <c r="AF161" s="6"/>
      <c r="AG161" s="6"/>
      <c r="AH161" s="6"/>
    </row>
    <row r="162" spans="1:34" ht="15" thickBot="1">
      <c r="A162" s="149" t="s">
        <v>262</v>
      </c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1"/>
      <c r="V162" s="80"/>
      <c r="W162" s="80"/>
      <c r="X162" s="80"/>
      <c r="Y162" s="107"/>
      <c r="Z162" s="101"/>
      <c r="AA162" s="101"/>
      <c r="AB162" s="101"/>
      <c r="AC162" s="101"/>
      <c r="AD162" s="4"/>
      <c r="AE162" s="6"/>
      <c r="AF162" s="6"/>
      <c r="AG162" s="6"/>
      <c r="AH162" s="6"/>
    </row>
    <row r="163" spans="1:34" ht="15" thickBot="1">
      <c r="A163" s="149" t="s">
        <v>199</v>
      </c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1"/>
      <c r="V163" s="80"/>
      <c r="W163" s="80"/>
      <c r="X163" s="80"/>
      <c r="Y163" s="112"/>
      <c r="Z163" s="101"/>
      <c r="AA163" s="101"/>
      <c r="AB163" s="101"/>
      <c r="AC163" s="101"/>
      <c r="AD163" s="4"/>
      <c r="AE163" s="6"/>
      <c r="AF163" s="6"/>
      <c r="AG163" s="6"/>
      <c r="AH163" s="6"/>
    </row>
    <row r="164" spans="1:34" ht="90" customHeight="1" thickBot="1">
      <c r="A164" s="12" t="s">
        <v>0</v>
      </c>
      <c r="B164" s="12" t="s">
        <v>1</v>
      </c>
      <c r="C164" s="12" t="s">
        <v>2</v>
      </c>
      <c r="D164" s="12" t="s">
        <v>3</v>
      </c>
      <c r="E164" s="12" t="s">
        <v>4</v>
      </c>
      <c r="F164" s="12" t="s">
        <v>5</v>
      </c>
      <c r="G164" s="12" t="s">
        <v>6</v>
      </c>
      <c r="H164" s="12" t="s">
        <v>7</v>
      </c>
      <c r="I164" s="12" t="s">
        <v>8</v>
      </c>
      <c r="J164" s="12" t="s">
        <v>9</v>
      </c>
      <c r="K164" s="12" t="s">
        <v>10</v>
      </c>
      <c r="L164" s="12" t="s">
        <v>242</v>
      </c>
      <c r="M164" s="12" t="s">
        <v>11</v>
      </c>
      <c r="N164" s="12" t="s">
        <v>12</v>
      </c>
      <c r="O164" s="12" t="s">
        <v>13</v>
      </c>
      <c r="P164" s="12" t="s">
        <v>14</v>
      </c>
      <c r="Q164" s="12" t="s">
        <v>321</v>
      </c>
      <c r="R164" s="45" t="s">
        <v>327</v>
      </c>
      <c r="S164" s="12" t="s">
        <v>328</v>
      </c>
      <c r="T164" s="49" t="s">
        <v>323</v>
      </c>
      <c r="U164" s="12" t="s">
        <v>15</v>
      </c>
      <c r="V164" s="76" t="s">
        <v>266</v>
      </c>
      <c r="W164" s="76" t="s">
        <v>267</v>
      </c>
      <c r="X164" s="108" t="s">
        <v>269</v>
      </c>
      <c r="Y164" s="77" t="s">
        <v>268</v>
      </c>
      <c r="Z164" s="99"/>
      <c r="AA164" s="99"/>
      <c r="AB164" s="99"/>
      <c r="AC164" s="99"/>
      <c r="AD164" s="4"/>
      <c r="AE164" s="6"/>
      <c r="AF164" s="6"/>
      <c r="AG164" s="6"/>
      <c r="AH164" s="6"/>
    </row>
    <row r="165" spans="1:34" ht="15" thickBot="1">
      <c r="A165" s="17">
        <v>104</v>
      </c>
      <c r="B165" s="16" t="s">
        <v>200</v>
      </c>
      <c r="C165" s="16" t="s">
        <v>280</v>
      </c>
      <c r="D165" s="16">
        <v>10</v>
      </c>
      <c r="E165" s="16" t="s">
        <v>25</v>
      </c>
      <c r="F165" s="16" t="s">
        <v>26</v>
      </c>
      <c r="G165" s="16" t="s">
        <v>201</v>
      </c>
      <c r="H165" s="16">
        <v>800301813</v>
      </c>
      <c r="I165" s="16">
        <v>14296069</v>
      </c>
      <c r="J165" s="16" t="s">
        <v>138</v>
      </c>
      <c r="K165" s="16" t="s">
        <v>20</v>
      </c>
      <c r="L165" s="16">
        <v>18</v>
      </c>
      <c r="M165" s="43">
        <v>44804</v>
      </c>
      <c r="N165" s="42">
        <v>44805</v>
      </c>
      <c r="O165" s="17" t="s">
        <v>21</v>
      </c>
      <c r="P165" s="15" t="s">
        <v>22</v>
      </c>
      <c r="Q165" s="14">
        <f>ROUND(V165*28/12,0)</f>
        <v>4480</v>
      </c>
      <c r="R165" s="14">
        <f>ROUND(W165*28/12,0)</f>
        <v>10077</v>
      </c>
      <c r="S165" s="14">
        <f>ROUND(X165*28/12,0)</f>
        <v>0</v>
      </c>
      <c r="T165" s="14">
        <f>ROUND(Y165*28/12,0)</f>
        <v>14557</v>
      </c>
      <c r="U165" s="13" t="s">
        <v>23</v>
      </c>
      <c r="V165" s="85">
        <v>1920</v>
      </c>
      <c r="W165" s="85">
        <v>4318.7999999999993</v>
      </c>
      <c r="X165" s="96">
        <v>0</v>
      </c>
      <c r="Y165" s="110">
        <v>6238.7999999999993</v>
      </c>
      <c r="Z165" s="103"/>
      <c r="AA165" s="103"/>
      <c r="AB165" s="103"/>
      <c r="AC165" s="103"/>
      <c r="AD165" s="4"/>
      <c r="AE165" s="6"/>
      <c r="AF165" s="6"/>
      <c r="AG165" s="6"/>
      <c r="AH165" s="6"/>
    </row>
    <row r="166" spans="1:34" ht="15" thickBo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>
        <v>18</v>
      </c>
      <c r="M166" s="20"/>
      <c r="N166" s="20"/>
      <c r="O166" s="20"/>
      <c r="P166" s="20"/>
      <c r="Q166" s="19">
        <f>SUM(Q165)</f>
        <v>4480</v>
      </c>
      <c r="R166" s="19">
        <f>SUM(R165)</f>
        <v>10077</v>
      </c>
      <c r="S166" s="19">
        <f>SUM(S165)</f>
        <v>0</v>
      </c>
      <c r="T166" s="19">
        <f>SUM(T165)</f>
        <v>14557</v>
      </c>
      <c r="U166" s="20"/>
      <c r="V166" s="78"/>
      <c r="W166" s="78"/>
      <c r="X166" s="78"/>
      <c r="Y166" s="115"/>
      <c r="Z166" s="101"/>
      <c r="AA166" s="101"/>
      <c r="AB166" s="101"/>
      <c r="AC166" s="101"/>
      <c r="AD166" s="4"/>
      <c r="AE166" s="6"/>
      <c r="AF166" s="6"/>
      <c r="AG166" s="6"/>
      <c r="AH166" s="6"/>
    </row>
    <row r="167" spans="1:34" ht="15" thickBot="1">
      <c r="A167" s="152" t="s">
        <v>317</v>
      </c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4"/>
      <c r="V167" s="79"/>
      <c r="W167" s="79"/>
      <c r="X167" s="79"/>
      <c r="Y167" s="106"/>
      <c r="Z167" s="101"/>
      <c r="AA167" s="101"/>
      <c r="AB167" s="101"/>
      <c r="AC167" s="101"/>
      <c r="AD167" s="4"/>
      <c r="AE167" s="6"/>
      <c r="AF167" s="6"/>
      <c r="AG167" s="6"/>
      <c r="AH167" s="6"/>
    </row>
    <row r="168" spans="1:34" ht="15" thickBot="1">
      <c r="A168" s="149" t="s">
        <v>263</v>
      </c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1"/>
      <c r="V168" s="80"/>
      <c r="W168" s="80"/>
      <c r="X168" s="80"/>
      <c r="Y168" s="107"/>
      <c r="Z168" s="101"/>
      <c r="AA168" s="101"/>
      <c r="AB168" s="101"/>
      <c r="AC168" s="101"/>
      <c r="AD168" s="4"/>
      <c r="AE168" s="6"/>
      <c r="AF168" s="6"/>
      <c r="AG168" s="6"/>
      <c r="AH168" s="6"/>
    </row>
    <row r="169" spans="1:34" ht="15" thickBot="1">
      <c r="A169" s="149" t="s">
        <v>202</v>
      </c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1"/>
      <c r="V169" s="80"/>
      <c r="W169" s="80"/>
      <c r="X169" s="114"/>
      <c r="Y169" s="112"/>
      <c r="Z169" s="101"/>
      <c r="AA169" s="101"/>
      <c r="AB169" s="101"/>
      <c r="AC169" s="101"/>
      <c r="AD169" s="4"/>
      <c r="AE169" s="6"/>
      <c r="AF169" s="6"/>
      <c r="AG169" s="6"/>
      <c r="AH169" s="6"/>
    </row>
    <row r="170" spans="1:34" ht="90" customHeight="1" thickBot="1">
      <c r="A170" s="12" t="s">
        <v>0</v>
      </c>
      <c r="B170" s="12" t="s">
        <v>1</v>
      </c>
      <c r="C170" s="12" t="s">
        <v>2</v>
      </c>
      <c r="D170" s="12" t="s">
        <v>3</v>
      </c>
      <c r="E170" s="12" t="s">
        <v>4</v>
      </c>
      <c r="F170" s="12" t="s">
        <v>5</v>
      </c>
      <c r="G170" s="12" t="s">
        <v>6</v>
      </c>
      <c r="H170" s="12" t="s">
        <v>7</v>
      </c>
      <c r="I170" s="12" t="s">
        <v>8</v>
      </c>
      <c r="J170" s="12" t="s">
        <v>9</v>
      </c>
      <c r="K170" s="12" t="s">
        <v>10</v>
      </c>
      <c r="L170" s="12" t="s">
        <v>242</v>
      </c>
      <c r="M170" s="12" t="s">
        <v>11</v>
      </c>
      <c r="N170" s="12" t="s">
        <v>12</v>
      </c>
      <c r="O170" s="12" t="s">
        <v>13</v>
      </c>
      <c r="P170" s="12" t="s">
        <v>14</v>
      </c>
      <c r="Q170" s="12" t="s">
        <v>321</v>
      </c>
      <c r="R170" s="45" t="s">
        <v>327</v>
      </c>
      <c r="S170" s="12" t="s">
        <v>328</v>
      </c>
      <c r="T170" s="49" t="s">
        <v>323</v>
      </c>
      <c r="U170" s="12" t="s">
        <v>15</v>
      </c>
      <c r="V170" s="76" t="s">
        <v>266</v>
      </c>
      <c r="W170" s="76" t="s">
        <v>267</v>
      </c>
      <c r="X170" s="108" t="s">
        <v>269</v>
      </c>
      <c r="Y170" s="77" t="s">
        <v>268</v>
      </c>
      <c r="Z170" s="99"/>
      <c r="AA170" s="99"/>
      <c r="AB170" s="99"/>
      <c r="AC170" s="99"/>
      <c r="AD170" s="4"/>
      <c r="AE170" s="6"/>
      <c r="AF170" s="6"/>
      <c r="AG170" s="6"/>
      <c r="AH170" s="6"/>
    </row>
    <row r="171" spans="1:34" ht="15" thickBot="1">
      <c r="A171" s="17">
        <v>105</v>
      </c>
      <c r="B171" s="16" t="s">
        <v>203</v>
      </c>
      <c r="C171" s="16" t="s">
        <v>43</v>
      </c>
      <c r="D171" s="16">
        <v>28</v>
      </c>
      <c r="E171" s="16" t="s">
        <v>25</v>
      </c>
      <c r="F171" s="16" t="s">
        <v>26</v>
      </c>
      <c r="G171" s="16" t="s">
        <v>204</v>
      </c>
      <c r="H171" s="16">
        <v>800301807</v>
      </c>
      <c r="I171" s="16">
        <v>70581190</v>
      </c>
      <c r="J171" s="16" t="s">
        <v>138</v>
      </c>
      <c r="K171" s="16" t="s">
        <v>20</v>
      </c>
      <c r="L171" s="16">
        <v>24</v>
      </c>
      <c r="M171" s="43">
        <v>44804</v>
      </c>
      <c r="N171" s="42">
        <v>44805</v>
      </c>
      <c r="O171" s="17" t="s">
        <v>21</v>
      </c>
      <c r="P171" s="15" t="s">
        <v>22</v>
      </c>
      <c r="Q171" s="14">
        <f>ROUND(V171*28/12,0)</f>
        <v>6144</v>
      </c>
      <c r="R171" s="14">
        <f>ROUND(W171*28/12,0)</f>
        <v>20400</v>
      </c>
      <c r="S171" s="14">
        <f>ROUND(X171*28/12,0)</f>
        <v>0</v>
      </c>
      <c r="T171" s="14">
        <f>ROUND(Y171*28/12,0)</f>
        <v>26544</v>
      </c>
      <c r="U171" s="13" t="s">
        <v>23</v>
      </c>
      <c r="V171" s="121">
        <v>2633</v>
      </c>
      <c r="W171" s="121">
        <v>8743</v>
      </c>
      <c r="X171" s="122">
        <v>0</v>
      </c>
      <c r="Y171" s="123">
        <f>V171+W171+X171</f>
        <v>11376</v>
      </c>
      <c r="Z171" s="98"/>
      <c r="AA171" s="98"/>
      <c r="AB171" s="98"/>
      <c r="AC171" s="98"/>
      <c r="AD171" s="4"/>
      <c r="AE171" s="6"/>
      <c r="AF171" s="6"/>
      <c r="AG171" s="6"/>
      <c r="AH171" s="6"/>
    </row>
    <row r="172" spans="1:34" ht="15" thickBo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>
        <v>24</v>
      </c>
      <c r="M172" s="20"/>
      <c r="N172" s="20"/>
      <c r="O172" s="20"/>
      <c r="P172" s="20"/>
      <c r="Q172" s="19">
        <f>SUM(Q171)</f>
        <v>6144</v>
      </c>
      <c r="R172" s="19">
        <f>SUM(R171)</f>
        <v>20400</v>
      </c>
      <c r="S172" s="19">
        <f>SUM(S171)</f>
        <v>0</v>
      </c>
      <c r="T172" s="19">
        <f>SUM(T171)</f>
        <v>26544</v>
      </c>
      <c r="U172" s="20"/>
      <c r="V172" s="78"/>
      <c r="W172" s="78"/>
      <c r="X172" s="78"/>
      <c r="Y172" s="115"/>
      <c r="Z172" s="101"/>
      <c r="AA172" s="101"/>
      <c r="AB172" s="101"/>
      <c r="AC172" s="101"/>
      <c r="AD172" s="4"/>
      <c r="AE172" s="6"/>
      <c r="AF172" s="6"/>
      <c r="AG172" s="6"/>
      <c r="AH172" s="6"/>
    </row>
    <row r="173" spans="1:34" ht="15" thickBot="1">
      <c r="A173" s="152" t="s">
        <v>317</v>
      </c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4"/>
      <c r="V173" s="79"/>
      <c r="W173" s="79"/>
      <c r="X173" s="79"/>
      <c r="Y173" s="106"/>
      <c r="Z173" s="101"/>
      <c r="AA173" s="101"/>
      <c r="AB173" s="101"/>
      <c r="AC173" s="101"/>
      <c r="AD173" s="4"/>
      <c r="AE173" s="6"/>
      <c r="AF173" s="6"/>
      <c r="AG173" s="6"/>
      <c r="AH173" s="6"/>
    </row>
    <row r="174" spans="1:34" ht="15" thickBot="1">
      <c r="A174" s="149" t="s">
        <v>264</v>
      </c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1"/>
      <c r="V174" s="80"/>
      <c r="W174" s="80"/>
      <c r="X174" s="80"/>
      <c r="Y174" s="107"/>
      <c r="Z174" s="101"/>
      <c r="AA174" s="101"/>
      <c r="AB174" s="101"/>
      <c r="AC174" s="101"/>
      <c r="AD174" s="4"/>
      <c r="AE174" s="6"/>
      <c r="AF174" s="6"/>
      <c r="AG174" s="6"/>
      <c r="AH174" s="6"/>
    </row>
    <row r="175" spans="1:34" ht="15" thickBot="1">
      <c r="A175" s="149" t="s">
        <v>205</v>
      </c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1"/>
      <c r="V175" s="80"/>
      <c r="W175" s="80"/>
      <c r="X175" s="114"/>
      <c r="Y175" s="112"/>
      <c r="Z175" s="101"/>
      <c r="AA175" s="101"/>
      <c r="AB175" s="101"/>
      <c r="AC175" s="101"/>
      <c r="AD175" s="4"/>
      <c r="AE175" s="6"/>
      <c r="AF175" s="6"/>
      <c r="AG175" s="6"/>
      <c r="AH175" s="6"/>
    </row>
    <row r="176" spans="1:34" ht="90" customHeight="1" thickBot="1">
      <c r="A176" s="12" t="s">
        <v>0</v>
      </c>
      <c r="B176" s="12" t="s">
        <v>1</v>
      </c>
      <c r="C176" s="12" t="s">
        <v>2</v>
      </c>
      <c r="D176" s="12" t="s">
        <v>3</v>
      </c>
      <c r="E176" s="12" t="s">
        <v>4</v>
      </c>
      <c r="F176" s="12" t="s">
        <v>5</v>
      </c>
      <c r="G176" s="12" t="s">
        <v>6</v>
      </c>
      <c r="H176" s="12" t="s">
        <v>7</v>
      </c>
      <c r="I176" s="12" t="s">
        <v>8</v>
      </c>
      <c r="J176" s="12" t="s">
        <v>9</v>
      </c>
      <c r="K176" s="12" t="s">
        <v>10</v>
      </c>
      <c r="L176" s="12" t="s">
        <v>242</v>
      </c>
      <c r="M176" s="12" t="s">
        <v>11</v>
      </c>
      <c r="N176" s="12" t="s">
        <v>12</v>
      </c>
      <c r="O176" s="12" t="s">
        <v>13</v>
      </c>
      <c r="P176" s="12" t="s">
        <v>14</v>
      </c>
      <c r="Q176" s="12" t="s">
        <v>321</v>
      </c>
      <c r="R176" s="45" t="s">
        <v>327</v>
      </c>
      <c r="S176" s="12" t="s">
        <v>328</v>
      </c>
      <c r="T176" s="49" t="s">
        <v>323</v>
      </c>
      <c r="U176" s="12" t="s">
        <v>15</v>
      </c>
      <c r="V176" s="76" t="s">
        <v>266</v>
      </c>
      <c r="W176" s="76" t="s">
        <v>267</v>
      </c>
      <c r="X176" s="108" t="s">
        <v>269</v>
      </c>
      <c r="Y176" s="77" t="s">
        <v>268</v>
      </c>
      <c r="Z176" s="99"/>
      <c r="AA176" s="99"/>
      <c r="AB176" s="99"/>
      <c r="AC176" s="99"/>
      <c r="AD176" s="4"/>
      <c r="AE176" s="6"/>
      <c r="AF176" s="6"/>
      <c r="AG176" s="6"/>
      <c r="AH176" s="6"/>
    </row>
    <row r="177" spans="1:34" ht="15" thickBot="1">
      <c r="A177" s="17">
        <v>106</v>
      </c>
      <c r="B177" s="16" t="s">
        <v>206</v>
      </c>
      <c r="C177" s="16" t="s">
        <v>182</v>
      </c>
      <c r="D177" s="16">
        <v>10</v>
      </c>
      <c r="E177" s="16" t="s">
        <v>25</v>
      </c>
      <c r="F177" s="16" t="s">
        <v>26</v>
      </c>
      <c r="G177" s="16" t="s">
        <v>207</v>
      </c>
      <c r="H177" s="16">
        <v>800301802</v>
      </c>
      <c r="I177" s="16">
        <v>70580924</v>
      </c>
      <c r="J177" s="16" t="s">
        <v>138</v>
      </c>
      <c r="K177" s="16" t="s">
        <v>20</v>
      </c>
      <c r="L177" s="16">
        <v>21</v>
      </c>
      <c r="M177" s="43">
        <v>44804</v>
      </c>
      <c r="N177" s="42">
        <v>44805</v>
      </c>
      <c r="O177" s="17" t="s">
        <v>21</v>
      </c>
      <c r="P177" s="15" t="s">
        <v>22</v>
      </c>
      <c r="Q177" s="14">
        <f>ROUND(V177*28/12,0)</f>
        <v>12253</v>
      </c>
      <c r="R177" s="14">
        <f>ROUND(W177*28/12,0)</f>
        <v>19160</v>
      </c>
      <c r="S177" s="14">
        <f>ROUND(X177*28/12,0)</f>
        <v>0</v>
      </c>
      <c r="T177" s="14">
        <f>ROUND(Y177*28/12,0)</f>
        <v>31413</v>
      </c>
      <c r="U177" s="13" t="s">
        <v>23</v>
      </c>
      <c r="V177" s="85">
        <v>5251.2000000000007</v>
      </c>
      <c r="W177" s="85">
        <v>8211.5999999999985</v>
      </c>
      <c r="X177" s="96">
        <v>0</v>
      </c>
      <c r="Y177" s="110">
        <v>13462.8</v>
      </c>
      <c r="Z177" s="98"/>
      <c r="AA177" s="98"/>
      <c r="AB177" s="98"/>
      <c r="AC177" s="98"/>
      <c r="AD177" s="4"/>
      <c r="AE177" s="6"/>
      <c r="AF177" s="6"/>
      <c r="AG177" s="6"/>
      <c r="AH177" s="6"/>
    </row>
    <row r="178" spans="1:34" ht="15" thickBot="1">
      <c r="A178" s="17">
        <v>107</v>
      </c>
      <c r="B178" s="16" t="s">
        <v>208</v>
      </c>
      <c r="C178" s="16" t="s">
        <v>182</v>
      </c>
      <c r="D178" s="16">
        <v>10</v>
      </c>
      <c r="E178" s="16" t="s">
        <v>25</v>
      </c>
      <c r="F178" s="16" t="s">
        <v>26</v>
      </c>
      <c r="G178" s="16" t="s">
        <v>209</v>
      </c>
      <c r="H178" s="16">
        <v>800301803</v>
      </c>
      <c r="I178" s="16">
        <v>14290603</v>
      </c>
      <c r="J178" s="16" t="s">
        <v>138</v>
      </c>
      <c r="K178" s="16" t="s">
        <v>20</v>
      </c>
      <c r="L178" s="16">
        <v>15</v>
      </c>
      <c r="M178" s="43">
        <v>44804</v>
      </c>
      <c r="N178" s="42">
        <v>44805</v>
      </c>
      <c r="O178" s="17" t="s">
        <v>21</v>
      </c>
      <c r="P178" s="15" t="s">
        <v>22</v>
      </c>
      <c r="Q178" s="14">
        <f t="shared" ref="Q178:Q179" si="37">ROUND(V178*28/12,0)</f>
        <v>2321</v>
      </c>
      <c r="R178" s="14">
        <f t="shared" ref="R178:R179" si="38">ROUND(W178*28/12,0)</f>
        <v>4578</v>
      </c>
      <c r="S178" s="14">
        <f t="shared" ref="S178:S179" si="39">ROUND(X178*8/12,0)</f>
        <v>0</v>
      </c>
      <c r="T178" s="14">
        <f t="shared" ref="T178:T179" si="40">ROUND(Y178*28/12,0)</f>
        <v>6899</v>
      </c>
      <c r="U178" s="13" t="s">
        <v>23</v>
      </c>
      <c r="V178" s="85">
        <v>994.80000000000007</v>
      </c>
      <c r="W178" s="85">
        <v>1962</v>
      </c>
      <c r="X178" s="96">
        <v>0</v>
      </c>
      <c r="Y178" s="110">
        <v>2956.8</v>
      </c>
      <c r="Z178" s="98"/>
      <c r="AA178" s="98"/>
      <c r="AB178" s="98"/>
      <c r="AC178" s="98"/>
      <c r="AD178" s="4"/>
      <c r="AE178" s="6"/>
      <c r="AF178" s="6"/>
      <c r="AG178" s="6"/>
      <c r="AH178" s="6"/>
    </row>
    <row r="179" spans="1:34" ht="15" thickBot="1">
      <c r="A179" s="17">
        <v>108</v>
      </c>
      <c r="B179" s="16" t="s">
        <v>210</v>
      </c>
      <c r="C179" s="16" t="s">
        <v>182</v>
      </c>
      <c r="D179" s="16">
        <v>10</v>
      </c>
      <c r="E179" s="16" t="s">
        <v>25</v>
      </c>
      <c r="F179" s="16" t="s">
        <v>26</v>
      </c>
      <c r="G179" s="16" t="s">
        <v>211</v>
      </c>
      <c r="H179" s="16">
        <v>800301809</v>
      </c>
      <c r="I179" s="16">
        <v>70557263</v>
      </c>
      <c r="J179" s="16" t="s">
        <v>138</v>
      </c>
      <c r="K179" s="16" t="s">
        <v>20</v>
      </c>
      <c r="L179" s="16">
        <v>39</v>
      </c>
      <c r="M179" s="43">
        <v>44804</v>
      </c>
      <c r="N179" s="42">
        <v>44805</v>
      </c>
      <c r="O179" s="17" t="s">
        <v>21</v>
      </c>
      <c r="P179" s="15" t="s">
        <v>22</v>
      </c>
      <c r="Q179" s="14">
        <f t="shared" si="37"/>
        <v>14890</v>
      </c>
      <c r="R179" s="14">
        <f t="shared" si="38"/>
        <v>31228</v>
      </c>
      <c r="S179" s="14">
        <f t="shared" si="39"/>
        <v>0</v>
      </c>
      <c r="T179" s="14">
        <f t="shared" si="40"/>
        <v>46119</v>
      </c>
      <c r="U179" s="13" t="s">
        <v>23</v>
      </c>
      <c r="V179" s="85">
        <v>6381.5999999999995</v>
      </c>
      <c r="W179" s="85">
        <v>13383.599999999999</v>
      </c>
      <c r="X179" s="96">
        <v>0</v>
      </c>
      <c r="Y179" s="110">
        <v>19765.199999999997</v>
      </c>
      <c r="Z179" s="98"/>
      <c r="AA179" s="98"/>
      <c r="AB179" s="98"/>
      <c r="AC179" s="98"/>
      <c r="AD179" s="4"/>
      <c r="AE179" s="6"/>
      <c r="AF179" s="6"/>
      <c r="AG179" s="6"/>
      <c r="AH179" s="6"/>
    </row>
    <row r="180" spans="1:34" ht="15" thickBo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>
        <f>SUM(L177:L179)</f>
        <v>75</v>
      </c>
      <c r="M180" s="20"/>
      <c r="N180" s="20"/>
      <c r="O180" s="20"/>
      <c r="P180" s="20"/>
      <c r="Q180" s="19">
        <f>SUM(Q177:Q179)</f>
        <v>29464</v>
      </c>
      <c r="R180" s="19">
        <f>SUM(R177:R179)</f>
        <v>54966</v>
      </c>
      <c r="S180" s="19">
        <f>SUM(S177:S179)</f>
        <v>0</v>
      </c>
      <c r="T180" s="19">
        <f>SUM(T177:T179)</f>
        <v>84431</v>
      </c>
      <c r="U180" s="20"/>
      <c r="V180" s="124"/>
      <c r="W180" s="124"/>
      <c r="X180" s="124"/>
      <c r="Y180" s="124"/>
      <c r="Z180" s="101"/>
      <c r="AA180" s="101"/>
      <c r="AB180" s="101"/>
      <c r="AC180" s="101"/>
      <c r="AD180" s="4"/>
      <c r="AE180" s="6"/>
      <c r="AF180" s="6"/>
      <c r="AG180" s="6"/>
      <c r="AH180" s="6"/>
    </row>
    <row r="181" spans="1:34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11"/>
    </row>
    <row r="182" spans="1:34">
      <c r="U182" s="86"/>
    </row>
    <row r="183" spans="1:34">
      <c r="U183" s="86"/>
    </row>
    <row r="184" spans="1:34">
      <c r="U184" s="86"/>
    </row>
    <row r="185" spans="1:34">
      <c r="U185" s="86"/>
    </row>
    <row r="186" spans="1:34">
      <c r="U186" s="86"/>
    </row>
    <row r="187" spans="1:34">
      <c r="U187" s="86"/>
    </row>
  </sheetData>
  <mergeCells count="44">
    <mergeCell ref="A1:U1"/>
    <mergeCell ref="A154:U154"/>
    <mergeCell ref="A141:U141"/>
    <mergeCell ref="A142:U142"/>
    <mergeCell ref="A143:U143"/>
    <mergeCell ref="A127:U127"/>
    <mergeCell ref="A128:U128"/>
    <mergeCell ref="A129:U129"/>
    <mergeCell ref="A133:U133"/>
    <mergeCell ref="A134:U134"/>
    <mergeCell ref="A135:U135"/>
    <mergeCell ref="A149:U149"/>
    <mergeCell ref="A148:U148"/>
    <mergeCell ref="A147:U147"/>
    <mergeCell ref="A2:U2"/>
    <mergeCell ref="A3:U3"/>
    <mergeCell ref="A120:U120"/>
    <mergeCell ref="A121:U121"/>
    <mergeCell ref="A122:U122"/>
    <mergeCell ref="A105:U105"/>
    <mergeCell ref="A106:U106"/>
    <mergeCell ref="A110:U110"/>
    <mergeCell ref="A111:U111"/>
    <mergeCell ref="A175:U175"/>
    <mergeCell ref="A174:U174"/>
    <mergeCell ref="A173:U173"/>
    <mergeCell ref="A169:U169"/>
    <mergeCell ref="A168:U168"/>
    <mergeCell ref="A66:U66"/>
    <mergeCell ref="A65:U65"/>
    <mergeCell ref="Z4:AC4"/>
    <mergeCell ref="A4:U4"/>
    <mergeCell ref="A167:U167"/>
    <mergeCell ref="A163:U163"/>
    <mergeCell ref="A162:U162"/>
    <mergeCell ref="A161:U161"/>
    <mergeCell ref="A153:U153"/>
    <mergeCell ref="A155:U155"/>
    <mergeCell ref="A67:U67"/>
    <mergeCell ref="A93:U93"/>
    <mergeCell ref="A94:U94"/>
    <mergeCell ref="A95:U95"/>
    <mergeCell ref="A104:U104"/>
    <mergeCell ref="A112:U112"/>
  </mergeCells>
  <pageMargins left="0.7" right="0.7" top="0.75" bottom="0.75" header="0.3" footer="0.3"/>
  <pageSetup paperSize="8" scale="64" fitToHeight="0" orientation="landscape" horizontalDpi="1200" verticalDpi="1200" r:id="rId1"/>
  <rowBreaks count="1" manualBreakCount="1">
    <brk id="64" max="20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Piątek</dc:creator>
  <cp:lastModifiedBy>Łukasz Piątek</cp:lastModifiedBy>
  <cp:lastPrinted>2022-05-26T10:07:32Z</cp:lastPrinted>
  <dcterms:created xsi:type="dcterms:W3CDTF">2019-05-10T11:39:28Z</dcterms:created>
  <dcterms:modified xsi:type="dcterms:W3CDTF">2022-05-26T10:07:48Z</dcterms:modified>
</cp:coreProperties>
</file>