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ania6672\Desktop\984Kominiarz\Zaproszenie\"/>
    </mc:Choice>
  </mc:AlternateContent>
  <bookViews>
    <workbookView xWindow="32760" yWindow="150" windowWidth="15480" windowHeight="9375" firstSheet="2" activeTab="2"/>
  </bookViews>
  <sheets>
    <sheet name="Kotłownie - czyszczenie" sheetId="1" r:id="rId1"/>
    <sheet name="Kotłownie - czyszczenie (2)" sheetId="3" state="hidden" r:id="rId2"/>
    <sheet name="Dobre nKwisą 2024" sheetId="8" r:id="rId3"/>
    <sheet name="Arkusz1" sheetId="6" r:id="rId4"/>
  </sheets>
  <definedNames>
    <definedName name="_xlnm.Print_Area" localSheetId="2">'Dobre nKwisą 2024'!$A$1:$L$78</definedName>
    <definedName name="_xlnm.Print_Area" localSheetId="0">'Kotłownie - czyszczenie'!$A$1:$N$78</definedName>
    <definedName name="_xlnm.Print_Area" localSheetId="1">'Kotłownie - czyszczenie (2)'!$A$1:$N$78</definedName>
  </definedNames>
  <calcPr calcId="162913"/>
</workbook>
</file>

<file path=xl/calcChain.xml><?xml version="1.0" encoding="utf-8"?>
<calcChain xmlns="http://schemas.openxmlformats.org/spreadsheetml/2006/main">
  <c r="H66" i="8" l="1"/>
  <c r="H65" i="8"/>
  <c r="H64" i="8"/>
  <c r="H63" i="8"/>
  <c r="H62" i="8"/>
  <c r="H61" i="8"/>
  <c r="H60" i="8"/>
  <c r="H59" i="8"/>
  <c r="H58" i="8"/>
  <c r="H56" i="8"/>
  <c r="H50" i="8"/>
  <c r="H49" i="8"/>
  <c r="H48" i="8"/>
  <c r="H18" i="8"/>
  <c r="H73" i="8"/>
  <c r="G72" i="3"/>
  <c r="J72" i="3"/>
  <c r="O72" i="3"/>
  <c r="G71" i="3"/>
  <c r="J71" i="3"/>
  <c r="O71" i="3"/>
  <c r="G70" i="3"/>
  <c r="J70" i="3"/>
  <c r="O70" i="3"/>
  <c r="G69" i="3"/>
  <c r="J69" i="3"/>
  <c r="O69" i="3"/>
  <c r="G68" i="3"/>
  <c r="J68" i="3"/>
  <c r="O68" i="3"/>
  <c r="G67" i="3"/>
  <c r="J67" i="3"/>
  <c r="O67" i="3"/>
  <c r="G66" i="3"/>
  <c r="J66" i="3"/>
  <c r="O66" i="3"/>
  <c r="G65" i="3"/>
  <c r="J65" i="3"/>
  <c r="O65" i="3"/>
  <c r="G64" i="3"/>
  <c r="J64" i="3"/>
  <c r="O64" i="3"/>
  <c r="G63" i="3"/>
  <c r="J63" i="3"/>
  <c r="O63" i="3"/>
  <c r="G62" i="3"/>
  <c r="J62" i="3"/>
  <c r="O62" i="3"/>
  <c r="O73" i="3"/>
  <c r="I50" i="3"/>
  <c r="J50" i="3"/>
  <c r="M50" i="3"/>
  <c r="I49" i="3"/>
  <c r="J49" i="3"/>
  <c r="M49" i="3"/>
  <c r="O49" i="3"/>
  <c r="I48" i="3"/>
  <c r="J48" i="3"/>
  <c r="M48" i="3"/>
  <c r="O48" i="3"/>
  <c r="I47" i="3"/>
  <c r="J47" i="3"/>
  <c r="M47" i="3"/>
  <c r="O47" i="3"/>
  <c r="I46" i="3"/>
  <c r="J46" i="3"/>
  <c r="M46" i="3"/>
  <c r="O46" i="3"/>
  <c r="I45" i="3"/>
  <c r="J45" i="3"/>
  <c r="M45" i="3"/>
  <c r="O45" i="3"/>
  <c r="I44" i="3"/>
  <c r="J44" i="3"/>
  <c r="M44" i="3"/>
  <c r="Q44" i="3"/>
  <c r="I43" i="3"/>
  <c r="J43" i="3"/>
  <c r="M43" i="3"/>
  <c r="O43" i="3"/>
  <c r="I42" i="3"/>
  <c r="J42" i="3"/>
  <c r="M42" i="3"/>
  <c r="G24" i="3"/>
  <c r="K24" i="3"/>
  <c r="N24" i="3"/>
  <c r="G23" i="3"/>
  <c r="K23" i="3"/>
  <c r="N23" i="3"/>
  <c r="G22" i="3"/>
  <c r="K22" i="3"/>
  <c r="N22" i="3"/>
  <c r="G21" i="3"/>
  <c r="K21" i="3"/>
  <c r="N21" i="3"/>
  <c r="G20" i="3"/>
  <c r="K20" i="3"/>
  <c r="N20" i="3"/>
  <c r="O20" i="3"/>
  <c r="G19" i="3"/>
  <c r="K19" i="3"/>
  <c r="N19" i="3"/>
  <c r="O19" i="3"/>
  <c r="K18" i="3"/>
  <c r="N18" i="3"/>
  <c r="Q18" i="3"/>
  <c r="O18" i="3"/>
  <c r="G17" i="3"/>
  <c r="K17" i="3"/>
  <c r="N17" i="3"/>
  <c r="Q17" i="3"/>
  <c r="K16" i="3"/>
  <c r="N16" i="3"/>
  <c r="Q16" i="3"/>
  <c r="G15" i="3"/>
  <c r="K15" i="3"/>
  <c r="K25" i="3"/>
  <c r="N25" i="3"/>
  <c r="M28" i="3"/>
  <c r="G69" i="1"/>
  <c r="J69" i="1"/>
  <c r="O69" i="1"/>
  <c r="G68" i="1"/>
  <c r="J68" i="1"/>
  <c r="O68" i="1"/>
  <c r="G15" i="1"/>
  <c r="K15" i="1"/>
  <c r="K16" i="1"/>
  <c r="N16" i="1"/>
  <c r="G17" i="1"/>
  <c r="K17" i="1"/>
  <c r="N17" i="1"/>
  <c r="Q17" i="1"/>
  <c r="K18" i="1"/>
  <c r="N18" i="1"/>
  <c r="O18" i="1"/>
  <c r="Q18" i="1"/>
  <c r="G19" i="1"/>
  <c r="K19" i="1"/>
  <c r="N19" i="1"/>
  <c r="Q19" i="1"/>
  <c r="G20" i="1"/>
  <c r="K20" i="1"/>
  <c r="N20" i="1"/>
  <c r="O20" i="1"/>
  <c r="G21" i="1"/>
  <c r="K21" i="1"/>
  <c r="N21" i="1"/>
  <c r="G22" i="1"/>
  <c r="K22" i="1"/>
  <c r="N22" i="1"/>
  <c r="G23" i="1"/>
  <c r="K23" i="1"/>
  <c r="N23" i="1"/>
  <c r="G24" i="1"/>
  <c r="K24" i="1"/>
  <c r="N24" i="1"/>
  <c r="I42" i="1"/>
  <c r="J42" i="1"/>
  <c r="M42" i="1"/>
  <c r="I43" i="1"/>
  <c r="J43" i="1"/>
  <c r="I44" i="1"/>
  <c r="J44" i="1"/>
  <c r="M44" i="1"/>
  <c r="O44" i="1"/>
  <c r="I45" i="1"/>
  <c r="J45" i="1"/>
  <c r="M45" i="1"/>
  <c r="Q45" i="1"/>
  <c r="I46" i="1"/>
  <c r="J46" i="1"/>
  <c r="M46" i="1"/>
  <c r="O46" i="1"/>
  <c r="I47" i="1"/>
  <c r="J47" i="1"/>
  <c r="M47" i="1"/>
  <c r="O47" i="1"/>
  <c r="I48" i="1"/>
  <c r="J48" i="1"/>
  <c r="M48" i="1"/>
  <c r="O48" i="1"/>
  <c r="I49" i="1"/>
  <c r="J49" i="1"/>
  <c r="M49" i="1"/>
  <c r="O49" i="1"/>
  <c r="I50" i="1"/>
  <c r="J50" i="1"/>
  <c r="M50" i="1"/>
  <c r="G62" i="1"/>
  <c r="G73" i="1"/>
  <c r="J73" i="1"/>
  <c r="J62" i="1"/>
  <c r="O62" i="1"/>
  <c r="G63" i="1"/>
  <c r="J63" i="1"/>
  <c r="O63" i="1"/>
  <c r="G64" i="1"/>
  <c r="J64" i="1"/>
  <c r="O64" i="1"/>
  <c r="G65" i="1"/>
  <c r="J65" i="1"/>
  <c r="O65" i="1"/>
  <c r="G66" i="1"/>
  <c r="J66" i="1"/>
  <c r="O66" i="1"/>
  <c r="G67" i="1"/>
  <c r="J67" i="1"/>
  <c r="O67" i="1"/>
  <c r="G70" i="1"/>
  <c r="J70" i="1"/>
  <c r="O70" i="1"/>
  <c r="G71" i="1"/>
  <c r="J71" i="1"/>
  <c r="O71" i="1"/>
  <c r="G72" i="1"/>
  <c r="J72" i="1"/>
  <c r="O72" i="1"/>
  <c r="Q24" i="1"/>
  <c r="O24" i="1"/>
  <c r="M43" i="1"/>
  <c r="O43" i="1"/>
  <c r="Q20" i="1"/>
  <c r="Q42" i="1"/>
  <c r="O42" i="1"/>
  <c r="O19" i="1"/>
  <c r="Q16" i="1"/>
  <c r="O16" i="1"/>
  <c r="O17" i="3"/>
  <c r="Q22" i="1"/>
  <c r="O22" i="1"/>
  <c r="M29" i="3"/>
  <c r="N28" i="3"/>
  <c r="N29" i="3"/>
  <c r="O50" i="3"/>
  <c r="Q50" i="3"/>
  <c r="K25" i="1"/>
  <c r="N25" i="1"/>
  <c r="M28" i="1"/>
  <c r="J51" i="1"/>
  <c r="M51" i="1"/>
  <c r="L54" i="1"/>
  <c r="O22" i="3"/>
  <c r="Q22" i="3"/>
  <c r="O42" i="3"/>
  <c r="O51" i="3"/>
  <c r="Q42" i="3"/>
  <c r="O73" i="1"/>
  <c r="I77" i="1"/>
  <c r="Q23" i="3"/>
  <c r="O23" i="3"/>
  <c r="Q24" i="3"/>
  <c r="O24" i="3"/>
  <c r="Q50" i="1"/>
  <c r="O50" i="1"/>
  <c r="Q23" i="1"/>
  <c r="O23" i="1"/>
  <c r="N15" i="3"/>
  <c r="N15" i="1"/>
  <c r="Q45" i="3"/>
  <c r="Q44" i="1"/>
  <c r="Q51" i="1"/>
  <c r="O45" i="1"/>
  <c r="O51" i="1"/>
  <c r="G73" i="3"/>
  <c r="J73" i="3"/>
  <c r="J51" i="3"/>
  <c r="M51" i="3"/>
  <c r="L54" i="3"/>
  <c r="O44" i="3"/>
  <c r="Q19" i="3"/>
  <c r="Q20" i="3"/>
  <c r="O16" i="3"/>
  <c r="O17" i="1"/>
  <c r="Q78" i="1"/>
  <c r="I77" i="3"/>
  <c r="Q15" i="1"/>
  <c r="Q25" i="1"/>
  <c r="O15" i="1"/>
  <c r="O25" i="1"/>
  <c r="Q51" i="3"/>
  <c r="Q78" i="3"/>
  <c r="O78" i="1"/>
  <c r="O81" i="1"/>
  <c r="M54" i="1"/>
  <c r="M55" i="1"/>
  <c r="L55" i="1"/>
  <c r="M54" i="3"/>
  <c r="M55" i="3"/>
  <c r="L55" i="3"/>
  <c r="Q15" i="3"/>
  <c r="Q25" i="3"/>
  <c r="O15" i="3"/>
  <c r="O25" i="3"/>
  <c r="O78" i="3"/>
  <c r="O81" i="3"/>
  <c r="J77" i="1"/>
  <c r="J78" i="1"/>
  <c r="I78" i="1"/>
  <c r="M29" i="1"/>
  <c r="N28" i="1"/>
  <c r="N29" i="1"/>
  <c r="I78" i="3"/>
  <c r="J77" i="3"/>
  <c r="J78" i="3"/>
</calcChain>
</file>

<file path=xl/sharedStrings.xml><?xml version="1.0" encoding="utf-8"?>
<sst xmlns="http://schemas.openxmlformats.org/spreadsheetml/2006/main" count="401" uniqueCount="159">
  <si>
    <t>KOTŁOWNIE</t>
  </si>
  <si>
    <t>Lp.</t>
  </si>
  <si>
    <t>Kominy</t>
  </si>
  <si>
    <t xml:space="preserve">Ilość przewodów </t>
  </si>
  <si>
    <t>Szerokość</t>
  </si>
  <si>
    <t xml:space="preserve">Długość </t>
  </si>
  <si>
    <t xml:space="preserve">Wysokość </t>
  </si>
  <si>
    <t>Ilość czyszczeń</t>
  </si>
  <si>
    <t>Ilość przewodów</t>
  </si>
  <si>
    <t>1.</t>
  </si>
  <si>
    <t>Kotł. Nr 1</t>
  </si>
  <si>
    <t>2.</t>
  </si>
  <si>
    <t>Kotł. Nr 2</t>
  </si>
  <si>
    <t>3.</t>
  </si>
  <si>
    <t>Kotł. Nr 3</t>
  </si>
  <si>
    <t>4.</t>
  </si>
  <si>
    <t>Kotł. Nr 4</t>
  </si>
  <si>
    <t>5.</t>
  </si>
  <si>
    <t>Kotł. Nr 5</t>
  </si>
  <si>
    <t>6.</t>
  </si>
  <si>
    <t>Kotł. Nr 6</t>
  </si>
  <si>
    <t>7.</t>
  </si>
  <si>
    <t>Kotł. Nr 9</t>
  </si>
  <si>
    <t>8.</t>
  </si>
  <si>
    <t>Kotł. Nr 10</t>
  </si>
  <si>
    <t>9.</t>
  </si>
  <si>
    <t>Kotł. Nr 11</t>
  </si>
  <si>
    <t>10.</t>
  </si>
  <si>
    <t>Kotł. Nr 12</t>
  </si>
  <si>
    <t>Ø600</t>
  </si>
  <si>
    <t>OGÓŁEM</t>
  </si>
  <si>
    <t>Razem</t>
  </si>
  <si>
    <t>Ø150</t>
  </si>
  <si>
    <t>Ø190</t>
  </si>
  <si>
    <t>Ilość kondygnacji</t>
  </si>
  <si>
    <t>Rodzaj pracy (całoroczna, sezonowa</t>
  </si>
  <si>
    <t>VAT %</t>
  </si>
  <si>
    <t>Wartość netto</t>
  </si>
  <si>
    <t>Cena jedn. netto</t>
  </si>
  <si>
    <t>Wyszczególnienie</t>
  </si>
  <si>
    <t>wymiary</t>
  </si>
  <si>
    <r>
      <t>Powierzchnia        (m</t>
    </r>
    <r>
      <rPr>
        <vertAlign val="superscript"/>
        <sz val="8"/>
        <rFont val="Times New Roman"/>
        <family val="1"/>
        <charset val="238"/>
      </rPr>
      <t>2</t>
    </r>
    <r>
      <rPr>
        <sz val="8"/>
        <rFont val="Times New Roman"/>
        <family val="1"/>
        <charset val="238"/>
      </rPr>
      <t>)</t>
    </r>
  </si>
  <si>
    <t>Powierzchnia razem (m2)</t>
  </si>
  <si>
    <t>ZAMAWIAJĄCY</t>
  </si>
  <si>
    <t>REJONOWY ZARZĄD INFRASTRUKTURY</t>
  </si>
  <si>
    <t>ul. Bolesława Chrobrego 7</t>
  </si>
  <si>
    <t>65-043 Zielona Góra</t>
  </si>
  <si>
    <t>VAT</t>
  </si>
  <si>
    <t>Wartość brutto</t>
  </si>
  <si>
    <t>całoroczna</t>
  </si>
  <si>
    <t>sezonowa</t>
  </si>
  <si>
    <t>WYKONAWCA</t>
  </si>
  <si>
    <t>pieczęć wykonawcy</t>
  </si>
  <si>
    <t>Czopuchy - kanały</t>
  </si>
  <si>
    <t>Długość czopucha          mb</t>
  </si>
  <si>
    <t>Powierzchnia        (m2)</t>
  </si>
  <si>
    <t>Wymiary</t>
  </si>
  <si>
    <t>Czyszczenie przewodów wentylacyjnych</t>
  </si>
  <si>
    <t>L.p.</t>
  </si>
  <si>
    <t>fi 250</t>
  </si>
  <si>
    <t>Ø250</t>
  </si>
  <si>
    <t>Kotł. Nr 1 Dobre n/Kwisą</t>
  </si>
  <si>
    <t>Kotł. Nr 2 Dobre n/Kwisą</t>
  </si>
  <si>
    <t>Kotł Nr3 Dobre n/Kwisą</t>
  </si>
  <si>
    <t>Kotł. Nr 9 PCT Świętoszów</t>
  </si>
  <si>
    <t>Kotł. Nr 10 Pstrąże</t>
  </si>
  <si>
    <t>Kotł. Nr 4 Karliki Wag.</t>
  </si>
  <si>
    <t>Kotł. Nr 5 Karliki Inter.</t>
  </si>
  <si>
    <t>Kotł. Nr 6 Karliki BSCz</t>
  </si>
  <si>
    <t>Kotł. Nr 8 Karliki Myj.</t>
  </si>
  <si>
    <t>Kotł. Nr 12 Trzebień</t>
  </si>
  <si>
    <t>SOI w DOBREM n/KWISĄ</t>
  </si>
  <si>
    <t>Ø200</t>
  </si>
  <si>
    <t>Zapotrzebowanie na usługi kominiarskie 2014 r.</t>
  </si>
  <si>
    <t>Kotłownia nr 8</t>
  </si>
  <si>
    <t>Zapotrzebowanie na usługi kominiarskie dodatkowe grudzień 2013 r.</t>
  </si>
  <si>
    <t xml:space="preserve">kanały do 3 kondygnacji    (bez względu na wys.) </t>
  </si>
  <si>
    <t>kanały w bud. powyżej 3 kondygnacji (ilość powyżej)</t>
  </si>
  <si>
    <t>podłączenie urządzenia   (grzewczego lub wentylacyjnego)</t>
  </si>
  <si>
    <t>za każdy przewód-kanał     (bez względu na wymiar  np. w sztabach)</t>
  </si>
  <si>
    <t>Krotność przeglądu  w roku</t>
  </si>
  <si>
    <t>RAZEM</t>
  </si>
  <si>
    <t xml:space="preserve">   Cena jedn.          netto              przeglądu                1 kanału</t>
  </si>
  <si>
    <t xml:space="preserve">   Wartość         netto        [kol. 8 x 9]</t>
  </si>
  <si>
    <t>1/0550 -Koszarowy - Dobre n/Kwisą</t>
  </si>
  <si>
    <t>9/0550 -Kuchnia/kotłownia - Dobre n/Kwisą</t>
  </si>
  <si>
    <t>10/0550 -Administracyjno-sztab. - Dobre n/Kwisą</t>
  </si>
  <si>
    <t>11/0550 - Administracyjno-sztab.- Dobre n/Kwisą</t>
  </si>
  <si>
    <t>12/0550 - Internat - Dobre n/Kwisą</t>
  </si>
  <si>
    <t>13/0550 - Administracyjno-sztab. - Dobre n/Kwisą</t>
  </si>
  <si>
    <t>14/0550 - SOI - Dobre n/Kwisą</t>
  </si>
  <si>
    <t>21/0550 - Ambulatorium - Dobre n/Kwisą</t>
  </si>
  <si>
    <t>22/0550 - Warsztatowy - Dobre n/Kwisą</t>
  </si>
  <si>
    <t>41/0550 - Stolarnia/ kotłownia - Dobre n/Kwisą</t>
  </si>
  <si>
    <t>42/0550 - Magazyn żywnościowy - Dobre n/Kwisą</t>
  </si>
  <si>
    <t>59/0550 - Warsztatowy/ kotłownia - Dobre n/Kwisą</t>
  </si>
  <si>
    <t xml:space="preserve">60/0550 - Schron - Dobre n/Kwisą </t>
  </si>
  <si>
    <t xml:space="preserve">61/0550 - Schron - Dobre n/Kwisą </t>
  </si>
  <si>
    <t>101/0550 - Internat - Karliki</t>
  </si>
  <si>
    <t>102/0550 - Internat - Karliki</t>
  </si>
  <si>
    <t>103/0550 - Kotłownia - Karliki</t>
  </si>
  <si>
    <t>120/0550 - Kuchnia/kotłownia - Karliki</t>
  </si>
  <si>
    <t>202/0550 - Szkoleniowy - BWPiTO Karliki</t>
  </si>
  <si>
    <t xml:space="preserve">141/0550 - Inny obiekt - PKT Karliki </t>
  </si>
  <si>
    <t>112/0550 - Myjnia pojazdów - PKT Karliki</t>
  </si>
  <si>
    <t>203/0550 - Socjalno/szkoleniowy - BWPiTO Karliki</t>
  </si>
  <si>
    <t>207/0550 - Koszarowy/ kotłownia - BSCz Karliki</t>
  </si>
  <si>
    <t>212/0550 - Szkoleniowy - BSCz Karliki</t>
  </si>
  <si>
    <t>225/0550 - Koszarowy - BSPiech Karliki</t>
  </si>
  <si>
    <t>228/0550 - Szkoleniowy - BSPiech Karliki</t>
  </si>
  <si>
    <t>241/0550 - Szkoleniowy - Joanna Mała</t>
  </si>
  <si>
    <t>257/0550 - Sanit.- higieniczny BSCz Karliki</t>
  </si>
  <si>
    <t>2/0549 - Hydrofornia  - Trzebień</t>
  </si>
  <si>
    <t>5/0549 - Kuchnia - Trzebień</t>
  </si>
  <si>
    <t>6/0549 - Internat  - Trzebień</t>
  </si>
  <si>
    <t>7/0549 - Kotłownia - Trzebień</t>
  </si>
  <si>
    <t>20/0549 - Koszarowy - Trzebień</t>
  </si>
  <si>
    <t>21/0549 - Koszarowy - Trzebień</t>
  </si>
  <si>
    <t>22/0549 - Koszarowy - Trzebień</t>
  </si>
  <si>
    <t xml:space="preserve">23/0549 - Koszarowy - Trzebień </t>
  </si>
  <si>
    <t>24/0549 - Koszarowy - Trzebień</t>
  </si>
  <si>
    <t>25/0549 - Koszarowy - Trzebień</t>
  </si>
  <si>
    <t>26/0549 - Koszarowy - Trzebień</t>
  </si>
  <si>
    <t>27/0549 - Koszarowy - Trzebień</t>
  </si>
  <si>
    <t>28/0549 - Koszarowy - Trzebień</t>
  </si>
  <si>
    <t>110/0549 -Szkoleniowy/kotłownia - PCT Świętoszów</t>
  </si>
  <si>
    <t>114/0549 - Stanowisko dowodzenia - BSCz Świętoszów</t>
  </si>
  <si>
    <t>301/0549 - Wartownia - Pstrąże</t>
  </si>
  <si>
    <t>302/0549 - Internat/kotłownia - Pstrąże</t>
  </si>
  <si>
    <t>I</t>
  </si>
  <si>
    <t>kompleks 0550</t>
  </si>
  <si>
    <t>II</t>
  </si>
  <si>
    <t>kompleks 0549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</si>
  <si>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</si>
  <si>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</si>
  <si>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</si>
  <si>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</si>
  <si>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</si>
  <si>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</si>
  <si>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</si>
  <si>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</si>
  <si>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        Wyszczególnienie                                                                  nr bud./kompleks  rodzaj budynku</t>
  </si>
  <si>
    <t>……………………………………………</t>
  </si>
  <si>
    <t xml:space="preserve">            Podpis i pieczęć wykonawcy</t>
  </si>
  <si>
    <t>15/0550 - Biurowy - Dobre n/Kwisą</t>
  </si>
  <si>
    <t>29/0550 Wartownia Dobre n/Kwisą</t>
  </si>
  <si>
    <t>18/0550 -biurowy - Dobre n/Kwisą</t>
  </si>
  <si>
    <t>53/0550 - garażowy Dobre n/Kwisą</t>
  </si>
  <si>
    <t>78/0550 - Strażnica - Dobre n/Kwisą</t>
  </si>
  <si>
    <t>150/0550 - Łaźnia - Obozowisko Karliki</t>
  </si>
  <si>
    <t>16/0550 - garażowy - Dobre n/Kwisą</t>
  </si>
  <si>
    <t>25/0550 - Garażowy - Dobre n/Kwisą</t>
  </si>
  <si>
    <t>4/0549 - Stołówka - Trzebień</t>
  </si>
  <si>
    <t>29/0549  Łaźnia - Trzebień</t>
  </si>
  <si>
    <t>317/0549 - Akumulatorownia</t>
  </si>
  <si>
    <t>Sekcja Obsługi Infrastruktury Dobre n/Kwisą 2025</t>
  </si>
  <si>
    <t>Przeprowadzenie okresowej kontroli polegającej na sprawdzeniu stanu technicznego przewodów kominowych (dymowych, spalinowych, wentylacyjnych) z wprowadzeniem danych do CEEB, Art. 62.1.1c ustawy Prawo Budowlane Dz.U.2024.725 j.t.</t>
  </si>
  <si>
    <t>FORMULARZ CENOWY NR 1b</t>
  </si>
  <si>
    <t>Załacznik nr 1b do umowy/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</si>
</sst>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F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B0F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4" xfId="0" applyNumberFormat="1" applyFont="1" applyBorder="1"/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Border="1"/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2" fontId="9" fillId="0" borderId="9" xfId="0" applyNumberFormat="1" applyFont="1" applyBorder="1" applyAlignment="1">
      <alignment vertical="center"/>
    </xf>
    <xf numFmtId="9" fontId="9" fillId="0" borderId="10" xfId="0" applyNumberFormat="1" applyFont="1" applyFill="1" applyBorder="1" applyAlignment="1">
      <alignment horizontal="center" vertical="center" wrapText="1"/>
    </xf>
    <xf numFmtId="2" fontId="9" fillId="0" borderId="11" xfId="0" applyNumberFormat="1" applyFont="1" applyBorder="1" applyAlignment="1">
      <alignment vertical="center"/>
    </xf>
    <xf numFmtId="2" fontId="4" fillId="0" borderId="12" xfId="0" applyNumberFormat="1" applyFont="1" applyBorder="1"/>
    <xf numFmtId="2" fontId="9" fillId="0" borderId="9" xfId="0" applyNumberFormat="1" applyFont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Border="1"/>
    <xf numFmtId="2" fontId="4" fillId="0" borderId="0" xfId="0" applyNumberFormat="1" applyFont="1" applyFill="1" applyBorder="1"/>
    <xf numFmtId="0" fontId="10" fillId="3" borderId="0" xfId="0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12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" fontId="2" fillId="0" borderId="0" xfId="0" applyNumberFormat="1" applyFont="1"/>
    <xf numFmtId="0" fontId="4" fillId="0" borderId="0" xfId="0" applyFont="1"/>
    <xf numFmtId="0" fontId="14" fillId="0" borderId="0" xfId="0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/>
    </xf>
    <xf numFmtId="2" fontId="4" fillId="0" borderId="21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2" fontId="2" fillId="0" borderId="13" xfId="0" applyNumberFormat="1" applyFont="1" applyBorder="1"/>
    <xf numFmtId="2" fontId="2" fillId="0" borderId="16" xfId="0" applyNumberFormat="1" applyFont="1" applyBorder="1"/>
    <xf numFmtId="2" fontId="4" fillId="0" borderId="17" xfId="0" applyNumberFormat="1" applyFont="1" applyBorder="1"/>
    <xf numFmtId="2" fontId="4" fillId="0" borderId="16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Border="1"/>
    <xf numFmtId="0" fontId="26" fillId="0" borderId="0" xfId="0" applyFont="1"/>
    <xf numFmtId="0" fontId="26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16" fillId="0" borderId="22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9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/>
    <xf numFmtId="0" fontId="16" fillId="0" borderId="4" xfId="0" applyFont="1" applyBorder="1" applyAlignment="1">
      <alignment horizontal="left" vertical="center" wrapText="1"/>
    </xf>
    <xf numFmtId="0" fontId="16" fillId="0" borderId="25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/>
    </xf>
    <xf numFmtId="0" fontId="16" fillId="0" borderId="27" xfId="0" applyFont="1" applyBorder="1" applyAlignment="1">
      <alignment horizontal="center" vertical="center"/>
    </xf>
    <xf numFmtId="0" fontId="16" fillId="0" borderId="24" xfId="0" applyFont="1" applyBorder="1"/>
    <xf numFmtId="0" fontId="17" fillId="0" borderId="28" xfId="0" applyFont="1" applyFill="1" applyBorder="1" applyAlignment="1">
      <alignment horizontal="center" vertical="center"/>
    </xf>
    <xf numFmtId="0" fontId="16" fillId="0" borderId="0" xfId="0" applyFont="1" applyProtection="1"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 applyProtection="1">
      <protection locked="0"/>
    </xf>
    <xf numFmtId="0" fontId="16" fillId="0" borderId="24" xfId="0" applyFont="1" applyBorder="1" applyAlignment="1">
      <alignment horizontal="center" vertical="center" textRotation="90" wrapText="1"/>
    </xf>
    <xf numFmtId="0" fontId="16" fillId="0" borderId="24" xfId="0" applyFont="1" applyBorder="1" applyAlignment="1">
      <alignment vertical="center" textRotation="90" wrapText="1"/>
    </xf>
    <xf numFmtId="0" fontId="23" fillId="0" borderId="24" xfId="0" applyFont="1" applyBorder="1" applyAlignment="1">
      <alignment horizontal="left" vertical="center" textRotation="90" wrapText="1"/>
    </xf>
    <xf numFmtId="0" fontId="23" fillId="0" borderId="24" xfId="0" applyFont="1" applyBorder="1" applyAlignment="1">
      <alignment horizontal="center" vertical="center" textRotation="90" wrapText="1"/>
    </xf>
    <xf numFmtId="0" fontId="23" fillId="0" borderId="24" xfId="0" applyFont="1" applyBorder="1" applyAlignment="1">
      <alignment horizontal="center" vertical="center" textRotation="90"/>
    </xf>
    <xf numFmtId="0" fontId="16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24" fillId="0" borderId="2" xfId="0" applyFont="1" applyBorder="1"/>
    <xf numFmtId="0" fontId="24" fillId="0" borderId="4" xfId="0" applyFont="1" applyBorder="1"/>
    <xf numFmtId="0" fontId="0" fillId="0" borderId="45" xfId="0" applyBorder="1"/>
    <xf numFmtId="0" fontId="0" fillId="0" borderId="46" xfId="0" applyBorder="1"/>
    <xf numFmtId="0" fontId="25" fillId="0" borderId="46" xfId="0" applyFont="1" applyBorder="1"/>
    <xf numFmtId="0" fontId="26" fillId="0" borderId="46" xfId="0" applyFont="1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22" fillId="0" borderId="49" xfId="0" applyFont="1" applyBorder="1"/>
    <xf numFmtId="0" fontId="12" fillId="0" borderId="48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/>
    </xf>
    <xf numFmtId="2" fontId="24" fillId="0" borderId="14" xfId="0" applyNumberFormat="1" applyFont="1" applyBorder="1"/>
    <xf numFmtId="2" fontId="16" fillId="0" borderId="23" xfId="0" applyNumberFormat="1" applyFont="1" applyBorder="1"/>
    <xf numFmtId="0" fontId="17" fillId="4" borderId="5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28" fillId="4" borderId="0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49" xfId="0" applyFill="1" applyBorder="1" applyAlignment="1">
      <alignment horizontal="center" vertical="center"/>
    </xf>
    <xf numFmtId="0" fontId="16" fillId="0" borderId="4" xfId="0" applyFont="1" applyBorder="1"/>
    <xf numFmtId="2" fontId="24" fillId="0" borderId="4" xfId="0" applyNumberFormat="1" applyFont="1" applyBorder="1"/>
    <xf numFmtId="0" fontId="0" fillId="0" borderId="4" xfId="0" applyBorder="1"/>
    <xf numFmtId="0" fontId="17" fillId="4" borderId="5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5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29" xfId="0" applyFont="1" applyFill="1" applyBorder="1" applyAlignment="1">
      <alignment horizontal="center" vertical="center"/>
    </xf>
    <xf numFmtId="0" fontId="16" fillId="4" borderId="2" xfId="0" applyFont="1" applyFill="1" applyBorder="1"/>
    <xf numFmtId="2" fontId="24" fillId="0" borderId="13" xfId="0" applyNumberFormat="1" applyFont="1" applyBorder="1"/>
    <xf numFmtId="0" fontId="0" fillId="0" borderId="55" xfId="0" applyBorder="1"/>
    <xf numFmtId="0" fontId="0" fillId="0" borderId="53" xfId="0" applyBorder="1"/>
    <xf numFmtId="0" fontId="2" fillId="0" borderId="3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6" fillId="0" borderId="3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43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3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6" fillId="0" borderId="41" xfId="0" applyFont="1" applyBorder="1" applyAlignment="1">
      <alignment horizontal="center"/>
    </xf>
    <xf numFmtId="0" fontId="16" fillId="0" borderId="42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20" fillId="0" borderId="48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48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4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4" fillId="4" borderId="29" xfId="0" applyFont="1" applyFill="1" applyBorder="1" applyAlignment="1">
      <alignment horizontal="center"/>
    </xf>
    <xf numFmtId="0" fontId="24" fillId="4" borderId="53" xfId="0" applyFont="1" applyFill="1" applyBorder="1" applyAlignment="1">
      <alignment horizontal="center"/>
    </xf>
    <xf numFmtId="0" fontId="24" fillId="4" borderId="5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400050</xdr:colOff>
      <xdr:row>10</xdr:row>
      <xdr:rowOff>561975</xdr:rowOff>
    </xdr:to>
    <xdr:sp macro="" textlink="">
      <xdr:nvSpPr>
        <xdr:cNvPr id="9937" name="Text Box 2"/>
        <xdr:cNvSpPr txBox="1">
          <a:spLocks noChangeArrowheads="1"/>
        </xdr:cNvSpPr>
      </xdr:nvSpPr>
      <xdr:spPr bwMode="auto">
        <a:xfrm>
          <a:off x="342900" y="342900"/>
          <a:ext cx="400050" cy="1933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180975</xdr:colOff>
      <xdr:row>2</xdr:row>
      <xdr:rowOff>0</xdr:rowOff>
    </xdr:from>
    <xdr:to>
      <xdr:col>1</xdr:col>
      <xdr:colOff>171450</xdr:colOff>
      <xdr:row>11</xdr:row>
      <xdr:rowOff>47625</xdr:rowOff>
    </xdr:to>
    <xdr:sp macro="" textlink="">
      <xdr:nvSpPr>
        <xdr:cNvPr id="9938" name="Text Box 4"/>
        <xdr:cNvSpPr txBox="1">
          <a:spLocks noChangeArrowheads="1"/>
        </xdr:cNvSpPr>
      </xdr:nvSpPr>
      <xdr:spPr bwMode="auto">
        <a:xfrm>
          <a:off x="180975" y="342900"/>
          <a:ext cx="333375" cy="208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2</xdr:row>
      <xdr:rowOff>0</xdr:rowOff>
    </xdr:from>
    <xdr:to>
      <xdr:col>1</xdr:col>
      <xdr:colOff>209550</xdr:colOff>
      <xdr:row>11</xdr:row>
      <xdr:rowOff>47625</xdr:rowOff>
    </xdr:to>
    <xdr:sp macro="" textlink="">
      <xdr:nvSpPr>
        <xdr:cNvPr id="9939" name="Text Box 8"/>
        <xdr:cNvSpPr txBox="1">
          <a:spLocks noChangeArrowheads="1"/>
        </xdr:cNvSpPr>
      </xdr:nvSpPr>
      <xdr:spPr bwMode="auto">
        <a:xfrm>
          <a:off x="219075" y="342900"/>
          <a:ext cx="333375" cy="208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2</xdr:row>
      <xdr:rowOff>0</xdr:rowOff>
    </xdr:from>
    <xdr:to>
      <xdr:col>1</xdr:col>
      <xdr:colOff>209550</xdr:colOff>
      <xdr:row>11</xdr:row>
      <xdr:rowOff>47625</xdr:rowOff>
    </xdr:to>
    <xdr:sp macro="" textlink="">
      <xdr:nvSpPr>
        <xdr:cNvPr id="9940" name="Text Box 17"/>
        <xdr:cNvSpPr txBox="1">
          <a:spLocks noChangeArrowheads="1"/>
        </xdr:cNvSpPr>
      </xdr:nvSpPr>
      <xdr:spPr bwMode="auto">
        <a:xfrm>
          <a:off x="219075" y="342900"/>
          <a:ext cx="333375" cy="208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2</xdr:row>
      <xdr:rowOff>0</xdr:rowOff>
    </xdr:from>
    <xdr:to>
      <xdr:col>1</xdr:col>
      <xdr:colOff>209550</xdr:colOff>
      <xdr:row>10</xdr:row>
      <xdr:rowOff>609600</xdr:rowOff>
    </xdr:to>
    <xdr:sp macro="" textlink="">
      <xdr:nvSpPr>
        <xdr:cNvPr id="9941" name="Text Box 40"/>
        <xdr:cNvSpPr txBox="1">
          <a:spLocks noChangeArrowheads="1"/>
        </xdr:cNvSpPr>
      </xdr:nvSpPr>
      <xdr:spPr bwMode="auto">
        <a:xfrm>
          <a:off x="219075" y="342900"/>
          <a:ext cx="333375" cy="198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2</xdr:row>
      <xdr:rowOff>0</xdr:rowOff>
    </xdr:from>
    <xdr:to>
      <xdr:col>1</xdr:col>
      <xdr:colOff>209550</xdr:colOff>
      <xdr:row>11</xdr:row>
      <xdr:rowOff>47625</xdr:rowOff>
    </xdr:to>
    <xdr:sp macro="" textlink="">
      <xdr:nvSpPr>
        <xdr:cNvPr id="9942" name="Text Box 42"/>
        <xdr:cNvSpPr txBox="1">
          <a:spLocks noChangeArrowheads="1"/>
        </xdr:cNvSpPr>
      </xdr:nvSpPr>
      <xdr:spPr bwMode="auto">
        <a:xfrm>
          <a:off x="219075" y="342900"/>
          <a:ext cx="333375" cy="208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2</xdr:row>
      <xdr:rowOff>0</xdr:rowOff>
    </xdr:from>
    <xdr:to>
      <xdr:col>1</xdr:col>
      <xdr:colOff>209550</xdr:colOff>
      <xdr:row>11</xdr:row>
      <xdr:rowOff>47625</xdr:rowOff>
    </xdr:to>
    <xdr:sp macro="" textlink="">
      <xdr:nvSpPr>
        <xdr:cNvPr id="9943" name="Text Box 46"/>
        <xdr:cNvSpPr txBox="1">
          <a:spLocks noChangeArrowheads="1"/>
        </xdr:cNvSpPr>
      </xdr:nvSpPr>
      <xdr:spPr bwMode="auto">
        <a:xfrm>
          <a:off x="219075" y="342900"/>
          <a:ext cx="333375" cy="208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66675</xdr:colOff>
      <xdr:row>2</xdr:row>
      <xdr:rowOff>0</xdr:rowOff>
    </xdr:from>
    <xdr:to>
      <xdr:col>1</xdr:col>
      <xdr:colOff>466725</xdr:colOff>
      <xdr:row>10</xdr:row>
      <xdr:rowOff>276225</xdr:rowOff>
    </xdr:to>
    <xdr:sp macro="" textlink="">
      <xdr:nvSpPr>
        <xdr:cNvPr id="9944" name="Text Box 55"/>
        <xdr:cNvSpPr txBox="1">
          <a:spLocks noChangeArrowheads="1"/>
        </xdr:cNvSpPr>
      </xdr:nvSpPr>
      <xdr:spPr bwMode="auto">
        <a:xfrm>
          <a:off x="409575" y="342900"/>
          <a:ext cx="400050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9945" name="Text Box 1"/>
        <xdr:cNvSpPr txBox="1">
          <a:spLocks noChangeArrowheads="1"/>
        </xdr:cNvSpPr>
      </xdr:nvSpPr>
      <xdr:spPr bwMode="auto">
        <a:xfrm>
          <a:off x="219075" y="1714500"/>
          <a:ext cx="3333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2</xdr:row>
      <xdr:rowOff>22225</xdr:rowOff>
    </xdr:from>
    <xdr:to>
      <xdr:col>3</xdr:col>
      <xdr:colOff>28575</xdr:colOff>
      <xdr:row>6</xdr:row>
      <xdr:rowOff>146050</xdr:rowOff>
    </xdr:to>
    <xdr:sp macro="" textlink="">
      <xdr:nvSpPr>
        <xdr:cNvPr id="11" name="AutoShape 6">
          <a:extLst>
            <a:ext uri="{FF2B5EF4-FFF2-40B4-BE49-F238E27FC236}">
              <a16:creationId xmlns:a16="http://schemas.microsoft.com/office/drawing/2014/main" id="{96791419-3D06-439B-9EE1-11976B569A55}"/>
            </a:ext>
          </a:extLst>
        </xdr:cNvPr>
        <xdr:cNvSpPr>
          <a:spLocks noChangeArrowheads="1"/>
        </xdr:cNvSpPr>
      </xdr:nvSpPr>
      <xdr:spPr bwMode="auto">
        <a:xfrm>
          <a:off x="352425" y="365125"/>
          <a:ext cx="2343150" cy="7715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47" name="Text Box 15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48" name="Text Box 16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9949" name="Text Box 39"/>
        <xdr:cNvSpPr txBox="1">
          <a:spLocks noChangeArrowheads="1"/>
        </xdr:cNvSpPr>
      </xdr:nvSpPr>
      <xdr:spPr bwMode="auto">
        <a:xfrm>
          <a:off x="219075" y="1714500"/>
          <a:ext cx="3333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2</xdr:row>
      <xdr:rowOff>22225</xdr:rowOff>
    </xdr:from>
    <xdr:to>
      <xdr:col>3</xdr:col>
      <xdr:colOff>28575</xdr:colOff>
      <xdr:row>6</xdr:row>
      <xdr:rowOff>146050</xdr:rowOff>
    </xdr:to>
    <xdr:sp macro="" textlink="">
      <xdr:nvSpPr>
        <xdr:cNvPr id="15" name="AutoShape 44">
          <a:extLst>
            <a:ext uri="{FF2B5EF4-FFF2-40B4-BE49-F238E27FC236}">
              <a16:creationId xmlns:a16="http://schemas.microsoft.com/office/drawing/2014/main" id="{EC6D676C-B4B2-42DE-9EBB-0AA431A54589}"/>
            </a:ext>
          </a:extLst>
        </xdr:cNvPr>
        <xdr:cNvSpPr>
          <a:spLocks noChangeArrowheads="1"/>
        </xdr:cNvSpPr>
      </xdr:nvSpPr>
      <xdr:spPr bwMode="auto">
        <a:xfrm>
          <a:off x="352425" y="365125"/>
          <a:ext cx="2343150" cy="7715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51" name="Text Box 53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52" name="Text Box 54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10</xdr:row>
      <xdr:rowOff>0</xdr:rowOff>
    </xdr:from>
    <xdr:to>
      <xdr:col>1</xdr:col>
      <xdr:colOff>180975</xdr:colOff>
      <xdr:row>10</xdr:row>
      <xdr:rowOff>190500</xdr:rowOff>
    </xdr:to>
    <xdr:sp macro="" textlink="">
      <xdr:nvSpPr>
        <xdr:cNvPr id="9953" name="Text Box 175"/>
        <xdr:cNvSpPr txBox="1">
          <a:spLocks noChangeArrowheads="1"/>
        </xdr:cNvSpPr>
      </xdr:nvSpPr>
      <xdr:spPr bwMode="auto">
        <a:xfrm>
          <a:off x="190500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10</xdr:row>
      <xdr:rowOff>0</xdr:rowOff>
    </xdr:from>
    <xdr:to>
      <xdr:col>1</xdr:col>
      <xdr:colOff>219075</xdr:colOff>
      <xdr:row>10</xdr:row>
      <xdr:rowOff>190500</xdr:rowOff>
    </xdr:to>
    <xdr:sp macro="" textlink="">
      <xdr:nvSpPr>
        <xdr:cNvPr id="9954" name="Text Box 176"/>
        <xdr:cNvSpPr txBox="1">
          <a:spLocks noChangeArrowheads="1"/>
        </xdr:cNvSpPr>
      </xdr:nvSpPr>
      <xdr:spPr bwMode="auto">
        <a:xfrm>
          <a:off x="228600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55" name="Text Box 177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56" name="Text Box 178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57" name="Text Box 179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58" name="Text Box 180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523874</xdr:colOff>
      <xdr:row>2</xdr:row>
      <xdr:rowOff>3175</xdr:rowOff>
    </xdr:from>
    <xdr:to>
      <xdr:col>11</xdr:col>
      <xdr:colOff>219074</xdr:colOff>
      <xdr:row>6</xdr:row>
      <xdr:rowOff>218017</xdr:rowOff>
    </xdr:to>
    <xdr:sp macro="" textlink="">
      <xdr:nvSpPr>
        <xdr:cNvPr id="24" name="AutoShape 45">
          <a:extLst>
            <a:ext uri="{FF2B5EF4-FFF2-40B4-BE49-F238E27FC236}">
              <a16:creationId xmlns:a16="http://schemas.microsoft.com/office/drawing/2014/main" id="{32331FFA-0615-414C-8EF7-4C73D9E8C46D}"/>
            </a:ext>
          </a:extLst>
        </xdr:cNvPr>
        <xdr:cNvSpPr>
          <a:spLocks noChangeArrowheads="1"/>
        </xdr:cNvSpPr>
      </xdr:nvSpPr>
      <xdr:spPr bwMode="auto">
        <a:xfrm>
          <a:off x="4895849" y="346075"/>
          <a:ext cx="2867025" cy="805392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ZAMAWIAJĄCY: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43</a:t>
          </a:r>
          <a:r>
            <a:rPr lang="pl-PL" sz="1000" b="1" i="0" strike="noStrike" baseline="0">
              <a:solidFill>
                <a:srgbClr val="000000"/>
              </a:solidFill>
              <a:latin typeface="Arial CE"/>
            </a:rPr>
            <a:t> Wojskowy Oddział Gospodarczy</a:t>
          </a: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Ul. Saperska</a:t>
          </a:r>
          <a:r>
            <a:rPr lang="pl-PL" sz="1000" b="1" i="0" strike="noStrike" baseline="0">
              <a:solidFill>
                <a:srgbClr val="000000"/>
              </a:solidFill>
              <a:latin typeface="Arial CE"/>
            </a:rPr>
            <a:t> 2</a:t>
          </a: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59 - 726 Świętoszów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</xdr:txBody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9960" name="Text Box 1"/>
        <xdr:cNvSpPr txBox="1">
          <a:spLocks noChangeArrowheads="1"/>
        </xdr:cNvSpPr>
      </xdr:nvSpPr>
      <xdr:spPr bwMode="auto">
        <a:xfrm>
          <a:off x="219075" y="1714500"/>
          <a:ext cx="3333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9961" name="Text Box 39"/>
        <xdr:cNvSpPr txBox="1">
          <a:spLocks noChangeArrowheads="1"/>
        </xdr:cNvSpPr>
      </xdr:nvSpPr>
      <xdr:spPr bwMode="auto">
        <a:xfrm>
          <a:off x="219075" y="1714500"/>
          <a:ext cx="3333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62" name="Text Box 16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63" name="Text Box 54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64" name="Text Box 175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65" name="Text Box 176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66" name="Text Box 16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67" name="Text Box 54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68" name="Text Box 175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69" name="Text Box 176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70" name="Text Box 16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71" name="Text Box 54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72" name="Text Box 175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190500</xdr:rowOff>
    </xdr:to>
    <xdr:sp macro="" textlink="">
      <xdr:nvSpPr>
        <xdr:cNvPr id="9973" name="Text Box 176"/>
        <xdr:cNvSpPr txBox="1">
          <a:spLocks noChangeArrowheads="1"/>
        </xdr:cNvSpPr>
      </xdr:nvSpPr>
      <xdr:spPr bwMode="auto">
        <a:xfrm>
          <a:off x="219075" y="17145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12</xdr:row>
      <xdr:rowOff>152400</xdr:rowOff>
    </xdr:from>
    <xdr:to>
      <xdr:col>1</xdr:col>
      <xdr:colOff>409575</xdr:colOff>
      <xdr:row>12</xdr:row>
      <xdr:rowOff>1743075</xdr:rowOff>
    </xdr:to>
    <xdr:sp macro="" textlink="">
      <xdr:nvSpPr>
        <xdr:cNvPr id="9974" name="Text Box 2"/>
        <xdr:cNvSpPr txBox="1">
          <a:spLocks noChangeArrowheads="1"/>
        </xdr:cNvSpPr>
      </xdr:nvSpPr>
      <xdr:spPr bwMode="auto">
        <a:xfrm>
          <a:off x="352425" y="2733675"/>
          <a:ext cx="400050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12</xdr:row>
      <xdr:rowOff>47625</xdr:rowOff>
    </xdr:from>
    <xdr:to>
      <xdr:col>3</xdr:col>
      <xdr:colOff>352425</xdr:colOff>
      <xdr:row>12</xdr:row>
      <xdr:rowOff>1790700</xdr:rowOff>
    </xdr:to>
    <xdr:sp macro="" textlink="">
      <xdr:nvSpPr>
        <xdr:cNvPr id="9975" name="Text Box 4"/>
        <xdr:cNvSpPr txBox="1">
          <a:spLocks noChangeArrowheads="1"/>
        </xdr:cNvSpPr>
      </xdr:nvSpPr>
      <xdr:spPr bwMode="auto">
        <a:xfrm>
          <a:off x="2933700" y="2628900"/>
          <a:ext cx="342900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342900</xdr:colOff>
      <xdr:row>12</xdr:row>
      <xdr:rowOff>619125</xdr:rowOff>
    </xdr:from>
    <xdr:to>
      <xdr:col>13</xdr:col>
      <xdr:colOff>47625</xdr:colOff>
      <xdr:row>14</xdr:row>
      <xdr:rowOff>142875</xdr:rowOff>
    </xdr:to>
    <xdr:sp macro="" textlink="">
      <xdr:nvSpPr>
        <xdr:cNvPr id="9976" name="Text Box 8"/>
        <xdr:cNvSpPr txBox="1">
          <a:spLocks noChangeArrowheads="1"/>
        </xdr:cNvSpPr>
      </xdr:nvSpPr>
      <xdr:spPr bwMode="auto">
        <a:xfrm>
          <a:off x="10182225" y="3200400"/>
          <a:ext cx="31432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1743075</xdr:rowOff>
    </xdr:to>
    <xdr:sp macro="" textlink="">
      <xdr:nvSpPr>
        <xdr:cNvPr id="9977" name="Text Box 17"/>
        <xdr:cNvSpPr txBox="1">
          <a:spLocks noChangeArrowheads="1"/>
        </xdr:cNvSpPr>
      </xdr:nvSpPr>
      <xdr:spPr bwMode="auto">
        <a:xfrm>
          <a:off x="219075" y="2581275"/>
          <a:ext cx="3333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104775</xdr:rowOff>
    </xdr:from>
    <xdr:to>
      <xdr:col>1</xdr:col>
      <xdr:colOff>209550</xdr:colOff>
      <xdr:row>12</xdr:row>
      <xdr:rowOff>1743075</xdr:rowOff>
    </xdr:to>
    <xdr:sp macro="" textlink="">
      <xdr:nvSpPr>
        <xdr:cNvPr id="9978" name="Text Box 40"/>
        <xdr:cNvSpPr txBox="1">
          <a:spLocks noChangeArrowheads="1"/>
        </xdr:cNvSpPr>
      </xdr:nvSpPr>
      <xdr:spPr bwMode="auto">
        <a:xfrm>
          <a:off x="219075" y="2686050"/>
          <a:ext cx="333375" cy="1638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1743075</xdr:rowOff>
    </xdr:to>
    <xdr:sp macro="" textlink="">
      <xdr:nvSpPr>
        <xdr:cNvPr id="9979" name="Text Box 42"/>
        <xdr:cNvSpPr txBox="1">
          <a:spLocks noChangeArrowheads="1"/>
        </xdr:cNvSpPr>
      </xdr:nvSpPr>
      <xdr:spPr bwMode="auto">
        <a:xfrm>
          <a:off x="219075" y="2581275"/>
          <a:ext cx="3333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200025</xdr:colOff>
      <xdr:row>12</xdr:row>
      <xdr:rowOff>19050</xdr:rowOff>
    </xdr:from>
    <xdr:to>
      <xdr:col>1</xdr:col>
      <xdr:colOff>542925</xdr:colOff>
      <xdr:row>12</xdr:row>
      <xdr:rowOff>1762125</xdr:rowOff>
    </xdr:to>
    <xdr:sp macro="" textlink="">
      <xdr:nvSpPr>
        <xdr:cNvPr id="9980" name="Text Box 46"/>
        <xdr:cNvSpPr txBox="1">
          <a:spLocks noChangeArrowheads="1"/>
        </xdr:cNvSpPr>
      </xdr:nvSpPr>
      <xdr:spPr bwMode="auto">
        <a:xfrm>
          <a:off x="542925" y="2600325"/>
          <a:ext cx="342900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12</xdr:row>
      <xdr:rowOff>438150</xdr:rowOff>
    </xdr:from>
    <xdr:to>
      <xdr:col>2</xdr:col>
      <xdr:colOff>466725</xdr:colOff>
      <xdr:row>12</xdr:row>
      <xdr:rowOff>1743075</xdr:rowOff>
    </xdr:to>
    <xdr:sp macro="" textlink="">
      <xdr:nvSpPr>
        <xdr:cNvPr id="9981" name="Text Box 55"/>
        <xdr:cNvSpPr txBox="1">
          <a:spLocks noChangeArrowheads="1"/>
        </xdr:cNvSpPr>
      </xdr:nvSpPr>
      <xdr:spPr bwMode="auto">
        <a:xfrm>
          <a:off x="2495550" y="3019425"/>
          <a:ext cx="400050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4"/>
  <sheetViews>
    <sheetView view="pageBreakPreview" topLeftCell="A6" zoomScale="110" zoomScaleNormal="95" zoomScaleSheetLayoutView="100" workbookViewId="0">
      <selection activeCell="L74" sqref="L74"/>
    </sheetView>
  </sheetViews>
  <sheetFormatPr defaultRowHeight="12.75" x14ac:dyDescent="0.2"/>
  <cols>
    <col min="1" max="1" width="5.140625" style="7" customWidth="1"/>
    <col min="2" max="2" width="19" style="7" customWidth="1"/>
    <col min="3" max="3" width="8.42578125" style="7" customWidth="1"/>
    <col min="4" max="4" width="8.85546875" style="7" customWidth="1"/>
    <col min="5" max="5" width="8.5703125" style="7" customWidth="1"/>
    <col min="6" max="6" width="9.42578125" style="7" customWidth="1"/>
    <col min="7" max="9" width="10.85546875" style="7" customWidth="1"/>
    <col min="10" max="10" width="8.7109375" style="7" customWidth="1"/>
    <col min="11" max="11" width="10.7109375" style="7" customWidth="1"/>
    <col min="12" max="12" width="9.5703125" style="7" customWidth="1"/>
    <col min="13" max="13" width="8.5703125" style="7" customWidth="1"/>
    <col min="14" max="14" width="12.42578125" style="7" customWidth="1"/>
    <col min="15" max="15" width="13.5703125" style="7" customWidth="1"/>
    <col min="16" max="16" width="7.140625" style="7" customWidth="1"/>
    <col min="17" max="17" width="8.5703125" style="7" customWidth="1"/>
    <col min="18" max="18" width="7" style="7" customWidth="1"/>
    <col min="19" max="19" width="9.140625" style="7"/>
    <col min="20" max="20" width="7.85546875" style="7" customWidth="1"/>
    <col min="21" max="21" width="6.7109375" style="7" customWidth="1"/>
    <col min="22" max="22" width="6.28515625" style="7" customWidth="1"/>
    <col min="23" max="23" width="6.5703125" style="7" customWidth="1"/>
    <col min="24" max="24" width="9.140625" style="7"/>
    <col min="25" max="25" width="6.28515625" style="7" customWidth="1"/>
    <col min="26" max="16384" width="9.140625" style="7"/>
  </cols>
  <sheetData>
    <row r="1" spans="1:26" hidden="1" x14ac:dyDescent="0.2"/>
    <row r="2" spans="1:26" hidden="1" x14ac:dyDescent="0.2">
      <c r="A2" s="175" t="s">
        <v>51</v>
      </c>
      <c r="B2" s="175"/>
      <c r="C2" s="175"/>
      <c r="L2" s="174" t="s">
        <v>43</v>
      </c>
      <c r="M2" s="174"/>
      <c r="N2" s="174"/>
    </row>
    <row r="3" spans="1:26" hidden="1" x14ac:dyDescent="0.2">
      <c r="L3" s="174" t="s">
        <v>44</v>
      </c>
      <c r="M3" s="174"/>
      <c r="N3" s="174"/>
    </row>
    <row r="4" spans="1:26" hidden="1" x14ac:dyDescent="0.2">
      <c r="L4" s="175" t="s">
        <v>45</v>
      </c>
      <c r="M4" s="175"/>
      <c r="N4" s="175"/>
    </row>
    <row r="5" spans="1:26" hidden="1" x14ac:dyDescent="0.2">
      <c r="A5" s="179" t="s">
        <v>52</v>
      </c>
      <c r="B5" s="179"/>
      <c r="C5" s="179"/>
      <c r="L5" s="175" t="s">
        <v>46</v>
      </c>
      <c r="M5" s="175"/>
      <c r="N5" s="175"/>
    </row>
    <row r="7" spans="1:26" ht="12.75" customHeight="1" x14ac:dyDescent="0.2">
      <c r="A7" s="183" t="s">
        <v>73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2"/>
      <c r="P7" s="2"/>
      <c r="Q7" s="2"/>
      <c r="R7" s="2"/>
      <c r="S7" s="2"/>
      <c r="T7" s="2"/>
      <c r="U7" s="1"/>
      <c r="V7" s="1"/>
      <c r="W7" s="1"/>
      <c r="X7" s="1"/>
      <c r="Y7" s="1"/>
      <c r="Z7" s="1"/>
    </row>
    <row r="8" spans="1:26" ht="12.75" customHeight="1" x14ac:dyDescent="0.2">
      <c r="A8" s="154" t="s">
        <v>71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T8" s="1"/>
      <c r="U8" s="1"/>
      <c r="V8" s="1"/>
      <c r="W8" s="1"/>
      <c r="X8" s="1"/>
      <c r="Y8" s="1"/>
      <c r="Z8" s="1"/>
    </row>
    <row r="9" spans="1:26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1"/>
      <c r="K9" s="1"/>
      <c r="L9" s="1"/>
      <c r="T9" s="1"/>
      <c r="U9" s="1"/>
      <c r="V9" s="1"/>
      <c r="W9" s="1"/>
      <c r="X9" s="1"/>
      <c r="Y9" s="1"/>
      <c r="Z9" s="1"/>
    </row>
    <row r="10" spans="1:26" ht="12.75" customHeight="1" thickBot="1" x14ac:dyDescent="0.25">
      <c r="A10" s="182" t="s">
        <v>0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">
      <c r="A11" s="148" t="s">
        <v>1</v>
      </c>
      <c r="B11" s="144" t="s">
        <v>39</v>
      </c>
      <c r="C11" s="142" t="s">
        <v>2</v>
      </c>
      <c r="D11" s="142"/>
      <c r="E11" s="142"/>
      <c r="F11" s="142"/>
      <c r="G11" s="142"/>
      <c r="H11" s="142"/>
      <c r="I11" s="142"/>
      <c r="J11" s="142"/>
      <c r="K11" s="142"/>
      <c r="L11" s="144" t="s">
        <v>38</v>
      </c>
      <c r="M11" s="180" t="s">
        <v>36</v>
      </c>
      <c r="N11" s="157" t="s">
        <v>37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">
      <c r="A12" s="149"/>
      <c r="B12" s="143"/>
      <c r="C12" s="155" t="s">
        <v>3</v>
      </c>
      <c r="D12" s="159" t="s">
        <v>40</v>
      </c>
      <c r="E12" s="160"/>
      <c r="F12" s="161"/>
      <c r="G12" s="155" t="s">
        <v>41</v>
      </c>
      <c r="H12" s="155" t="s">
        <v>34</v>
      </c>
      <c r="I12" s="155" t="s">
        <v>35</v>
      </c>
      <c r="J12" s="155" t="s">
        <v>7</v>
      </c>
      <c r="K12" s="155" t="s">
        <v>42</v>
      </c>
      <c r="L12" s="143"/>
      <c r="M12" s="181"/>
      <c r="N12" s="15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">
      <c r="A13" s="149"/>
      <c r="B13" s="143"/>
      <c r="C13" s="156"/>
      <c r="D13" s="13" t="s">
        <v>4</v>
      </c>
      <c r="E13" s="13" t="s">
        <v>5</v>
      </c>
      <c r="F13" s="13" t="s">
        <v>6</v>
      </c>
      <c r="G13" s="156"/>
      <c r="H13" s="156"/>
      <c r="I13" s="156"/>
      <c r="J13" s="156"/>
      <c r="K13" s="156"/>
      <c r="L13" s="143"/>
      <c r="M13" s="181"/>
      <c r="N13" s="158"/>
    </row>
    <row r="14" spans="1:26" ht="10.5" customHeight="1" x14ac:dyDescent="0.2">
      <c r="A14" s="60">
        <v>1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16">
        <v>9</v>
      </c>
      <c r="J14" s="16">
        <v>10</v>
      </c>
      <c r="K14" s="16">
        <v>11</v>
      </c>
      <c r="L14" s="16">
        <v>12</v>
      </c>
      <c r="M14" s="16">
        <v>13</v>
      </c>
      <c r="N14" s="61">
        <v>14</v>
      </c>
    </row>
    <row r="15" spans="1:26" ht="25.5" x14ac:dyDescent="0.2">
      <c r="A15" s="5" t="s">
        <v>9</v>
      </c>
      <c r="B15" s="6" t="s">
        <v>61</v>
      </c>
      <c r="C15" s="6">
        <v>1</v>
      </c>
      <c r="D15" s="9">
        <v>0.48</v>
      </c>
      <c r="E15" s="9">
        <v>0.52</v>
      </c>
      <c r="F15" s="9">
        <v>17.2</v>
      </c>
      <c r="G15" s="9">
        <f t="shared" ref="G15:G20" si="0">2*(D15+E15)*F15*C15</f>
        <v>34.4</v>
      </c>
      <c r="H15" s="6"/>
      <c r="I15" s="6" t="s">
        <v>50</v>
      </c>
      <c r="J15" s="6">
        <v>3</v>
      </c>
      <c r="K15" s="9">
        <f>G15*J15</f>
        <v>103.19999999999999</v>
      </c>
      <c r="L15" s="9"/>
      <c r="M15" s="14">
        <v>23</v>
      </c>
      <c r="N15" s="62">
        <f>K15*L15</f>
        <v>0</v>
      </c>
      <c r="O15" s="7">
        <f>N15*1.07</f>
        <v>0</v>
      </c>
      <c r="Q15" s="7">
        <f>N15/J15*3</f>
        <v>0</v>
      </c>
    </row>
    <row r="16" spans="1:26" ht="25.5" x14ac:dyDescent="0.2">
      <c r="A16" s="5" t="s">
        <v>11</v>
      </c>
      <c r="B16" s="6" t="s">
        <v>62</v>
      </c>
      <c r="C16" s="6">
        <v>1</v>
      </c>
      <c r="D16" s="137" t="s">
        <v>72</v>
      </c>
      <c r="E16" s="138"/>
      <c r="F16" s="9">
        <v>11</v>
      </c>
      <c r="G16" s="9">
        <v>6.91</v>
      </c>
      <c r="H16" s="6"/>
      <c r="I16" s="6" t="s">
        <v>50</v>
      </c>
      <c r="J16" s="6">
        <v>2</v>
      </c>
      <c r="K16" s="9">
        <f t="shared" ref="K16:K24" si="1">G16*J16</f>
        <v>13.82</v>
      </c>
      <c r="L16" s="9"/>
      <c r="M16" s="14">
        <v>23</v>
      </c>
      <c r="N16" s="62">
        <f t="shared" ref="N16:N24" si="2">K16*L16</f>
        <v>0</v>
      </c>
      <c r="O16" s="7">
        <f t="shared" ref="O16:O24" si="3">N16*1.07</f>
        <v>0</v>
      </c>
      <c r="Q16" s="7">
        <f>N16/J16*2</f>
        <v>0</v>
      </c>
    </row>
    <row r="17" spans="1:17" ht="25.5" x14ac:dyDescent="0.2">
      <c r="A17" s="5" t="s">
        <v>13</v>
      </c>
      <c r="B17" s="6" t="s">
        <v>63</v>
      </c>
      <c r="C17" s="6">
        <v>1</v>
      </c>
      <c r="D17" s="9">
        <v>0.43</v>
      </c>
      <c r="E17" s="9">
        <v>0.32</v>
      </c>
      <c r="F17" s="9">
        <v>10.3</v>
      </c>
      <c r="G17" s="9">
        <f t="shared" si="0"/>
        <v>15.450000000000001</v>
      </c>
      <c r="H17" s="6"/>
      <c r="I17" s="6" t="s">
        <v>50</v>
      </c>
      <c r="J17" s="6">
        <v>3</v>
      </c>
      <c r="K17" s="9">
        <f t="shared" si="1"/>
        <v>46.35</v>
      </c>
      <c r="L17" s="9"/>
      <c r="M17" s="14">
        <v>23</v>
      </c>
      <c r="N17" s="62">
        <f t="shared" si="2"/>
        <v>0</v>
      </c>
      <c r="O17" s="7">
        <f t="shared" si="3"/>
        <v>0</v>
      </c>
      <c r="Q17" s="7">
        <f>N17/J17*2</f>
        <v>0</v>
      </c>
    </row>
    <row r="18" spans="1:17" x14ac:dyDescent="0.2">
      <c r="A18" s="5" t="s">
        <v>15</v>
      </c>
      <c r="B18" s="6" t="s">
        <v>66</v>
      </c>
      <c r="C18" s="6">
        <v>2</v>
      </c>
      <c r="D18" s="9">
        <v>0.5</v>
      </c>
      <c r="E18" s="9">
        <v>0.5</v>
      </c>
      <c r="F18" s="9">
        <v>10.3</v>
      </c>
      <c r="G18" s="9">
        <v>20.6</v>
      </c>
      <c r="H18" s="6"/>
      <c r="I18" s="6" t="s">
        <v>49</v>
      </c>
      <c r="J18" s="6">
        <v>4</v>
      </c>
      <c r="K18" s="9">
        <f t="shared" si="1"/>
        <v>82.4</v>
      </c>
      <c r="L18" s="9"/>
      <c r="M18" s="14">
        <v>23</v>
      </c>
      <c r="N18" s="62">
        <f t="shared" si="2"/>
        <v>0</v>
      </c>
      <c r="O18" s="7">
        <f t="shared" si="3"/>
        <v>0</v>
      </c>
      <c r="Q18" s="7">
        <f>N18/J18*3</f>
        <v>0</v>
      </c>
    </row>
    <row r="19" spans="1:17" x14ac:dyDescent="0.2">
      <c r="A19" s="5" t="s">
        <v>17</v>
      </c>
      <c r="B19" s="6" t="s">
        <v>67</v>
      </c>
      <c r="C19" s="6">
        <v>1</v>
      </c>
      <c r="D19" s="9">
        <v>0.4</v>
      </c>
      <c r="E19" s="9">
        <v>0.45</v>
      </c>
      <c r="F19" s="9">
        <v>11</v>
      </c>
      <c r="G19" s="9">
        <f t="shared" si="0"/>
        <v>18.700000000000003</v>
      </c>
      <c r="H19" s="6"/>
      <c r="I19" s="6" t="s">
        <v>50</v>
      </c>
      <c r="J19" s="6">
        <v>3</v>
      </c>
      <c r="K19" s="9">
        <f t="shared" si="1"/>
        <v>56.100000000000009</v>
      </c>
      <c r="L19" s="9"/>
      <c r="M19" s="14">
        <v>23</v>
      </c>
      <c r="N19" s="62">
        <f t="shared" si="2"/>
        <v>0</v>
      </c>
      <c r="O19" s="7">
        <f t="shared" si="3"/>
        <v>0</v>
      </c>
      <c r="Q19" s="7">
        <f>N19/J19*2</f>
        <v>0</v>
      </c>
    </row>
    <row r="20" spans="1:17" x14ac:dyDescent="0.2">
      <c r="A20" s="5" t="s">
        <v>19</v>
      </c>
      <c r="B20" s="6" t="s">
        <v>68</v>
      </c>
      <c r="C20" s="6">
        <v>1</v>
      </c>
      <c r="D20" s="9">
        <v>0.25</v>
      </c>
      <c r="E20" s="9">
        <v>0.25</v>
      </c>
      <c r="F20" s="9">
        <v>6</v>
      </c>
      <c r="G20" s="9">
        <f t="shared" si="0"/>
        <v>6</v>
      </c>
      <c r="H20" s="6"/>
      <c r="I20" s="6" t="s">
        <v>50</v>
      </c>
      <c r="J20" s="6">
        <v>3</v>
      </c>
      <c r="K20" s="9">
        <f t="shared" si="1"/>
        <v>18</v>
      </c>
      <c r="L20" s="9"/>
      <c r="M20" s="14">
        <v>23</v>
      </c>
      <c r="N20" s="62">
        <f t="shared" si="2"/>
        <v>0</v>
      </c>
      <c r="O20" s="7">
        <f t="shared" si="3"/>
        <v>0</v>
      </c>
      <c r="Q20" s="7">
        <f>N20/J20*2</f>
        <v>0</v>
      </c>
    </row>
    <row r="21" spans="1:17" x14ac:dyDescent="0.2">
      <c r="A21" s="5" t="s">
        <v>21</v>
      </c>
      <c r="B21" s="6" t="s">
        <v>69</v>
      </c>
      <c r="C21" s="6">
        <v>1</v>
      </c>
      <c r="D21" s="137" t="s">
        <v>60</v>
      </c>
      <c r="E21" s="138"/>
      <c r="F21" s="9">
        <v>6</v>
      </c>
      <c r="G21" s="9">
        <f>0.25*3.14*F21</f>
        <v>4.71</v>
      </c>
      <c r="H21" s="6"/>
      <c r="I21" s="6" t="s">
        <v>50</v>
      </c>
      <c r="J21" s="6">
        <v>2</v>
      </c>
      <c r="K21" s="9">
        <f>G21*J21</f>
        <v>9.42</v>
      </c>
      <c r="L21" s="9"/>
      <c r="M21" s="14">
        <v>23</v>
      </c>
      <c r="N21" s="62">
        <f>K21*L21</f>
        <v>0</v>
      </c>
    </row>
    <row r="22" spans="1:17" ht="25.5" x14ac:dyDescent="0.2">
      <c r="A22" s="5" t="s">
        <v>23</v>
      </c>
      <c r="B22" s="6" t="s">
        <v>64</v>
      </c>
      <c r="C22" s="6">
        <v>1</v>
      </c>
      <c r="D22" s="137" t="s">
        <v>32</v>
      </c>
      <c r="E22" s="138"/>
      <c r="F22" s="9">
        <v>10</v>
      </c>
      <c r="G22" s="9">
        <f>0.15*3.14*F22</f>
        <v>4.71</v>
      </c>
      <c r="H22" s="6"/>
      <c r="I22" s="6" t="s">
        <v>50</v>
      </c>
      <c r="J22" s="6">
        <v>2</v>
      </c>
      <c r="K22" s="9">
        <f t="shared" si="1"/>
        <v>9.42</v>
      </c>
      <c r="L22" s="9"/>
      <c r="M22" s="14">
        <v>23</v>
      </c>
      <c r="N22" s="62">
        <f t="shared" si="2"/>
        <v>0</v>
      </c>
      <c r="O22" s="7">
        <f t="shared" si="3"/>
        <v>0</v>
      </c>
      <c r="Q22" s="49">
        <f>N22</f>
        <v>0</v>
      </c>
    </row>
    <row r="23" spans="1:17" x14ac:dyDescent="0.2">
      <c r="A23" s="5" t="s">
        <v>25</v>
      </c>
      <c r="B23" s="6" t="s">
        <v>65</v>
      </c>
      <c r="C23" s="6">
        <v>1</v>
      </c>
      <c r="D23" s="137" t="s">
        <v>33</v>
      </c>
      <c r="E23" s="138"/>
      <c r="F23" s="9">
        <v>10</v>
      </c>
      <c r="G23" s="9">
        <f>0.19*3.14*F23</f>
        <v>5.9660000000000002</v>
      </c>
      <c r="H23" s="6"/>
      <c r="I23" s="6" t="s">
        <v>49</v>
      </c>
      <c r="J23" s="6">
        <v>2</v>
      </c>
      <c r="K23" s="9">
        <f t="shared" si="1"/>
        <v>11.932</v>
      </c>
      <c r="L23" s="9"/>
      <c r="M23" s="14">
        <v>23</v>
      </c>
      <c r="N23" s="62">
        <f t="shared" si="2"/>
        <v>0</v>
      </c>
      <c r="O23" s="7">
        <f t="shared" si="3"/>
        <v>0</v>
      </c>
      <c r="Q23" s="49">
        <f>N23</f>
        <v>0</v>
      </c>
    </row>
    <row r="24" spans="1:17" x14ac:dyDescent="0.2">
      <c r="A24" s="5" t="s">
        <v>27</v>
      </c>
      <c r="B24" s="6" t="s">
        <v>70</v>
      </c>
      <c r="C24" s="6">
        <v>2</v>
      </c>
      <c r="D24" s="137" t="s">
        <v>29</v>
      </c>
      <c r="E24" s="138"/>
      <c r="F24" s="9">
        <v>20</v>
      </c>
      <c r="G24" s="9">
        <f>2*0.6*3.14*F24</f>
        <v>75.36</v>
      </c>
      <c r="H24" s="6"/>
      <c r="I24" s="6" t="s">
        <v>49</v>
      </c>
      <c r="J24" s="6">
        <v>4</v>
      </c>
      <c r="K24" s="9">
        <f t="shared" si="1"/>
        <v>301.44</v>
      </c>
      <c r="L24" s="9"/>
      <c r="M24" s="14">
        <v>23</v>
      </c>
      <c r="N24" s="62">
        <f t="shared" si="2"/>
        <v>0</v>
      </c>
      <c r="O24" s="7">
        <f t="shared" si="3"/>
        <v>0</v>
      </c>
      <c r="Q24" s="7">
        <f>N24/J24*3</f>
        <v>0</v>
      </c>
    </row>
    <row r="25" spans="1:17" ht="13.5" thickBot="1" x14ac:dyDescent="0.25">
      <c r="A25" s="150" t="s">
        <v>31</v>
      </c>
      <c r="B25" s="151"/>
      <c r="C25" s="151"/>
      <c r="D25" s="151"/>
      <c r="E25" s="151"/>
      <c r="F25" s="151"/>
      <c r="G25" s="151"/>
      <c r="H25" s="151"/>
      <c r="I25" s="151"/>
      <c r="J25" s="151"/>
      <c r="K25" s="65">
        <f>SUM(K15:K24)</f>
        <v>652.08200000000011</v>
      </c>
      <c r="L25" s="53"/>
      <c r="M25" s="54">
        <v>23</v>
      </c>
      <c r="N25" s="64">
        <f>K25*L25</f>
        <v>0</v>
      </c>
      <c r="O25" s="7">
        <f>SUM(O15:O24)</f>
        <v>0</v>
      </c>
      <c r="Q25" s="50">
        <f>SUM(Q15:Q24)</f>
        <v>0</v>
      </c>
    </row>
    <row r="26" spans="1:17" ht="13.5" thickBo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8"/>
      <c r="L26" s="18"/>
      <c r="M26" s="18"/>
      <c r="N26" s="19"/>
    </row>
    <row r="27" spans="1:17" ht="24.75" thickTop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8"/>
      <c r="L27" s="20" t="s">
        <v>47</v>
      </c>
      <c r="M27" s="21" t="s">
        <v>37</v>
      </c>
      <c r="N27" s="22" t="s">
        <v>48</v>
      </c>
    </row>
    <row r="28" spans="1:17" ht="13.5" thickBo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8"/>
      <c r="L28" s="23">
        <v>0.23</v>
      </c>
      <c r="M28" s="27">
        <f>N25</f>
        <v>0</v>
      </c>
      <c r="N28" s="24">
        <f>M28*1.23</f>
        <v>0</v>
      </c>
    </row>
    <row r="29" spans="1:17" ht="14.25" thickTop="1" thickBo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8"/>
      <c r="L29" s="51" t="s">
        <v>30</v>
      </c>
      <c r="M29" s="52">
        <f>M28</f>
        <v>0</v>
      </c>
      <c r="N29" s="25">
        <f>N28</f>
        <v>0</v>
      </c>
    </row>
    <row r="30" spans="1:17" ht="13.5" thickTop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8"/>
      <c r="L30" s="18"/>
      <c r="M30" s="18"/>
      <c r="N30" s="19"/>
    </row>
    <row r="31" spans="1:17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8"/>
      <c r="L31" s="18"/>
      <c r="M31" s="18"/>
      <c r="N31" s="19"/>
    </row>
    <row r="32" spans="1:17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8"/>
      <c r="L32" s="18"/>
      <c r="M32" s="18"/>
      <c r="N32" s="19"/>
    </row>
    <row r="33" spans="1:17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9"/>
    </row>
    <row r="34" spans="1:17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8"/>
      <c r="L34" s="18"/>
      <c r="M34" s="18"/>
      <c r="N34" s="19"/>
    </row>
    <row r="35" spans="1:17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8"/>
      <c r="L35" s="18"/>
      <c r="M35" s="18"/>
      <c r="N35" s="19"/>
    </row>
    <row r="36" spans="1:17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8"/>
      <c r="L36" s="18"/>
      <c r="M36" s="18"/>
      <c r="N36" s="19"/>
    </row>
    <row r="37" spans="1:17" ht="13.5" thickBo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8"/>
      <c r="L37" s="18"/>
      <c r="M37" s="18"/>
      <c r="N37" s="19"/>
    </row>
    <row r="38" spans="1:17" ht="20.25" customHeight="1" x14ac:dyDescent="0.2">
      <c r="A38" s="148" t="s">
        <v>1</v>
      </c>
      <c r="B38" s="144" t="s">
        <v>39</v>
      </c>
      <c r="C38" s="142" t="s">
        <v>53</v>
      </c>
      <c r="D38" s="142"/>
      <c r="E38" s="142"/>
      <c r="F38" s="142"/>
      <c r="G38" s="142"/>
      <c r="H38" s="142"/>
      <c r="I38" s="144" t="s">
        <v>55</v>
      </c>
      <c r="J38" s="144" t="s">
        <v>42</v>
      </c>
      <c r="K38" s="144" t="s">
        <v>38</v>
      </c>
      <c r="L38" s="176" t="s">
        <v>36</v>
      </c>
      <c r="M38" s="145" t="s">
        <v>37</v>
      </c>
    </row>
    <row r="39" spans="1:17" ht="12.75" customHeight="1" x14ac:dyDescent="0.2">
      <c r="A39" s="149"/>
      <c r="B39" s="143"/>
      <c r="C39" s="143" t="s">
        <v>3</v>
      </c>
      <c r="D39" s="143" t="s">
        <v>40</v>
      </c>
      <c r="E39" s="143"/>
      <c r="F39" s="143" t="s">
        <v>35</v>
      </c>
      <c r="G39" s="143" t="s">
        <v>7</v>
      </c>
      <c r="H39" s="143" t="s">
        <v>54</v>
      </c>
      <c r="I39" s="143"/>
      <c r="J39" s="143"/>
      <c r="K39" s="143"/>
      <c r="L39" s="177"/>
      <c r="M39" s="146"/>
    </row>
    <row r="40" spans="1:17" ht="26.25" customHeight="1" x14ac:dyDescent="0.2">
      <c r="A40" s="149"/>
      <c r="B40" s="143"/>
      <c r="C40" s="143"/>
      <c r="D40" s="13" t="s">
        <v>4</v>
      </c>
      <c r="E40" s="13" t="s">
        <v>6</v>
      </c>
      <c r="F40" s="143"/>
      <c r="G40" s="143"/>
      <c r="H40" s="143"/>
      <c r="I40" s="143"/>
      <c r="J40" s="143"/>
      <c r="K40" s="143"/>
      <c r="L40" s="178"/>
      <c r="M40" s="147"/>
    </row>
    <row r="41" spans="1:17" x14ac:dyDescent="0.2">
      <c r="A41" s="60">
        <v>1</v>
      </c>
      <c r="B41" s="16">
        <v>2</v>
      </c>
      <c r="C41" s="16">
        <v>3</v>
      </c>
      <c r="D41" s="16">
        <v>4</v>
      </c>
      <c r="E41" s="16">
        <v>5</v>
      </c>
      <c r="F41" s="16">
        <v>6</v>
      </c>
      <c r="G41" s="16">
        <v>7</v>
      </c>
      <c r="H41" s="16">
        <v>8</v>
      </c>
      <c r="I41" s="16">
        <v>9</v>
      </c>
      <c r="J41" s="16">
        <v>10</v>
      </c>
      <c r="K41" s="16">
        <v>11</v>
      </c>
      <c r="L41" s="16">
        <v>12</v>
      </c>
      <c r="M41" s="61">
        <v>13</v>
      </c>
    </row>
    <row r="42" spans="1:17" x14ac:dyDescent="0.2">
      <c r="A42" s="5" t="s">
        <v>9</v>
      </c>
      <c r="B42" s="6" t="s">
        <v>10</v>
      </c>
      <c r="C42" s="13">
        <v>1</v>
      </c>
      <c r="D42" s="13">
        <v>0.5</v>
      </c>
      <c r="E42" s="13">
        <v>1</v>
      </c>
      <c r="F42" s="6" t="s">
        <v>50</v>
      </c>
      <c r="G42" s="6">
        <v>3</v>
      </c>
      <c r="H42" s="13">
        <v>4</v>
      </c>
      <c r="I42" s="15">
        <f>2*(D42+E42)*H42*C42</f>
        <v>12</v>
      </c>
      <c r="J42" s="15">
        <f>I42*G42</f>
        <v>36</v>
      </c>
      <c r="K42" s="9"/>
      <c r="L42" s="14">
        <v>23</v>
      </c>
      <c r="M42" s="62">
        <f>J42*K42</f>
        <v>0</v>
      </c>
      <c r="O42" s="7">
        <f>M42*1.07</f>
        <v>0</v>
      </c>
      <c r="Q42" s="7">
        <f>M42/G42*3</f>
        <v>0</v>
      </c>
    </row>
    <row r="43" spans="1:17" hidden="1" x14ac:dyDescent="0.2">
      <c r="A43" s="5" t="s">
        <v>13</v>
      </c>
      <c r="B43" s="6" t="s">
        <v>14</v>
      </c>
      <c r="C43" s="13">
        <v>0</v>
      </c>
      <c r="D43" s="13">
        <v>0</v>
      </c>
      <c r="E43" s="13">
        <v>0</v>
      </c>
      <c r="F43" s="6" t="s">
        <v>50</v>
      </c>
      <c r="G43" s="6">
        <v>3</v>
      </c>
      <c r="H43" s="13">
        <v>0</v>
      </c>
      <c r="I43" s="15">
        <f t="shared" ref="I43:I50" si="4">2*(D43+E43)*H43*C43</f>
        <v>0</v>
      </c>
      <c r="J43" s="15">
        <f t="shared" ref="J43:J50" si="5">I43*G43</f>
        <v>0</v>
      </c>
      <c r="K43" s="9"/>
      <c r="L43" s="14">
        <v>23</v>
      </c>
      <c r="M43" s="62">
        <f t="shared" ref="M43:M50" si="6">J43*K43</f>
        <v>0</v>
      </c>
      <c r="O43" s="7">
        <f t="shared" ref="O43:O50" si="7">M43*1.07</f>
        <v>0</v>
      </c>
    </row>
    <row r="44" spans="1:17" x14ac:dyDescent="0.2">
      <c r="A44" s="5">
        <v>3</v>
      </c>
      <c r="B44" s="6" t="s">
        <v>16</v>
      </c>
      <c r="C44" s="13">
        <v>2</v>
      </c>
      <c r="D44" s="13">
        <v>0.65</v>
      </c>
      <c r="E44" s="13">
        <v>0.4</v>
      </c>
      <c r="F44" s="6" t="s">
        <v>49</v>
      </c>
      <c r="G44" s="6">
        <v>4</v>
      </c>
      <c r="H44" s="13">
        <v>3.3</v>
      </c>
      <c r="I44" s="15">
        <f t="shared" si="4"/>
        <v>13.86</v>
      </c>
      <c r="J44" s="15">
        <f t="shared" si="5"/>
        <v>55.44</v>
      </c>
      <c r="K44" s="9"/>
      <c r="L44" s="14">
        <v>23</v>
      </c>
      <c r="M44" s="62">
        <f t="shared" si="6"/>
        <v>0</v>
      </c>
      <c r="O44" s="7">
        <f t="shared" si="7"/>
        <v>0</v>
      </c>
      <c r="Q44" s="7">
        <f>M44/G44*3</f>
        <v>0</v>
      </c>
    </row>
    <row r="45" spans="1:17" x14ac:dyDescent="0.2">
      <c r="A45" s="5">
        <v>4</v>
      </c>
      <c r="B45" s="6" t="s">
        <v>18</v>
      </c>
      <c r="C45" s="13">
        <v>1</v>
      </c>
      <c r="D45" s="13">
        <v>0.5</v>
      </c>
      <c r="E45" s="13">
        <v>0.25</v>
      </c>
      <c r="F45" s="6" t="s">
        <v>50</v>
      </c>
      <c r="G45" s="6">
        <v>3</v>
      </c>
      <c r="H45" s="13">
        <v>3</v>
      </c>
      <c r="I45" s="15">
        <f t="shared" si="4"/>
        <v>4.5</v>
      </c>
      <c r="J45" s="15">
        <f t="shared" si="5"/>
        <v>13.5</v>
      </c>
      <c r="K45" s="9"/>
      <c r="L45" s="14">
        <v>23</v>
      </c>
      <c r="M45" s="62">
        <f t="shared" si="6"/>
        <v>0</v>
      </c>
      <c r="O45" s="7">
        <f t="shared" si="7"/>
        <v>0</v>
      </c>
      <c r="Q45" s="7">
        <f>M45/G45*2</f>
        <v>0</v>
      </c>
    </row>
    <row r="46" spans="1:17" hidden="1" x14ac:dyDescent="0.2">
      <c r="A46" s="5" t="s">
        <v>19</v>
      </c>
      <c r="B46" s="6" t="s">
        <v>20</v>
      </c>
      <c r="C46" s="13">
        <v>0</v>
      </c>
      <c r="D46" s="13">
        <v>0</v>
      </c>
      <c r="E46" s="13">
        <v>0</v>
      </c>
      <c r="F46" s="6" t="s">
        <v>50</v>
      </c>
      <c r="G46" s="6">
        <v>3</v>
      </c>
      <c r="H46" s="13">
        <v>0</v>
      </c>
      <c r="I46" s="15">
        <f t="shared" si="4"/>
        <v>0</v>
      </c>
      <c r="J46" s="15">
        <f t="shared" si="5"/>
        <v>0</v>
      </c>
      <c r="K46" s="9"/>
      <c r="L46" s="14">
        <v>23</v>
      </c>
      <c r="M46" s="62">
        <f t="shared" si="6"/>
        <v>0</v>
      </c>
      <c r="O46" s="7">
        <f t="shared" si="7"/>
        <v>0</v>
      </c>
    </row>
    <row r="47" spans="1:17" hidden="1" x14ac:dyDescent="0.2">
      <c r="A47" s="5" t="s">
        <v>21</v>
      </c>
      <c r="B47" s="6" t="s">
        <v>22</v>
      </c>
      <c r="C47" s="13">
        <v>0</v>
      </c>
      <c r="D47" s="13">
        <v>0</v>
      </c>
      <c r="E47" s="13">
        <v>0</v>
      </c>
      <c r="F47" s="6" t="s">
        <v>50</v>
      </c>
      <c r="G47" s="6">
        <v>2</v>
      </c>
      <c r="H47" s="13">
        <v>0</v>
      </c>
      <c r="I47" s="15">
        <f t="shared" si="4"/>
        <v>0</v>
      </c>
      <c r="J47" s="15">
        <f t="shared" si="5"/>
        <v>0</v>
      </c>
      <c r="K47" s="9"/>
      <c r="L47" s="14">
        <v>23</v>
      </c>
      <c r="M47" s="62">
        <f t="shared" si="6"/>
        <v>0</v>
      </c>
      <c r="O47" s="7">
        <f t="shared" si="7"/>
        <v>0</v>
      </c>
    </row>
    <row r="48" spans="1:17" hidden="1" x14ac:dyDescent="0.2">
      <c r="A48" s="5" t="s">
        <v>23</v>
      </c>
      <c r="B48" s="6" t="s">
        <v>24</v>
      </c>
      <c r="C48" s="13">
        <v>0</v>
      </c>
      <c r="D48" s="13">
        <v>0</v>
      </c>
      <c r="E48" s="13">
        <v>0</v>
      </c>
      <c r="F48" s="6" t="s">
        <v>49</v>
      </c>
      <c r="G48" s="6">
        <v>2</v>
      </c>
      <c r="H48" s="13">
        <v>0</v>
      </c>
      <c r="I48" s="15">
        <f t="shared" si="4"/>
        <v>0</v>
      </c>
      <c r="J48" s="15">
        <f t="shared" si="5"/>
        <v>0</v>
      </c>
      <c r="K48" s="9"/>
      <c r="L48" s="14">
        <v>23</v>
      </c>
      <c r="M48" s="62">
        <f t="shared" si="6"/>
        <v>0</v>
      </c>
      <c r="O48" s="7">
        <f t="shared" si="7"/>
        <v>0</v>
      </c>
    </row>
    <row r="49" spans="1:17" hidden="1" x14ac:dyDescent="0.2">
      <c r="A49" s="5" t="s">
        <v>25</v>
      </c>
      <c r="B49" s="6" t="s">
        <v>26</v>
      </c>
      <c r="C49" s="13">
        <v>0</v>
      </c>
      <c r="D49" s="13">
        <v>0</v>
      </c>
      <c r="E49" s="13">
        <v>0</v>
      </c>
      <c r="F49" s="6" t="s">
        <v>50</v>
      </c>
      <c r="G49" s="6">
        <v>3</v>
      </c>
      <c r="H49" s="13">
        <v>0</v>
      </c>
      <c r="I49" s="15">
        <f t="shared" si="4"/>
        <v>0</v>
      </c>
      <c r="J49" s="15">
        <f t="shared" si="5"/>
        <v>0</v>
      </c>
      <c r="K49" s="9"/>
      <c r="L49" s="14">
        <v>23</v>
      </c>
      <c r="M49" s="62">
        <f t="shared" si="6"/>
        <v>0</v>
      </c>
      <c r="O49" s="7">
        <f t="shared" si="7"/>
        <v>0</v>
      </c>
    </row>
    <row r="50" spans="1:17" x14ac:dyDescent="0.2">
      <c r="A50" s="5">
        <v>5</v>
      </c>
      <c r="B50" s="6" t="s">
        <v>28</v>
      </c>
      <c r="C50" s="13">
        <v>2</v>
      </c>
      <c r="D50" s="13">
        <v>0.5</v>
      </c>
      <c r="E50" s="13">
        <v>0.5</v>
      </c>
      <c r="F50" s="6" t="s">
        <v>49</v>
      </c>
      <c r="G50" s="6">
        <v>4</v>
      </c>
      <c r="H50" s="13">
        <v>6</v>
      </c>
      <c r="I50" s="15">
        <f t="shared" si="4"/>
        <v>24</v>
      </c>
      <c r="J50" s="15">
        <f t="shared" si="5"/>
        <v>96</v>
      </c>
      <c r="K50" s="9"/>
      <c r="L50" s="14">
        <v>23</v>
      </c>
      <c r="M50" s="62">
        <f t="shared" si="6"/>
        <v>0</v>
      </c>
      <c r="O50" s="7">
        <f t="shared" si="7"/>
        <v>0</v>
      </c>
      <c r="Q50" s="7">
        <f>M50/G50*3</f>
        <v>0</v>
      </c>
    </row>
    <row r="51" spans="1:17" ht="13.5" thickBot="1" x14ac:dyDescent="0.25">
      <c r="A51" s="139" t="s">
        <v>31</v>
      </c>
      <c r="B51" s="140"/>
      <c r="C51" s="140"/>
      <c r="D51" s="140"/>
      <c r="E51" s="140"/>
      <c r="F51" s="140"/>
      <c r="G51" s="140"/>
      <c r="H51" s="140"/>
      <c r="I51" s="141"/>
      <c r="J51" s="63">
        <f>SUM(J42:J50)</f>
        <v>200.94</v>
      </c>
      <c r="K51" s="53"/>
      <c r="L51" s="54">
        <v>23</v>
      </c>
      <c r="M51" s="64">
        <f>J51*K51</f>
        <v>0</v>
      </c>
      <c r="O51" s="7">
        <f>SUM(O42:O50)</f>
        <v>0</v>
      </c>
      <c r="Q51" s="50">
        <f>SUM(Q42:Q50)</f>
        <v>0</v>
      </c>
    </row>
    <row r="52" spans="1:17" ht="13.5" thickBot="1" x14ac:dyDescent="0.25">
      <c r="A52" s="17"/>
      <c r="B52" s="17"/>
      <c r="C52" s="17"/>
      <c r="D52" s="17"/>
      <c r="E52" s="17"/>
      <c r="F52" s="17"/>
      <c r="G52" s="17"/>
      <c r="H52" s="17"/>
      <c r="K52" s="17"/>
      <c r="L52" s="17"/>
      <c r="M52" s="18"/>
      <c r="N52" s="19"/>
    </row>
    <row r="53" spans="1:17" ht="24.75" thickTop="1" x14ac:dyDescent="0.2">
      <c r="A53" s="17"/>
      <c r="B53" s="17"/>
      <c r="C53" s="17"/>
      <c r="D53" s="17"/>
      <c r="E53" s="17"/>
      <c r="F53" s="17"/>
      <c r="H53" s="18"/>
      <c r="K53" s="20" t="s">
        <v>47</v>
      </c>
      <c r="L53" s="21" t="s">
        <v>37</v>
      </c>
      <c r="M53" s="26" t="s">
        <v>48</v>
      </c>
    </row>
    <row r="54" spans="1:17" ht="13.5" thickBot="1" x14ac:dyDescent="0.25">
      <c r="A54" s="17"/>
      <c r="B54" s="17"/>
      <c r="C54" s="17"/>
      <c r="D54" s="17"/>
      <c r="E54" s="17"/>
      <c r="F54" s="17"/>
      <c r="H54" s="18"/>
      <c r="K54" s="23">
        <v>0.23</v>
      </c>
      <c r="L54" s="27">
        <f>M51</f>
        <v>0</v>
      </c>
      <c r="M54" s="24">
        <f>L54*1.23</f>
        <v>0</v>
      </c>
    </row>
    <row r="55" spans="1:17" ht="14.25" thickTop="1" thickBot="1" x14ac:dyDescent="0.25">
      <c r="A55" s="17"/>
      <c r="B55" s="17"/>
      <c r="C55" s="17"/>
      <c r="D55" s="17"/>
      <c r="E55" s="17"/>
      <c r="F55" s="17"/>
      <c r="H55" s="18"/>
      <c r="K55" s="18" t="s">
        <v>30</v>
      </c>
      <c r="L55" s="52">
        <f>L54</f>
        <v>0</v>
      </c>
      <c r="M55" s="25">
        <f>M54</f>
        <v>0</v>
      </c>
    </row>
    <row r="56" spans="1:17" ht="13.5" thickTop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8"/>
      <c r="L56" s="18"/>
      <c r="M56" s="18"/>
      <c r="N56" s="19"/>
    </row>
    <row r="57" spans="1:17" ht="13.5" thickBo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8"/>
      <c r="L57" s="18"/>
      <c r="M57" s="18"/>
      <c r="N57" s="19"/>
    </row>
    <row r="58" spans="1:17" ht="15.75" customHeight="1" x14ac:dyDescent="0.2">
      <c r="A58" s="165" t="s">
        <v>1</v>
      </c>
      <c r="B58" s="169" t="s">
        <v>39</v>
      </c>
      <c r="C58" s="142" t="s">
        <v>57</v>
      </c>
      <c r="D58" s="142"/>
      <c r="E58" s="142"/>
      <c r="F58" s="142"/>
      <c r="G58" s="142"/>
      <c r="H58" s="144" t="s">
        <v>38</v>
      </c>
      <c r="I58" s="176" t="s">
        <v>36</v>
      </c>
      <c r="J58" s="145" t="s">
        <v>37</v>
      </c>
      <c r="K58" s="29"/>
      <c r="L58" s="29"/>
      <c r="M58" s="29"/>
      <c r="N58" s="29"/>
    </row>
    <row r="59" spans="1:17" x14ac:dyDescent="0.2">
      <c r="A59" s="166"/>
      <c r="B59" s="168"/>
      <c r="C59" s="168" t="s">
        <v>8</v>
      </c>
      <c r="D59" s="167" t="s">
        <v>56</v>
      </c>
      <c r="E59" s="167"/>
      <c r="F59" s="167"/>
      <c r="G59" s="168" t="s">
        <v>55</v>
      </c>
      <c r="H59" s="143"/>
      <c r="I59" s="177"/>
      <c r="J59" s="146"/>
      <c r="K59" s="30"/>
      <c r="L59" s="30"/>
      <c r="M59" s="30"/>
      <c r="N59" s="30"/>
    </row>
    <row r="60" spans="1:17" ht="20.25" customHeight="1" x14ac:dyDescent="0.2">
      <c r="A60" s="166"/>
      <c r="B60" s="168"/>
      <c r="C60" s="168"/>
      <c r="D60" s="28" t="s">
        <v>4</v>
      </c>
      <c r="E60" s="28" t="s">
        <v>5</v>
      </c>
      <c r="F60" s="28" t="s">
        <v>6</v>
      </c>
      <c r="G60" s="168"/>
      <c r="H60" s="143"/>
      <c r="I60" s="178"/>
      <c r="J60" s="147"/>
      <c r="K60" s="31"/>
      <c r="L60" s="31"/>
      <c r="M60" s="32"/>
      <c r="N60" s="32"/>
    </row>
    <row r="61" spans="1:17" ht="13.5" thickBot="1" x14ac:dyDescent="0.25">
      <c r="A61" s="40">
        <v>1</v>
      </c>
      <c r="B61" s="41">
        <v>2</v>
      </c>
      <c r="C61" s="41">
        <v>3</v>
      </c>
      <c r="D61" s="41">
        <v>4</v>
      </c>
      <c r="E61" s="41">
        <v>5</v>
      </c>
      <c r="F61" s="41">
        <v>6</v>
      </c>
      <c r="G61" s="41">
        <v>7</v>
      </c>
      <c r="H61" s="41">
        <v>8</v>
      </c>
      <c r="I61" s="41">
        <v>9</v>
      </c>
      <c r="J61" s="42">
        <v>10</v>
      </c>
      <c r="K61" s="37"/>
      <c r="L61" s="37"/>
      <c r="M61" s="37"/>
      <c r="N61" s="37"/>
    </row>
    <row r="62" spans="1:17" x14ac:dyDescent="0.2">
      <c r="A62" s="3" t="s">
        <v>9</v>
      </c>
      <c r="B62" s="4" t="s">
        <v>10</v>
      </c>
      <c r="C62" s="4">
        <v>3</v>
      </c>
      <c r="D62" s="4">
        <v>0.4</v>
      </c>
      <c r="E62" s="4">
        <v>0.4</v>
      </c>
      <c r="F62" s="4">
        <v>9.6999999999999993</v>
      </c>
      <c r="G62" s="8">
        <f>2*(D62+E62)*F62*C62</f>
        <v>46.56</v>
      </c>
      <c r="H62" s="9"/>
      <c r="I62" s="14">
        <v>23</v>
      </c>
      <c r="J62" s="39">
        <f>H62*G62</f>
        <v>0</v>
      </c>
      <c r="K62" s="33"/>
      <c r="L62" s="33"/>
      <c r="M62" s="34"/>
      <c r="N62" s="35"/>
      <c r="O62" s="7">
        <f>J62*1.07</f>
        <v>0</v>
      </c>
    </row>
    <row r="63" spans="1:17" x14ac:dyDescent="0.2">
      <c r="A63" s="5" t="s">
        <v>11</v>
      </c>
      <c r="B63" s="6" t="s">
        <v>12</v>
      </c>
      <c r="C63" s="6">
        <v>1</v>
      </c>
      <c r="D63" s="6">
        <v>0.2</v>
      </c>
      <c r="E63" s="6">
        <v>0.25</v>
      </c>
      <c r="F63" s="6">
        <v>2</v>
      </c>
      <c r="G63" s="8">
        <f t="shared" ref="G63:G71" si="8">2*(D63+E63)*F63*C63</f>
        <v>1.8</v>
      </c>
      <c r="H63" s="9"/>
      <c r="I63" s="14">
        <v>23</v>
      </c>
      <c r="J63" s="38">
        <f t="shared" ref="J63:J73" si="9">H63*G63</f>
        <v>0</v>
      </c>
      <c r="K63" s="33"/>
      <c r="L63" s="33"/>
      <c r="M63" s="34"/>
      <c r="N63" s="35"/>
      <c r="O63" s="7">
        <f t="shared" ref="O63:O72" si="10">J63*1.07</f>
        <v>0</v>
      </c>
    </row>
    <row r="64" spans="1:17" x14ac:dyDescent="0.2">
      <c r="A64" s="5" t="s">
        <v>13</v>
      </c>
      <c r="B64" s="6" t="s">
        <v>14</v>
      </c>
      <c r="C64" s="6">
        <v>2</v>
      </c>
      <c r="D64" s="6">
        <v>0.3</v>
      </c>
      <c r="E64" s="6">
        <v>0.4</v>
      </c>
      <c r="F64" s="6">
        <v>10.3</v>
      </c>
      <c r="G64" s="8">
        <f t="shared" si="8"/>
        <v>28.84</v>
      </c>
      <c r="H64" s="9"/>
      <c r="I64" s="14">
        <v>23</v>
      </c>
      <c r="J64" s="38">
        <f t="shared" si="9"/>
        <v>0</v>
      </c>
      <c r="K64" s="33"/>
      <c r="L64" s="33"/>
      <c r="M64" s="34"/>
      <c r="N64" s="35"/>
      <c r="O64" s="7">
        <f t="shared" si="10"/>
        <v>0</v>
      </c>
    </row>
    <row r="65" spans="1:17" x14ac:dyDescent="0.2">
      <c r="A65" s="5" t="s">
        <v>15</v>
      </c>
      <c r="B65" s="6" t="s">
        <v>16</v>
      </c>
      <c r="C65" s="6">
        <v>3</v>
      </c>
      <c r="D65" s="6">
        <v>0.6</v>
      </c>
      <c r="E65" s="6">
        <v>0.6</v>
      </c>
      <c r="F65" s="6">
        <v>10.3</v>
      </c>
      <c r="G65" s="8">
        <f t="shared" si="8"/>
        <v>74.160000000000011</v>
      </c>
      <c r="H65" s="9"/>
      <c r="I65" s="14">
        <v>23</v>
      </c>
      <c r="J65" s="38">
        <f t="shared" si="9"/>
        <v>0</v>
      </c>
      <c r="K65" s="33"/>
      <c r="L65" s="33"/>
      <c r="M65" s="34"/>
      <c r="N65" s="35"/>
      <c r="O65" s="7">
        <f t="shared" si="10"/>
        <v>0</v>
      </c>
    </row>
    <row r="66" spans="1:17" x14ac:dyDescent="0.2">
      <c r="A66" s="5" t="s">
        <v>17</v>
      </c>
      <c r="B66" s="6" t="s">
        <v>18</v>
      </c>
      <c r="C66" s="6">
        <v>2</v>
      </c>
      <c r="D66" s="6">
        <v>0.3</v>
      </c>
      <c r="E66" s="6">
        <v>0.6</v>
      </c>
      <c r="F66" s="6">
        <v>6</v>
      </c>
      <c r="G66" s="8">
        <f t="shared" si="8"/>
        <v>21.599999999999998</v>
      </c>
      <c r="H66" s="9"/>
      <c r="I66" s="14">
        <v>23</v>
      </c>
      <c r="J66" s="38">
        <f t="shared" si="9"/>
        <v>0</v>
      </c>
      <c r="K66" s="33"/>
      <c r="L66" s="33"/>
      <c r="M66" s="34"/>
      <c r="N66" s="35"/>
      <c r="O66" s="7">
        <f t="shared" si="10"/>
        <v>0</v>
      </c>
    </row>
    <row r="67" spans="1:17" x14ac:dyDescent="0.2">
      <c r="A67" s="5" t="s">
        <v>19</v>
      </c>
      <c r="B67" s="6" t="s">
        <v>20</v>
      </c>
      <c r="C67" s="6">
        <v>2</v>
      </c>
      <c r="D67" s="6">
        <v>0.2</v>
      </c>
      <c r="E67" s="6">
        <v>0.3</v>
      </c>
      <c r="F67" s="6">
        <v>6</v>
      </c>
      <c r="G67" s="8">
        <f t="shared" si="8"/>
        <v>12</v>
      </c>
      <c r="H67" s="9"/>
      <c r="I67" s="14">
        <v>23</v>
      </c>
      <c r="J67" s="38">
        <f t="shared" si="9"/>
        <v>0</v>
      </c>
      <c r="K67" s="33"/>
      <c r="L67" s="33"/>
      <c r="M67" s="34"/>
      <c r="N67" s="35"/>
      <c r="O67" s="7">
        <f t="shared" si="10"/>
        <v>0</v>
      </c>
    </row>
    <row r="68" spans="1:17" ht="13.5" customHeight="1" x14ac:dyDescent="0.2">
      <c r="A68" s="172" t="s">
        <v>21</v>
      </c>
      <c r="B68" s="152" t="s">
        <v>74</v>
      </c>
      <c r="C68" s="6">
        <v>1</v>
      </c>
      <c r="D68" s="137" t="s">
        <v>59</v>
      </c>
      <c r="E68" s="138"/>
      <c r="F68" s="6">
        <v>1</v>
      </c>
      <c r="G68" s="8">
        <f>0.25*3.14*F68</f>
        <v>0.78500000000000003</v>
      </c>
      <c r="H68" s="9"/>
      <c r="I68" s="14">
        <v>23</v>
      </c>
      <c r="J68" s="38">
        <f t="shared" si="9"/>
        <v>0</v>
      </c>
      <c r="K68" s="33"/>
      <c r="L68" s="33"/>
      <c r="M68" s="34"/>
      <c r="N68" s="35"/>
      <c r="O68" s="7">
        <f t="shared" si="10"/>
        <v>0</v>
      </c>
    </row>
    <row r="69" spans="1:17" ht="13.5" customHeight="1" x14ac:dyDescent="0.2">
      <c r="A69" s="173"/>
      <c r="B69" s="153"/>
      <c r="C69" s="6">
        <v>1</v>
      </c>
      <c r="D69" s="6">
        <v>0.25</v>
      </c>
      <c r="E69" s="6">
        <v>0.4</v>
      </c>
      <c r="F69" s="6">
        <v>2</v>
      </c>
      <c r="G69" s="8">
        <f xml:space="preserve"> 2*(D69+E69)*F69*C69</f>
        <v>2.6</v>
      </c>
      <c r="H69" s="9"/>
      <c r="I69" s="14">
        <v>23</v>
      </c>
      <c r="J69" s="38">
        <f t="shared" si="9"/>
        <v>0</v>
      </c>
      <c r="K69" s="33"/>
      <c r="L69" s="33"/>
      <c r="M69" s="34"/>
      <c r="N69" s="35"/>
      <c r="O69" s="7">
        <f t="shared" si="10"/>
        <v>0</v>
      </c>
    </row>
    <row r="70" spans="1:17" x14ac:dyDescent="0.2">
      <c r="A70" s="5" t="s">
        <v>23</v>
      </c>
      <c r="B70" s="6" t="s">
        <v>22</v>
      </c>
      <c r="C70" s="6">
        <v>2</v>
      </c>
      <c r="D70" s="6">
        <v>0.2</v>
      </c>
      <c r="E70" s="6">
        <v>0.3</v>
      </c>
      <c r="F70" s="6">
        <v>10</v>
      </c>
      <c r="G70" s="8">
        <f t="shared" si="8"/>
        <v>20</v>
      </c>
      <c r="H70" s="9"/>
      <c r="I70" s="14">
        <v>23</v>
      </c>
      <c r="J70" s="38">
        <f t="shared" si="9"/>
        <v>0</v>
      </c>
      <c r="K70" s="33"/>
      <c r="L70" s="33"/>
      <c r="M70" s="34"/>
      <c r="N70" s="35"/>
      <c r="O70" s="7">
        <f t="shared" si="10"/>
        <v>0</v>
      </c>
    </row>
    <row r="71" spans="1:17" x14ac:dyDescent="0.2">
      <c r="A71" s="5" t="s">
        <v>25</v>
      </c>
      <c r="B71" s="6" t="s">
        <v>24</v>
      </c>
      <c r="C71" s="6">
        <v>3</v>
      </c>
      <c r="D71" s="6">
        <v>0.2</v>
      </c>
      <c r="E71" s="6">
        <v>0.2</v>
      </c>
      <c r="F71" s="6">
        <v>10</v>
      </c>
      <c r="G71" s="8">
        <f t="shared" si="8"/>
        <v>24</v>
      </c>
      <c r="H71" s="9"/>
      <c r="I71" s="14">
        <v>23</v>
      </c>
      <c r="J71" s="38">
        <f t="shared" si="9"/>
        <v>0</v>
      </c>
      <c r="K71" s="33"/>
      <c r="L71" s="33"/>
      <c r="M71" s="34"/>
      <c r="N71" s="35"/>
      <c r="O71" s="7">
        <f t="shared" si="10"/>
        <v>0</v>
      </c>
    </row>
    <row r="72" spans="1:17" ht="13.5" thickBot="1" x14ac:dyDescent="0.25">
      <c r="A72" s="10" t="s">
        <v>27</v>
      </c>
      <c r="B72" s="11" t="s">
        <v>28</v>
      </c>
      <c r="C72" s="11">
        <v>3</v>
      </c>
      <c r="D72" s="170" t="s">
        <v>59</v>
      </c>
      <c r="E72" s="171"/>
      <c r="F72" s="11">
        <v>1.2</v>
      </c>
      <c r="G72" s="12">
        <f>0.25*3.14*F72</f>
        <v>0.94199999999999995</v>
      </c>
      <c r="H72" s="12"/>
      <c r="I72" s="57">
        <v>23</v>
      </c>
      <c r="J72" s="43">
        <f t="shared" si="9"/>
        <v>0</v>
      </c>
      <c r="K72" s="33"/>
      <c r="L72" s="33"/>
      <c r="M72" s="34"/>
      <c r="N72" s="35"/>
      <c r="O72" s="7">
        <f t="shared" si="10"/>
        <v>0</v>
      </c>
    </row>
    <row r="73" spans="1:17" ht="13.5" thickBot="1" x14ac:dyDescent="0.25">
      <c r="A73" s="162" t="s">
        <v>31</v>
      </c>
      <c r="B73" s="163"/>
      <c r="C73" s="163"/>
      <c r="D73" s="163"/>
      <c r="E73" s="163"/>
      <c r="F73" s="164"/>
      <c r="G73" s="55">
        <f>SUM(G62:G72)</f>
        <v>233.28700000000001</v>
      </c>
      <c r="H73" s="58"/>
      <c r="I73" s="59">
        <v>23</v>
      </c>
      <c r="J73" s="56">
        <f t="shared" si="9"/>
        <v>0</v>
      </c>
      <c r="K73" s="19"/>
      <c r="L73" s="19"/>
      <c r="M73" s="18"/>
      <c r="N73" s="36"/>
      <c r="O73" s="7">
        <f>SUM(O62:O72)</f>
        <v>0</v>
      </c>
    </row>
    <row r="75" spans="1:17" ht="13.5" thickBot="1" x14ac:dyDescent="0.25"/>
    <row r="76" spans="1:17" ht="24.75" thickTop="1" x14ac:dyDescent="0.2">
      <c r="H76" s="20" t="s">
        <v>47</v>
      </c>
      <c r="I76" s="21" t="s">
        <v>37</v>
      </c>
      <c r="J76" s="26" t="s">
        <v>48</v>
      </c>
    </row>
    <row r="77" spans="1:17" ht="13.5" thickBot="1" x14ac:dyDescent="0.25">
      <c r="H77" s="23">
        <v>0.23</v>
      </c>
      <c r="I77" s="27">
        <f>J73</f>
        <v>0</v>
      </c>
      <c r="J77" s="24">
        <f>I77*1.23</f>
        <v>0</v>
      </c>
    </row>
    <row r="78" spans="1:17" ht="14.25" thickTop="1" thickBot="1" x14ac:dyDescent="0.25">
      <c r="H78" s="18" t="s">
        <v>30</v>
      </c>
      <c r="I78" s="52">
        <f>I77</f>
        <v>0</v>
      </c>
      <c r="J78" s="25">
        <f>J77</f>
        <v>0</v>
      </c>
      <c r="O78" s="7">
        <f>O73+O51+O25</f>
        <v>0</v>
      </c>
      <c r="Q78" s="49">
        <f>J73+Q51+Q25</f>
        <v>0</v>
      </c>
    </row>
    <row r="79" spans="1:17" ht="13.5" thickTop="1" x14ac:dyDescent="0.2"/>
    <row r="81" spans="1:15" x14ac:dyDescent="0.2">
      <c r="O81" s="7" t="e">
        <f>O78+#REF!</f>
        <v>#REF!</v>
      </c>
    </row>
    <row r="84" spans="1:15" ht="12.75" customHeight="1" x14ac:dyDescent="0.2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</row>
  </sheetData>
  <mergeCells count="56">
    <mergeCell ref="A7:N7"/>
    <mergeCell ref="L3:N3"/>
    <mergeCell ref="L2:N2"/>
    <mergeCell ref="A2:C2"/>
    <mergeCell ref="H58:H60"/>
    <mergeCell ref="I58:I60"/>
    <mergeCell ref="J58:J60"/>
    <mergeCell ref="D24:E24"/>
    <mergeCell ref="D23:E23"/>
    <mergeCell ref="D22:E22"/>
    <mergeCell ref="L38:L40"/>
    <mergeCell ref="L5:N5"/>
    <mergeCell ref="A5:C5"/>
    <mergeCell ref="L4:N4"/>
    <mergeCell ref="C12:C13"/>
    <mergeCell ref="K12:K13"/>
    <mergeCell ref="M11:M13"/>
    <mergeCell ref="A73:F73"/>
    <mergeCell ref="A58:A60"/>
    <mergeCell ref="D59:F59"/>
    <mergeCell ref="G59:G60"/>
    <mergeCell ref="B58:B60"/>
    <mergeCell ref="C58:G58"/>
    <mergeCell ref="C59:C60"/>
    <mergeCell ref="D72:E72"/>
    <mergeCell ref="A68:A69"/>
    <mergeCell ref="D68:E68"/>
    <mergeCell ref="B68:B69"/>
    <mergeCell ref="A8:N8"/>
    <mergeCell ref="I12:I13"/>
    <mergeCell ref="J12:J13"/>
    <mergeCell ref="L11:L13"/>
    <mergeCell ref="N11:N13"/>
    <mergeCell ref="D12:F12"/>
    <mergeCell ref="G12:G13"/>
    <mergeCell ref="A11:A13"/>
    <mergeCell ref="H12:H13"/>
    <mergeCell ref="A10:N10"/>
    <mergeCell ref="C11:K11"/>
    <mergeCell ref="B11:B13"/>
    <mergeCell ref="M38:M40"/>
    <mergeCell ref="A38:A40"/>
    <mergeCell ref="A25:J25"/>
    <mergeCell ref="G39:G40"/>
    <mergeCell ref="B38:B40"/>
    <mergeCell ref="K38:K40"/>
    <mergeCell ref="J38:J40"/>
    <mergeCell ref="C39:C40"/>
    <mergeCell ref="H39:H40"/>
    <mergeCell ref="D16:E16"/>
    <mergeCell ref="D21:E21"/>
    <mergeCell ref="A51:I51"/>
    <mergeCell ref="C38:H38"/>
    <mergeCell ref="F39:F40"/>
    <mergeCell ref="I38:I40"/>
    <mergeCell ref="D39:E39"/>
  </mergeCells>
  <phoneticPr fontId="0" type="noConversion"/>
  <pageMargins left="0.27559055118110237" right="0.15748031496062992" top="0.51181102362204722" bottom="0.5" header="0.51181102362204722" footer="0.51181102362204722"/>
  <pageSetup paperSize="9" scale="95" orientation="landscape" verticalDpi="300" r:id="rId1"/>
  <headerFooter alignWithMargins="0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4"/>
  <sheetViews>
    <sheetView view="pageBreakPreview" topLeftCell="A6" zoomScale="110" zoomScaleNormal="100" zoomScaleSheetLayoutView="110" workbookViewId="0">
      <selection activeCell="K50" sqref="K50"/>
    </sheetView>
  </sheetViews>
  <sheetFormatPr defaultRowHeight="12.75" x14ac:dyDescent="0.2"/>
  <cols>
    <col min="1" max="1" width="5.140625" style="7" customWidth="1"/>
    <col min="2" max="2" width="19" style="7" customWidth="1"/>
    <col min="3" max="3" width="8.42578125" style="7" customWidth="1"/>
    <col min="4" max="4" width="8.85546875" style="7" customWidth="1"/>
    <col min="5" max="5" width="8.5703125" style="7" customWidth="1"/>
    <col min="6" max="6" width="9.42578125" style="7" customWidth="1"/>
    <col min="7" max="9" width="10.85546875" style="7" customWidth="1"/>
    <col min="10" max="10" width="8.7109375" style="7" customWidth="1"/>
    <col min="11" max="11" width="10.7109375" style="7" customWidth="1"/>
    <col min="12" max="12" width="9.5703125" style="7" customWidth="1"/>
    <col min="13" max="13" width="8.5703125" style="7" customWidth="1"/>
    <col min="14" max="14" width="12.42578125" style="7" customWidth="1"/>
    <col min="15" max="15" width="13.5703125" style="7" customWidth="1"/>
    <col min="16" max="16" width="7.140625" style="7" customWidth="1"/>
    <col min="17" max="17" width="8.5703125" style="7" customWidth="1"/>
    <col min="18" max="18" width="7" style="7" customWidth="1"/>
    <col min="19" max="19" width="9.140625" style="7"/>
    <col min="20" max="20" width="7.85546875" style="7" customWidth="1"/>
    <col min="21" max="21" width="6.7109375" style="7" customWidth="1"/>
    <col min="22" max="22" width="6.28515625" style="7" customWidth="1"/>
    <col min="23" max="23" width="6.5703125" style="7" customWidth="1"/>
    <col min="24" max="24" width="9.140625" style="7"/>
    <col min="25" max="25" width="6.28515625" style="7" customWidth="1"/>
    <col min="26" max="16384" width="9.140625" style="7"/>
  </cols>
  <sheetData>
    <row r="1" spans="1:26" hidden="1" x14ac:dyDescent="0.2"/>
    <row r="2" spans="1:26" hidden="1" x14ac:dyDescent="0.2">
      <c r="A2" s="175" t="s">
        <v>51</v>
      </c>
      <c r="B2" s="175"/>
      <c r="C2" s="175"/>
      <c r="L2" s="174" t="s">
        <v>43</v>
      </c>
      <c r="M2" s="174"/>
      <c r="N2" s="174"/>
    </row>
    <row r="3" spans="1:26" hidden="1" x14ac:dyDescent="0.2">
      <c r="L3" s="174" t="s">
        <v>44</v>
      </c>
      <c r="M3" s="174"/>
      <c r="N3" s="174"/>
    </row>
    <row r="4" spans="1:26" hidden="1" x14ac:dyDescent="0.2">
      <c r="L4" s="175" t="s">
        <v>45</v>
      </c>
      <c r="M4" s="175"/>
      <c r="N4" s="175"/>
    </row>
    <row r="5" spans="1:26" hidden="1" x14ac:dyDescent="0.2">
      <c r="A5" s="179" t="s">
        <v>52</v>
      </c>
      <c r="B5" s="179"/>
      <c r="C5" s="179"/>
      <c r="L5" s="175" t="s">
        <v>46</v>
      </c>
      <c r="M5" s="175"/>
      <c r="N5" s="175"/>
    </row>
    <row r="7" spans="1:26" ht="12.75" customHeight="1" x14ac:dyDescent="0.2">
      <c r="A7" s="183" t="s">
        <v>75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2"/>
      <c r="P7" s="2"/>
      <c r="Q7" s="2"/>
      <c r="R7" s="2"/>
      <c r="S7" s="2"/>
      <c r="T7" s="2"/>
      <c r="U7" s="1"/>
      <c r="V7" s="1"/>
      <c r="W7" s="1"/>
      <c r="X7" s="1"/>
      <c r="Y7" s="1"/>
      <c r="Z7" s="1"/>
    </row>
    <row r="8" spans="1:26" ht="12.75" customHeight="1" x14ac:dyDescent="0.2">
      <c r="A8" s="154" t="s">
        <v>71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T8" s="1"/>
      <c r="U8" s="1"/>
      <c r="V8" s="1"/>
      <c r="W8" s="1"/>
      <c r="X8" s="1"/>
      <c r="Y8" s="1"/>
      <c r="Z8" s="1"/>
    </row>
    <row r="9" spans="1:26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1"/>
      <c r="K9" s="1"/>
      <c r="L9" s="1"/>
      <c r="T9" s="1"/>
      <c r="U9" s="1"/>
      <c r="V9" s="1"/>
      <c r="W9" s="1"/>
      <c r="X9" s="1"/>
      <c r="Y9" s="1"/>
      <c r="Z9" s="1"/>
    </row>
    <row r="10" spans="1:26" ht="12.75" customHeight="1" thickBot="1" x14ac:dyDescent="0.25">
      <c r="A10" s="182" t="s">
        <v>0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">
      <c r="A11" s="148" t="s">
        <v>1</v>
      </c>
      <c r="B11" s="144" t="s">
        <v>39</v>
      </c>
      <c r="C11" s="142" t="s">
        <v>2</v>
      </c>
      <c r="D11" s="142"/>
      <c r="E11" s="142"/>
      <c r="F11" s="142"/>
      <c r="G11" s="142"/>
      <c r="H11" s="142"/>
      <c r="I11" s="142"/>
      <c r="J11" s="142"/>
      <c r="K11" s="142"/>
      <c r="L11" s="144" t="s">
        <v>38</v>
      </c>
      <c r="M11" s="180" t="s">
        <v>36</v>
      </c>
      <c r="N11" s="157" t="s">
        <v>37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">
      <c r="A12" s="149"/>
      <c r="B12" s="143"/>
      <c r="C12" s="155" t="s">
        <v>3</v>
      </c>
      <c r="D12" s="159" t="s">
        <v>40</v>
      </c>
      <c r="E12" s="160"/>
      <c r="F12" s="161"/>
      <c r="G12" s="155" t="s">
        <v>41</v>
      </c>
      <c r="H12" s="155" t="s">
        <v>34</v>
      </c>
      <c r="I12" s="155" t="s">
        <v>35</v>
      </c>
      <c r="J12" s="155" t="s">
        <v>7</v>
      </c>
      <c r="K12" s="155" t="s">
        <v>42</v>
      </c>
      <c r="L12" s="143"/>
      <c r="M12" s="181"/>
      <c r="N12" s="15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">
      <c r="A13" s="149"/>
      <c r="B13" s="143"/>
      <c r="C13" s="156"/>
      <c r="D13" s="13" t="s">
        <v>4</v>
      </c>
      <c r="E13" s="13" t="s">
        <v>5</v>
      </c>
      <c r="F13" s="13" t="s">
        <v>6</v>
      </c>
      <c r="G13" s="156"/>
      <c r="H13" s="156"/>
      <c r="I13" s="156"/>
      <c r="J13" s="156"/>
      <c r="K13" s="156"/>
      <c r="L13" s="143"/>
      <c r="M13" s="181"/>
      <c r="N13" s="158"/>
    </row>
    <row r="14" spans="1:26" ht="10.5" customHeight="1" x14ac:dyDescent="0.2">
      <c r="A14" s="60">
        <v>1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16">
        <v>9</v>
      </c>
      <c r="J14" s="16">
        <v>10</v>
      </c>
      <c r="K14" s="16">
        <v>11</v>
      </c>
      <c r="L14" s="16">
        <v>12</v>
      </c>
      <c r="M14" s="16">
        <v>13</v>
      </c>
      <c r="N14" s="61">
        <v>14</v>
      </c>
    </row>
    <row r="15" spans="1:26" ht="25.5" x14ac:dyDescent="0.2">
      <c r="A15" s="5" t="s">
        <v>9</v>
      </c>
      <c r="B15" s="6" t="s">
        <v>61</v>
      </c>
      <c r="C15" s="6">
        <v>1</v>
      </c>
      <c r="D15" s="9">
        <v>0.48</v>
      </c>
      <c r="E15" s="9">
        <v>0.52</v>
      </c>
      <c r="F15" s="9">
        <v>17.2</v>
      </c>
      <c r="G15" s="9">
        <f t="shared" ref="G15:G20" si="0">2*(D15+E15)*F15*C15</f>
        <v>34.4</v>
      </c>
      <c r="H15" s="6"/>
      <c r="I15" s="6" t="s">
        <v>50</v>
      </c>
      <c r="J15" s="6">
        <v>1</v>
      </c>
      <c r="K15" s="9">
        <f>G15*J15</f>
        <v>34.4</v>
      </c>
      <c r="L15" s="9"/>
      <c r="M15" s="14">
        <v>23</v>
      </c>
      <c r="N15" s="62">
        <f>K15*L15</f>
        <v>0</v>
      </c>
      <c r="O15" s="7">
        <f>N15*1.07</f>
        <v>0</v>
      </c>
      <c r="Q15" s="7">
        <f>N15/J15*3</f>
        <v>0</v>
      </c>
    </row>
    <row r="16" spans="1:26" ht="25.5" hidden="1" x14ac:dyDescent="0.2">
      <c r="A16" s="5" t="s">
        <v>11</v>
      </c>
      <c r="B16" s="6" t="s">
        <v>62</v>
      </c>
      <c r="C16" s="6">
        <v>1</v>
      </c>
      <c r="D16" s="137" t="s">
        <v>72</v>
      </c>
      <c r="E16" s="138"/>
      <c r="F16" s="9">
        <v>11</v>
      </c>
      <c r="G16" s="9">
        <v>6.91</v>
      </c>
      <c r="H16" s="6"/>
      <c r="I16" s="6" t="s">
        <v>50</v>
      </c>
      <c r="J16" s="6">
        <v>2</v>
      </c>
      <c r="K16" s="9">
        <f t="shared" ref="K16:K24" si="1">G16*J16</f>
        <v>13.82</v>
      </c>
      <c r="L16" s="9"/>
      <c r="M16" s="14">
        <v>23</v>
      </c>
      <c r="N16" s="62">
        <f t="shared" ref="N16:N24" si="2">K16*L16</f>
        <v>0</v>
      </c>
      <c r="O16" s="7">
        <f t="shared" ref="O16:O24" si="3">N16*1.07</f>
        <v>0</v>
      </c>
      <c r="Q16" s="7">
        <f>N16/J16*2</f>
        <v>0</v>
      </c>
    </row>
    <row r="17" spans="1:17" ht="25.5" x14ac:dyDescent="0.2">
      <c r="A17" s="5" t="s">
        <v>13</v>
      </c>
      <c r="B17" s="6" t="s">
        <v>63</v>
      </c>
      <c r="C17" s="6">
        <v>1</v>
      </c>
      <c r="D17" s="9">
        <v>0.43</v>
      </c>
      <c r="E17" s="9">
        <v>0.32</v>
      </c>
      <c r="F17" s="9">
        <v>10.3</v>
      </c>
      <c r="G17" s="9">
        <f t="shared" si="0"/>
        <v>15.450000000000001</v>
      </c>
      <c r="H17" s="6"/>
      <c r="I17" s="6" t="s">
        <v>50</v>
      </c>
      <c r="J17" s="6">
        <v>1</v>
      </c>
      <c r="K17" s="9">
        <f t="shared" si="1"/>
        <v>15.450000000000001</v>
      </c>
      <c r="L17" s="9"/>
      <c r="M17" s="14">
        <v>23</v>
      </c>
      <c r="N17" s="62">
        <f t="shared" si="2"/>
        <v>0</v>
      </c>
      <c r="O17" s="7">
        <f t="shared" si="3"/>
        <v>0</v>
      </c>
      <c r="Q17" s="7">
        <f>N17/J17*2</f>
        <v>0</v>
      </c>
    </row>
    <row r="18" spans="1:17" x14ac:dyDescent="0.2">
      <c r="A18" s="5" t="s">
        <v>15</v>
      </c>
      <c r="B18" s="6" t="s">
        <v>66</v>
      </c>
      <c r="C18" s="6">
        <v>2</v>
      </c>
      <c r="D18" s="9">
        <v>0.5</v>
      </c>
      <c r="E18" s="9">
        <v>0.5</v>
      </c>
      <c r="F18" s="9">
        <v>10.3</v>
      </c>
      <c r="G18" s="9">
        <v>20.6</v>
      </c>
      <c r="H18" s="6"/>
      <c r="I18" s="6" t="s">
        <v>49</v>
      </c>
      <c r="J18" s="6">
        <v>1</v>
      </c>
      <c r="K18" s="9">
        <f t="shared" si="1"/>
        <v>20.6</v>
      </c>
      <c r="L18" s="9"/>
      <c r="M18" s="14">
        <v>23</v>
      </c>
      <c r="N18" s="62">
        <f t="shared" si="2"/>
        <v>0</v>
      </c>
      <c r="O18" s="7">
        <f t="shared" si="3"/>
        <v>0</v>
      </c>
      <c r="Q18" s="7">
        <f>N18/J18*3</f>
        <v>0</v>
      </c>
    </row>
    <row r="19" spans="1:17" x14ac:dyDescent="0.2">
      <c r="A19" s="5" t="s">
        <v>17</v>
      </c>
      <c r="B19" s="6" t="s">
        <v>67</v>
      </c>
      <c r="C19" s="6">
        <v>1</v>
      </c>
      <c r="D19" s="9">
        <v>0.4</v>
      </c>
      <c r="E19" s="9">
        <v>0.45</v>
      </c>
      <c r="F19" s="9">
        <v>11</v>
      </c>
      <c r="G19" s="9">
        <f t="shared" si="0"/>
        <v>18.700000000000003</v>
      </c>
      <c r="H19" s="6"/>
      <c r="I19" s="6" t="s">
        <v>50</v>
      </c>
      <c r="J19" s="6">
        <v>1</v>
      </c>
      <c r="K19" s="9">
        <f t="shared" si="1"/>
        <v>18.700000000000003</v>
      </c>
      <c r="L19" s="9"/>
      <c r="M19" s="14">
        <v>23</v>
      </c>
      <c r="N19" s="62">
        <f t="shared" si="2"/>
        <v>0</v>
      </c>
      <c r="O19" s="7">
        <f t="shared" si="3"/>
        <v>0</v>
      </c>
      <c r="Q19" s="7">
        <f>N19/J19*2</f>
        <v>0</v>
      </c>
    </row>
    <row r="20" spans="1:17" x14ac:dyDescent="0.2">
      <c r="A20" s="5" t="s">
        <v>19</v>
      </c>
      <c r="B20" s="6" t="s">
        <v>68</v>
      </c>
      <c r="C20" s="6">
        <v>1</v>
      </c>
      <c r="D20" s="9">
        <v>0.25</v>
      </c>
      <c r="E20" s="9">
        <v>0.25</v>
      </c>
      <c r="F20" s="9">
        <v>6</v>
      </c>
      <c r="G20" s="9">
        <f t="shared" si="0"/>
        <v>6</v>
      </c>
      <c r="H20" s="6"/>
      <c r="I20" s="6" t="s">
        <v>50</v>
      </c>
      <c r="J20" s="6">
        <v>1</v>
      </c>
      <c r="K20" s="9">
        <f t="shared" si="1"/>
        <v>6</v>
      </c>
      <c r="L20" s="9"/>
      <c r="M20" s="14">
        <v>23</v>
      </c>
      <c r="N20" s="62">
        <f t="shared" si="2"/>
        <v>0</v>
      </c>
      <c r="O20" s="7">
        <f t="shared" si="3"/>
        <v>0</v>
      </c>
      <c r="Q20" s="7">
        <f>N20/J20*2</f>
        <v>0</v>
      </c>
    </row>
    <row r="21" spans="1:17" hidden="1" x14ac:dyDescent="0.2">
      <c r="A21" s="5" t="s">
        <v>21</v>
      </c>
      <c r="B21" s="6" t="s">
        <v>69</v>
      </c>
      <c r="C21" s="6">
        <v>1</v>
      </c>
      <c r="D21" s="137" t="s">
        <v>60</v>
      </c>
      <c r="E21" s="138"/>
      <c r="F21" s="9">
        <v>6</v>
      </c>
      <c r="G21" s="9">
        <f>0.25*3.14*F21</f>
        <v>4.71</v>
      </c>
      <c r="H21" s="6"/>
      <c r="I21" s="6" t="s">
        <v>50</v>
      </c>
      <c r="J21" s="6">
        <v>2</v>
      </c>
      <c r="K21" s="9">
        <f>G21*J21</f>
        <v>9.42</v>
      </c>
      <c r="L21" s="9"/>
      <c r="M21" s="14">
        <v>23</v>
      </c>
      <c r="N21" s="62">
        <f>K21*L21</f>
        <v>0</v>
      </c>
    </row>
    <row r="22" spans="1:17" ht="25.5" hidden="1" x14ac:dyDescent="0.2">
      <c r="A22" s="5" t="s">
        <v>23</v>
      </c>
      <c r="B22" s="6" t="s">
        <v>64</v>
      </c>
      <c r="C22" s="6">
        <v>1</v>
      </c>
      <c r="D22" s="137" t="s">
        <v>32</v>
      </c>
      <c r="E22" s="138"/>
      <c r="F22" s="9">
        <v>10</v>
      </c>
      <c r="G22" s="9">
        <f>0.15*3.14*F22</f>
        <v>4.71</v>
      </c>
      <c r="H22" s="6"/>
      <c r="I22" s="6" t="s">
        <v>50</v>
      </c>
      <c r="J22" s="6">
        <v>2</v>
      </c>
      <c r="K22" s="9">
        <f t="shared" si="1"/>
        <v>9.42</v>
      </c>
      <c r="L22" s="9"/>
      <c r="M22" s="14">
        <v>23</v>
      </c>
      <c r="N22" s="62">
        <f t="shared" si="2"/>
        <v>0</v>
      </c>
      <c r="O22" s="7">
        <f t="shared" si="3"/>
        <v>0</v>
      </c>
      <c r="Q22" s="49">
        <f>N22</f>
        <v>0</v>
      </c>
    </row>
    <row r="23" spans="1:17" hidden="1" x14ac:dyDescent="0.2">
      <c r="A23" s="5" t="s">
        <v>25</v>
      </c>
      <c r="B23" s="6" t="s">
        <v>65</v>
      </c>
      <c r="C23" s="6">
        <v>1</v>
      </c>
      <c r="D23" s="137" t="s">
        <v>33</v>
      </c>
      <c r="E23" s="138"/>
      <c r="F23" s="9">
        <v>10</v>
      </c>
      <c r="G23" s="9">
        <f>0.19*3.14*F23</f>
        <v>5.9660000000000002</v>
      </c>
      <c r="H23" s="6"/>
      <c r="I23" s="6" t="s">
        <v>49</v>
      </c>
      <c r="J23" s="6">
        <v>2</v>
      </c>
      <c r="K23" s="9">
        <f t="shared" si="1"/>
        <v>11.932</v>
      </c>
      <c r="L23" s="9"/>
      <c r="M23" s="14">
        <v>23</v>
      </c>
      <c r="N23" s="62">
        <f t="shared" si="2"/>
        <v>0</v>
      </c>
      <c r="O23" s="7">
        <f t="shared" si="3"/>
        <v>0</v>
      </c>
      <c r="Q23" s="49">
        <f>N23</f>
        <v>0</v>
      </c>
    </row>
    <row r="24" spans="1:17" x14ac:dyDescent="0.2">
      <c r="A24" s="5" t="s">
        <v>27</v>
      </c>
      <c r="B24" s="6" t="s">
        <v>70</v>
      </c>
      <c r="C24" s="6">
        <v>2</v>
      </c>
      <c r="D24" s="137" t="s">
        <v>29</v>
      </c>
      <c r="E24" s="138"/>
      <c r="F24" s="9">
        <v>20</v>
      </c>
      <c r="G24" s="9">
        <f>2*0.6*3.14*F24</f>
        <v>75.36</v>
      </c>
      <c r="H24" s="6"/>
      <c r="I24" s="6" t="s">
        <v>49</v>
      </c>
      <c r="J24" s="6">
        <v>1</v>
      </c>
      <c r="K24" s="9">
        <f t="shared" si="1"/>
        <v>75.36</v>
      </c>
      <c r="L24" s="9"/>
      <c r="M24" s="14">
        <v>23</v>
      </c>
      <c r="N24" s="62">
        <f t="shared" si="2"/>
        <v>0</v>
      </c>
      <c r="O24" s="7">
        <f t="shared" si="3"/>
        <v>0</v>
      </c>
      <c r="Q24" s="7">
        <f>N24/J24*3</f>
        <v>0</v>
      </c>
    </row>
    <row r="25" spans="1:17" ht="13.5" thickBot="1" x14ac:dyDescent="0.25">
      <c r="A25" s="150" t="s">
        <v>31</v>
      </c>
      <c r="B25" s="151"/>
      <c r="C25" s="151"/>
      <c r="D25" s="151"/>
      <c r="E25" s="151"/>
      <c r="F25" s="151"/>
      <c r="G25" s="151"/>
      <c r="H25" s="151"/>
      <c r="I25" s="151"/>
      <c r="J25" s="151"/>
      <c r="K25" s="65">
        <f>SUM(K15:K24)</f>
        <v>215.10200000000003</v>
      </c>
      <c r="L25" s="53"/>
      <c r="M25" s="54">
        <v>23</v>
      </c>
      <c r="N25" s="64">
        <f>K25*L25</f>
        <v>0</v>
      </c>
      <c r="O25" s="7">
        <f>SUM(O15:O24)</f>
        <v>0</v>
      </c>
      <c r="Q25" s="50">
        <f>SUM(Q15:Q24)</f>
        <v>0</v>
      </c>
    </row>
    <row r="26" spans="1:17" hidden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8"/>
      <c r="L26" s="18"/>
      <c r="M26" s="18"/>
      <c r="N26" s="19"/>
    </row>
    <row r="27" spans="1:17" ht="24.75" hidden="1" thickTop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8"/>
      <c r="L27" s="20" t="s">
        <v>47</v>
      </c>
      <c r="M27" s="21" t="s">
        <v>37</v>
      </c>
      <c r="N27" s="22" t="s">
        <v>48</v>
      </c>
    </row>
    <row r="28" spans="1:17" ht="13.5" hidden="1" thickBo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8"/>
      <c r="L28" s="23">
        <v>0.23</v>
      </c>
      <c r="M28" s="27">
        <f>N25</f>
        <v>0</v>
      </c>
      <c r="N28" s="24">
        <f>M28*1.23</f>
        <v>0</v>
      </c>
    </row>
    <row r="29" spans="1:17" ht="14.25" hidden="1" thickTop="1" thickBo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8"/>
      <c r="L29" s="51" t="s">
        <v>30</v>
      </c>
      <c r="M29" s="52">
        <f>M28</f>
        <v>0</v>
      </c>
      <c r="N29" s="25">
        <f>N28</f>
        <v>0</v>
      </c>
    </row>
    <row r="30" spans="1:17" ht="13.5" hidden="1" thickTop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8"/>
      <c r="L30" s="18"/>
      <c r="M30" s="18"/>
      <c r="N30" s="19"/>
    </row>
    <row r="31" spans="1:17" hidden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8"/>
      <c r="L31" s="18"/>
      <c r="M31" s="18"/>
      <c r="N31" s="19"/>
    </row>
    <row r="32" spans="1:17" hidden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8"/>
      <c r="L32" s="18"/>
      <c r="M32" s="18"/>
      <c r="N32" s="19"/>
    </row>
    <row r="33" spans="1:17" hidden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9"/>
    </row>
    <row r="34" spans="1:17" hidden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8"/>
      <c r="L34" s="18"/>
      <c r="M34" s="18"/>
      <c r="N34" s="19"/>
    </row>
    <row r="35" spans="1:17" hidden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8"/>
      <c r="L35" s="18"/>
      <c r="M35" s="18"/>
      <c r="N35" s="19"/>
    </row>
    <row r="36" spans="1:17" hidden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8"/>
      <c r="L36" s="18"/>
      <c r="M36" s="18"/>
      <c r="N36" s="19"/>
    </row>
    <row r="37" spans="1:17" ht="14.25" hidden="1" thickTop="1" thickBo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8"/>
      <c r="L37" s="18"/>
      <c r="M37" s="18"/>
      <c r="N37" s="19"/>
    </row>
    <row r="38" spans="1:17" ht="20.25" customHeight="1" x14ac:dyDescent="0.2">
      <c r="A38" s="148" t="s">
        <v>1</v>
      </c>
      <c r="B38" s="144" t="s">
        <v>39</v>
      </c>
      <c r="C38" s="142" t="s">
        <v>53</v>
      </c>
      <c r="D38" s="142"/>
      <c r="E38" s="142"/>
      <c r="F38" s="142"/>
      <c r="G38" s="142"/>
      <c r="H38" s="142"/>
      <c r="I38" s="144" t="s">
        <v>55</v>
      </c>
      <c r="J38" s="144" t="s">
        <v>42</v>
      </c>
      <c r="K38" s="144" t="s">
        <v>38</v>
      </c>
      <c r="L38" s="176" t="s">
        <v>36</v>
      </c>
      <c r="M38" s="145" t="s">
        <v>37</v>
      </c>
    </row>
    <row r="39" spans="1:17" ht="12.75" customHeight="1" x14ac:dyDescent="0.2">
      <c r="A39" s="149"/>
      <c r="B39" s="143"/>
      <c r="C39" s="143" t="s">
        <v>3</v>
      </c>
      <c r="D39" s="143" t="s">
        <v>40</v>
      </c>
      <c r="E39" s="143"/>
      <c r="F39" s="143" t="s">
        <v>35</v>
      </c>
      <c r="G39" s="143" t="s">
        <v>7</v>
      </c>
      <c r="H39" s="143" t="s">
        <v>54</v>
      </c>
      <c r="I39" s="143"/>
      <c r="J39" s="143"/>
      <c r="K39" s="143"/>
      <c r="L39" s="177"/>
      <c r="M39" s="146"/>
    </row>
    <row r="40" spans="1:17" ht="26.25" customHeight="1" x14ac:dyDescent="0.2">
      <c r="A40" s="149"/>
      <c r="B40" s="143"/>
      <c r="C40" s="143"/>
      <c r="D40" s="13" t="s">
        <v>4</v>
      </c>
      <c r="E40" s="13" t="s">
        <v>6</v>
      </c>
      <c r="F40" s="143"/>
      <c r="G40" s="143"/>
      <c r="H40" s="143"/>
      <c r="I40" s="143"/>
      <c r="J40" s="143"/>
      <c r="K40" s="143"/>
      <c r="L40" s="178"/>
      <c r="M40" s="147"/>
    </row>
    <row r="41" spans="1:17" x14ac:dyDescent="0.2">
      <c r="A41" s="60">
        <v>1</v>
      </c>
      <c r="B41" s="16">
        <v>2</v>
      </c>
      <c r="C41" s="16">
        <v>3</v>
      </c>
      <c r="D41" s="16">
        <v>4</v>
      </c>
      <c r="E41" s="16">
        <v>5</v>
      </c>
      <c r="F41" s="16">
        <v>6</v>
      </c>
      <c r="G41" s="16">
        <v>7</v>
      </c>
      <c r="H41" s="16">
        <v>8</v>
      </c>
      <c r="I41" s="16">
        <v>9</v>
      </c>
      <c r="J41" s="16">
        <v>10</v>
      </c>
      <c r="K41" s="16">
        <v>11</v>
      </c>
      <c r="L41" s="16">
        <v>12</v>
      </c>
      <c r="M41" s="61">
        <v>13</v>
      </c>
    </row>
    <row r="42" spans="1:17" x14ac:dyDescent="0.2">
      <c r="A42" s="5" t="s">
        <v>9</v>
      </c>
      <c r="B42" s="6" t="s">
        <v>10</v>
      </c>
      <c r="C42" s="13">
        <v>1</v>
      </c>
      <c r="D42" s="13">
        <v>0.5</v>
      </c>
      <c r="E42" s="13">
        <v>1</v>
      </c>
      <c r="F42" s="6" t="s">
        <v>50</v>
      </c>
      <c r="G42" s="6">
        <v>1</v>
      </c>
      <c r="H42" s="13">
        <v>4</v>
      </c>
      <c r="I42" s="15">
        <f>2*(D42+E42)*H42*C42</f>
        <v>12</v>
      </c>
      <c r="J42" s="15">
        <f>I42*G42</f>
        <v>12</v>
      </c>
      <c r="K42" s="9"/>
      <c r="L42" s="14">
        <v>23</v>
      </c>
      <c r="M42" s="62">
        <f>J42*K42</f>
        <v>0</v>
      </c>
      <c r="O42" s="7">
        <f>M42*1.07</f>
        <v>0</v>
      </c>
      <c r="Q42" s="7">
        <f>M42/G42*3</f>
        <v>0</v>
      </c>
    </row>
    <row r="43" spans="1:17" hidden="1" x14ac:dyDescent="0.2">
      <c r="A43" s="5" t="s">
        <v>13</v>
      </c>
      <c r="B43" s="6" t="s">
        <v>14</v>
      </c>
      <c r="C43" s="13">
        <v>0</v>
      </c>
      <c r="D43" s="13">
        <v>0</v>
      </c>
      <c r="E43" s="13">
        <v>0</v>
      </c>
      <c r="F43" s="6" t="s">
        <v>50</v>
      </c>
      <c r="G43" s="6">
        <v>3</v>
      </c>
      <c r="H43" s="13">
        <v>0</v>
      </c>
      <c r="I43" s="15">
        <f t="shared" ref="I43:I50" si="4">2*(D43+E43)*H43*C43</f>
        <v>0</v>
      </c>
      <c r="J43" s="15">
        <f t="shared" ref="J43:J50" si="5">I43*G43</f>
        <v>0</v>
      </c>
      <c r="K43" s="9"/>
      <c r="L43" s="14">
        <v>23</v>
      </c>
      <c r="M43" s="62">
        <f t="shared" ref="M43:M50" si="6">J43*K43</f>
        <v>0</v>
      </c>
      <c r="O43" s="7">
        <f t="shared" ref="O43:O50" si="7">M43*1.07</f>
        <v>0</v>
      </c>
    </row>
    <row r="44" spans="1:17" x14ac:dyDescent="0.2">
      <c r="A44" s="5">
        <v>3</v>
      </c>
      <c r="B44" s="6" t="s">
        <v>16</v>
      </c>
      <c r="C44" s="13">
        <v>2</v>
      </c>
      <c r="D44" s="13">
        <v>0.65</v>
      </c>
      <c r="E44" s="13">
        <v>0.4</v>
      </c>
      <c r="F44" s="6" t="s">
        <v>49</v>
      </c>
      <c r="G44" s="6">
        <v>1</v>
      </c>
      <c r="H44" s="13">
        <v>3.3</v>
      </c>
      <c r="I44" s="15">
        <f t="shared" si="4"/>
        <v>13.86</v>
      </c>
      <c r="J44" s="15">
        <f t="shared" si="5"/>
        <v>13.86</v>
      </c>
      <c r="K44" s="9"/>
      <c r="L44" s="14">
        <v>23</v>
      </c>
      <c r="M44" s="62">
        <f t="shared" si="6"/>
        <v>0</v>
      </c>
      <c r="O44" s="7">
        <f t="shared" si="7"/>
        <v>0</v>
      </c>
      <c r="Q44" s="7">
        <f>M44/G44*3</f>
        <v>0</v>
      </c>
    </row>
    <row r="45" spans="1:17" x14ac:dyDescent="0.2">
      <c r="A45" s="5">
        <v>4</v>
      </c>
      <c r="B45" s="6" t="s">
        <v>18</v>
      </c>
      <c r="C45" s="13">
        <v>1</v>
      </c>
      <c r="D45" s="13">
        <v>0.5</v>
      </c>
      <c r="E45" s="13">
        <v>0.25</v>
      </c>
      <c r="F45" s="6" t="s">
        <v>50</v>
      </c>
      <c r="G45" s="6">
        <v>1</v>
      </c>
      <c r="H45" s="13">
        <v>3</v>
      </c>
      <c r="I45" s="15">
        <f t="shared" si="4"/>
        <v>4.5</v>
      </c>
      <c r="J45" s="15">
        <f t="shared" si="5"/>
        <v>4.5</v>
      </c>
      <c r="K45" s="9"/>
      <c r="L45" s="14">
        <v>23</v>
      </c>
      <c r="M45" s="62">
        <f t="shared" si="6"/>
        <v>0</v>
      </c>
      <c r="O45" s="7">
        <f t="shared" si="7"/>
        <v>0</v>
      </c>
      <c r="Q45" s="7">
        <f>M45/G45*2</f>
        <v>0</v>
      </c>
    </row>
    <row r="46" spans="1:17" hidden="1" x14ac:dyDescent="0.2">
      <c r="A46" s="5" t="s">
        <v>19</v>
      </c>
      <c r="B46" s="6" t="s">
        <v>20</v>
      </c>
      <c r="C46" s="13">
        <v>0</v>
      </c>
      <c r="D46" s="13">
        <v>0</v>
      </c>
      <c r="E46" s="13">
        <v>0</v>
      </c>
      <c r="F46" s="6" t="s">
        <v>50</v>
      </c>
      <c r="G46" s="6">
        <v>3</v>
      </c>
      <c r="H46" s="13">
        <v>0</v>
      </c>
      <c r="I46" s="15">
        <f t="shared" si="4"/>
        <v>0</v>
      </c>
      <c r="J46" s="15">
        <f t="shared" si="5"/>
        <v>0</v>
      </c>
      <c r="K46" s="9"/>
      <c r="L46" s="14">
        <v>23</v>
      </c>
      <c r="M46" s="62">
        <f t="shared" si="6"/>
        <v>0</v>
      </c>
      <c r="O46" s="7">
        <f t="shared" si="7"/>
        <v>0</v>
      </c>
    </row>
    <row r="47" spans="1:17" hidden="1" x14ac:dyDescent="0.2">
      <c r="A47" s="5" t="s">
        <v>21</v>
      </c>
      <c r="B47" s="6" t="s">
        <v>22</v>
      </c>
      <c r="C47" s="13">
        <v>0</v>
      </c>
      <c r="D47" s="13">
        <v>0</v>
      </c>
      <c r="E47" s="13">
        <v>0</v>
      </c>
      <c r="F47" s="6" t="s">
        <v>50</v>
      </c>
      <c r="G47" s="6">
        <v>2</v>
      </c>
      <c r="H47" s="13">
        <v>0</v>
      </c>
      <c r="I47" s="15">
        <f t="shared" si="4"/>
        <v>0</v>
      </c>
      <c r="J47" s="15">
        <f t="shared" si="5"/>
        <v>0</v>
      </c>
      <c r="K47" s="9"/>
      <c r="L47" s="14">
        <v>23</v>
      </c>
      <c r="M47" s="62">
        <f t="shared" si="6"/>
        <v>0</v>
      </c>
      <c r="O47" s="7">
        <f t="shared" si="7"/>
        <v>0</v>
      </c>
    </row>
    <row r="48" spans="1:17" hidden="1" x14ac:dyDescent="0.2">
      <c r="A48" s="5" t="s">
        <v>23</v>
      </c>
      <c r="B48" s="6" t="s">
        <v>24</v>
      </c>
      <c r="C48" s="13">
        <v>0</v>
      </c>
      <c r="D48" s="13">
        <v>0</v>
      </c>
      <c r="E48" s="13">
        <v>0</v>
      </c>
      <c r="F48" s="6" t="s">
        <v>49</v>
      </c>
      <c r="G48" s="6">
        <v>2</v>
      </c>
      <c r="H48" s="13">
        <v>0</v>
      </c>
      <c r="I48" s="15">
        <f t="shared" si="4"/>
        <v>0</v>
      </c>
      <c r="J48" s="15">
        <f t="shared" si="5"/>
        <v>0</v>
      </c>
      <c r="K48" s="9"/>
      <c r="L48" s="14">
        <v>23</v>
      </c>
      <c r="M48" s="62">
        <f t="shared" si="6"/>
        <v>0</v>
      </c>
      <c r="O48" s="7">
        <f t="shared" si="7"/>
        <v>0</v>
      </c>
    </row>
    <row r="49" spans="1:17" hidden="1" x14ac:dyDescent="0.2">
      <c r="A49" s="5" t="s">
        <v>25</v>
      </c>
      <c r="B49" s="6" t="s">
        <v>26</v>
      </c>
      <c r="C49" s="13">
        <v>0</v>
      </c>
      <c r="D49" s="13">
        <v>0</v>
      </c>
      <c r="E49" s="13">
        <v>0</v>
      </c>
      <c r="F49" s="6" t="s">
        <v>50</v>
      </c>
      <c r="G49" s="6">
        <v>3</v>
      </c>
      <c r="H49" s="13">
        <v>0</v>
      </c>
      <c r="I49" s="15">
        <f t="shared" si="4"/>
        <v>0</v>
      </c>
      <c r="J49" s="15">
        <f t="shared" si="5"/>
        <v>0</v>
      </c>
      <c r="K49" s="9"/>
      <c r="L49" s="14">
        <v>23</v>
      </c>
      <c r="M49" s="62">
        <f t="shared" si="6"/>
        <v>0</v>
      </c>
      <c r="O49" s="7">
        <f t="shared" si="7"/>
        <v>0</v>
      </c>
    </row>
    <row r="50" spans="1:17" x14ac:dyDescent="0.2">
      <c r="A50" s="5">
        <v>5</v>
      </c>
      <c r="B50" s="6" t="s">
        <v>28</v>
      </c>
      <c r="C50" s="13">
        <v>2</v>
      </c>
      <c r="D50" s="13">
        <v>0.5</v>
      </c>
      <c r="E50" s="13">
        <v>0.5</v>
      </c>
      <c r="F50" s="6" t="s">
        <v>49</v>
      </c>
      <c r="G50" s="6">
        <v>1</v>
      </c>
      <c r="H50" s="13">
        <v>6</v>
      </c>
      <c r="I50" s="15">
        <f t="shared" si="4"/>
        <v>24</v>
      </c>
      <c r="J50" s="15">
        <f t="shared" si="5"/>
        <v>24</v>
      </c>
      <c r="K50" s="9"/>
      <c r="L50" s="14">
        <v>23</v>
      </c>
      <c r="M50" s="62">
        <f t="shared" si="6"/>
        <v>0</v>
      </c>
      <c r="O50" s="7">
        <f t="shared" si="7"/>
        <v>0</v>
      </c>
      <c r="Q50" s="7">
        <f>M50/G50*3</f>
        <v>0</v>
      </c>
    </row>
    <row r="51" spans="1:17" ht="13.5" thickBot="1" x14ac:dyDescent="0.25">
      <c r="A51" s="139" t="s">
        <v>31</v>
      </c>
      <c r="B51" s="140"/>
      <c r="C51" s="140"/>
      <c r="D51" s="140"/>
      <c r="E51" s="140"/>
      <c r="F51" s="140"/>
      <c r="G51" s="140"/>
      <c r="H51" s="140"/>
      <c r="I51" s="141"/>
      <c r="J51" s="63">
        <f>SUM(J42:J50)</f>
        <v>54.36</v>
      </c>
      <c r="K51" s="53"/>
      <c r="L51" s="54">
        <v>23</v>
      </c>
      <c r="M51" s="64">
        <f>J51*K51</f>
        <v>0</v>
      </c>
      <c r="O51" s="7">
        <f>SUM(O42:O50)</f>
        <v>0</v>
      </c>
      <c r="Q51" s="50">
        <f>SUM(Q42:Q50)</f>
        <v>0</v>
      </c>
    </row>
    <row r="52" spans="1:17" ht="13.5" thickBot="1" x14ac:dyDescent="0.25">
      <c r="A52" s="17"/>
      <c r="B52" s="17"/>
      <c r="C52" s="17"/>
      <c r="D52" s="17"/>
      <c r="E52" s="17"/>
      <c r="F52" s="17"/>
      <c r="G52" s="17"/>
      <c r="H52" s="17"/>
      <c r="K52" s="17"/>
      <c r="L52" s="17"/>
      <c r="M52" s="18"/>
      <c r="N52" s="19"/>
    </row>
    <row r="53" spans="1:17" ht="24.75" thickTop="1" x14ac:dyDescent="0.2">
      <c r="A53" s="17"/>
      <c r="B53" s="17"/>
      <c r="C53" s="17"/>
      <c r="D53" s="17"/>
      <c r="E53" s="17"/>
      <c r="F53" s="17"/>
      <c r="H53" s="18"/>
      <c r="K53" s="20" t="s">
        <v>47</v>
      </c>
      <c r="L53" s="21" t="s">
        <v>37</v>
      </c>
      <c r="M53" s="26" t="s">
        <v>48</v>
      </c>
    </row>
    <row r="54" spans="1:17" ht="13.5" thickBot="1" x14ac:dyDescent="0.25">
      <c r="A54" s="17"/>
      <c r="B54" s="17"/>
      <c r="C54" s="17"/>
      <c r="D54" s="17"/>
      <c r="E54" s="17"/>
      <c r="F54" s="17"/>
      <c r="H54" s="18"/>
      <c r="K54" s="23">
        <v>0.23</v>
      </c>
      <c r="L54" s="27">
        <f>M51</f>
        <v>0</v>
      </c>
      <c r="M54" s="24">
        <f>L54*1.23</f>
        <v>0</v>
      </c>
    </row>
    <row r="55" spans="1:17" ht="14.25" thickTop="1" thickBot="1" x14ac:dyDescent="0.25">
      <c r="A55" s="17"/>
      <c r="B55" s="17"/>
      <c r="C55" s="17"/>
      <c r="D55" s="17"/>
      <c r="E55" s="17"/>
      <c r="F55" s="17"/>
      <c r="H55" s="18"/>
      <c r="K55" s="18" t="s">
        <v>30</v>
      </c>
      <c r="L55" s="52">
        <f>L54</f>
        <v>0</v>
      </c>
      <c r="M55" s="25">
        <f>M54</f>
        <v>0</v>
      </c>
    </row>
    <row r="56" spans="1:17" ht="13.5" thickTop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8"/>
      <c r="L56" s="18"/>
      <c r="M56" s="18"/>
      <c r="N56" s="19"/>
    </row>
    <row r="57" spans="1:17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8"/>
      <c r="L57" s="18"/>
      <c r="M57" s="18"/>
      <c r="N57" s="19"/>
    </row>
    <row r="58" spans="1:17" ht="15.75" hidden="1" customHeight="1" x14ac:dyDescent="0.2">
      <c r="A58" s="165" t="s">
        <v>1</v>
      </c>
      <c r="B58" s="169" t="s">
        <v>39</v>
      </c>
      <c r="C58" s="142" t="s">
        <v>57</v>
      </c>
      <c r="D58" s="142"/>
      <c r="E58" s="142"/>
      <c r="F58" s="142"/>
      <c r="G58" s="142"/>
      <c r="H58" s="144" t="s">
        <v>38</v>
      </c>
      <c r="I58" s="176" t="s">
        <v>36</v>
      </c>
      <c r="J58" s="145" t="s">
        <v>37</v>
      </c>
      <c r="K58" s="29"/>
      <c r="L58" s="29"/>
      <c r="M58" s="29"/>
      <c r="N58" s="29"/>
    </row>
    <row r="59" spans="1:17" hidden="1" x14ac:dyDescent="0.2">
      <c r="A59" s="166"/>
      <c r="B59" s="168"/>
      <c r="C59" s="168" t="s">
        <v>8</v>
      </c>
      <c r="D59" s="167" t="s">
        <v>56</v>
      </c>
      <c r="E59" s="167"/>
      <c r="F59" s="167"/>
      <c r="G59" s="168" t="s">
        <v>55</v>
      </c>
      <c r="H59" s="143"/>
      <c r="I59" s="177"/>
      <c r="J59" s="146"/>
      <c r="K59" s="30"/>
      <c r="L59" s="30"/>
      <c r="M59" s="30"/>
      <c r="N59" s="30"/>
    </row>
    <row r="60" spans="1:17" ht="20.25" hidden="1" customHeight="1" x14ac:dyDescent="0.2">
      <c r="A60" s="166"/>
      <c r="B60" s="168"/>
      <c r="C60" s="168"/>
      <c r="D60" s="28" t="s">
        <v>4</v>
      </c>
      <c r="E60" s="28" t="s">
        <v>5</v>
      </c>
      <c r="F60" s="28" t="s">
        <v>6</v>
      </c>
      <c r="G60" s="168"/>
      <c r="H60" s="143"/>
      <c r="I60" s="178"/>
      <c r="J60" s="147"/>
      <c r="K60" s="31"/>
      <c r="L60" s="31"/>
      <c r="M60" s="32"/>
      <c r="N60" s="32"/>
    </row>
    <row r="61" spans="1:17" ht="13.5" hidden="1" thickBot="1" x14ac:dyDescent="0.25">
      <c r="A61" s="40">
        <v>1</v>
      </c>
      <c r="B61" s="41">
        <v>2</v>
      </c>
      <c r="C61" s="41">
        <v>3</v>
      </c>
      <c r="D61" s="41">
        <v>4</v>
      </c>
      <c r="E61" s="41">
        <v>5</v>
      </c>
      <c r="F61" s="41">
        <v>6</v>
      </c>
      <c r="G61" s="41">
        <v>7</v>
      </c>
      <c r="H61" s="41">
        <v>8</v>
      </c>
      <c r="I61" s="41">
        <v>9</v>
      </c>
      <c r="J61" s="42">
        <v>10</v>
      </c>
      <c r="K61" s="37"/>
      <c r="L61" s="37"/>
      <c r="M61" s="37"/>
      <c r="N61" s="37"/>
    </row>
    <row r="62" spans="1:17" hidden="1" x14ac:dyDescent="0.2">
      <c r="A62" s="3" t="s">
        <v>9</v>
      </c>
      <c r="B62" s="4" t="s">
        <v>10</v>
      </c>
      <c r="C62" s="4">
        <v>3</v>
      </c>
      <c r="D62" s="4">
        <v>0.4</v>
      </c>
      <c r="E62" s="4">
        <v>0.4</v>
      </c>
      <c r="F62" s="4">
        <v>9.6999999999999993</v>
      </c>
      <c r="G62" s="8">
        <f>2*(D62+E62)*F62*C62</f>
        <v>46.56</v>
      </c>
      <c r="H62" s="9"/>
      <c r="I62" s="14">
        <v>23</v>
      </c>
      <c r="J62" s="39">
        <f>H62*G62</f>
        <v>0</v>
      </c>
      <c r="K62" s="33"/>
      <c r="L62" s="33"/>
      <c r="M62" s="34"/>
      <c r="N62" s="35"/>
      <c r="O62" s="7">
        <f>J62*1.07</f>
        <v>0</v>
      </c>
    </row>
    <row r="63" spans="1:17" hidden="1" x14ac:dyDescent="0.2">
      <c r="A63" s="5" t="s">
        <v>11</v>
      </c>
      <c r="B63" s="6" t="s">
        <v>12</v>
      </c>
      <c r="C63" s="6">
        <v>1</v>
      </c>
      <c r="D63" s="6">
        <v>0.2</v>
      </c>
      <c r="E63" s="6">
        <v>0.25</v>
      </c>
      <c r="F63" s="6">
        <v>2</v>
      </c>
      <c r="G63" s="8">
        <f t="shared" ref="G63:G71" si="8">2*(D63+E63)*F63*C63</f>
        <v>1.8</v>
      </c>
      <c r="H63" s="9"/>
      <c r="I63" s="14">
        <v>23</v>
      </c>
      <c r="J63" s="38">
        <f t="shared" ref="J63:J73" si="9">H63*G63</f>
        <v>0</v>
      </c>
      <c r="K63" s="33"/>
      <c r="L63" s="33"/>
      <c r="M63" s="34"/>
      <c r="N63" s="35"/>
      <c r="O63" s="7">
        <f t="shared" ref="O63:O72" si="10">J63*1.07</f>
        <v>0</v>
      </c>
    </row>
    <row r="64" spans="1:17" hidden="1" x14ac:dyDescent="0.2">
      <c r="A64" s="5" t="s">
        <v>13</v>
      </c>
      <c r="B64" s="6" t="s">
        <v>14</v>
      </c>
      <c r="C64" s="6">
        <v>2</v>
      </c>
      <c r="D64" s="6">
        <v>0.3</v>
      </c>
      <c r="E64" s="6">
        <v>0.4</v>
      </c>
      <c r="F64" s="6">
        <v>10.3</v>
      </c>
      <c r="G64" s="8">
        <f t="shared" si="8"/>
        <v>28.84</v>
      </c>
      <c r="H64" s="9"/>
      <c r="I64" s="14">
        <v>23</v>
      </c>
      <c r="J64" s="38">
        <f t="shared" si="9"/>
        <v>0</v>
      </c>
      <c r="K64" s="33"/>
      <c r="L64" s="33"/>
      <c r="M64" s="34"/>
      <c r="N64" s="35"/>
      <c r="O64" s="7">
        <f t="shared" si="10"/>
        <v>0</v>
      </c>
    </row>
    <row r="65" spans="1:17" hidden="1" x14ac:dyDescent="0.2">
      <c r="A65" s="5" t="s">
        <v>15</v>
      </c>
      <c r="B65" s="6" t="s">
        <v>16</v>
      </c>
      <c r="C65" s="6">
        <v>3</v>
      </c>
      <c r="D65" s="6">
        <v>0.6</v>
      </c>
      <c r="E65" s="6">
        <v>0.6</v>
      </c>
      <c r="F65" s="6">
        <v>10.3</v>
      </c>
      <c r="G65" s="8">
        <f t="shared" si="8"/>
        <v>74.160000000000011</v>
      </c>
      <c r="H65" s="9"/>
      <c r="I65" s="14">
        <v>23</v>
      </c>
      <c r="J65" s="38">
        <f t="shared" si="9"/>
        <v>0</v>
      </c>
      <c r="K65" s="33"/>
      <c r="L65" s="33"/>
      <c r="M65" s="34"/>
      <c r="N65" s="35"/>
      <c r="O65" s="7">
        <f t="shared" si="10"/>
        <v>0</v>
      </c>
    </row>
    <row r="66" spans="1:17" hidden="1" x14ac:dyDescent="0.2">
      <c r="A66" s="5" t="s">
        <v>17</v>
      </c>
      <c r="B66" s="6" t="s">
        <v>18</v>
      </c>
      <c r="C66" s="6">
        <v>2</v>
      </c>
      <c r="D66" s="6">
        <v>0.3</v>
      </c>
      <c r="E66" s="6">
        <v>0.6</v>
      </c>
      <c r="F66" s="6">
        <v>6</v>
      </c>
      <c r="G66" s="8">
        <f t="shared" si="8"/>
        <v>21.599999999999998</v>
      </c>
      <c r="H66" s="9"/>
      <c r="I66" s="14">
        <v>23</v>
      </c>
      <c r="J66" s="38">
        <f t="shared" si="9"/>
        <v>0</v>
      </c>
      <c r="K66" s="33"/>
      <c r="L66" s="33"/>
      <c r="M66" s="34"/>
      <c r="N66" s="35"/>
      <c r="O66" s="7">
        <f t="shared" si="10"/>
        <v>0</v>
      </c>
    </row>
    <row r="67" spans="1:17" hidden="1" x14ac:dyDescent="0.2">
      <c r="A67" s="5" t="s">
        <v>19</v>
      </c>
      <c r="B67" s="6" t="s">
        <v>20</v>
      </c>
      <c r="C67" s="6">
        <v>2</v>
      </c>
      <c r="D67" s="6">
        <v>0.2</v>
      </c>
      <c r="E67" s="6">
        <v>0.3</v>
      </c>
      <c r="F67" s="6">
        <v>6</v>
      </c>
      <c r="G67" s="8">
        <f t="shared" si="8"/>
        <v>12</v>
      </c>
      <c r="H67" s="9"/>
      <c r="I67" s="14">
        <v>23</v>
      </c>
      <c r="J67" s="38">
        <f t="shared" si="9"/>
        <v>0</v>
      </c>
      <c r="K67" s="33"/>
      <c r="L67" s="33"/>
      <c r="M67" s="34"/>
      <c r="N67" s="35"/>
      <c r="O67" s="7">
        <f t="shared" si="10"/>
        <v>0</v>
      </c>
    </row>
    <row r="68" spans="1:17" ht="13.5" hidden="1" customHeight="1" x14ac:dyDescent="0.2">
      <c r="A68" s="172" t="s">
        <v>21</v>
      </c>
      <c r="B68" s="152" t="s">
        <v>74</v>
      </c>
      <c r="C68" s="6">
        <v>1</v>
      </c>
      <c r="D68" s="137" t="s">
        <v>59</v>
      </c>
      <c r="E68" s="138"/>
      <c r="F68" s="6">
        <v>1</v>
      </c>
      <c r="G68" s="8">
        <f>0.25*3.14*F68</f>
        <v>0.78500000000000003</v>
      </c>
      <c r="H68" s="9"/>
      <c r="I68" s="14">
        <v>23</v>
      </c>
      <c r="J68" s="38">
        <f t="shared" si="9"/>
        <v>0</v>
      </c>
      <c r="K68" s="33"/>
      <c r="L68" s="33"/>
      <c r="M68" s="34"/>
      <c r="N68" s="35"/>
      <c r="O68" s="7">
        <f t="shared" si="10"/>
        <v>0</v>
      </c>
    </row>
    <row r="69" spans="1:17" ht="13.5" hidden="1" customHeight="1" x14ac:dyDescent="0.2">
      <c r="A69" s="173"/>
      <c r="B69" s="153"/>
      <c r="C69" s="6">
        <v>1</v>
      </c>
      <c r="D69" s="6">
        <v>0.25</v>
      </c>
      <c r="E69" s="6">
        <v>0.4</v>
      </c>
      <c r="F69" s="6">
        <v>2</v>
      </c>
      <c r="G69" s="8">
        <f xml:space="preserve"> 2*(D69+E69)*F69*C69</f>
        <v>2.6</v>
      </c>
      <c r="H69" s="9"/>
      <c r="I69" s="14">
        <v>23</v>
      </c>
      <c r="J69" s="38">
        <f t="shared" si="9"/>
        <v>0</v>
      </c>
      <c r="K69" s="33"/>
      <c r="L69" s="33"/>
      <c r="M69" s="34"/>
      <c r="N69" s="35"/>
      <c r="O69" s="7">
        <f t="shared" si="10"/>
        <v>0</v>
      </c>
    </row>
    <row r="70" spans="1:17" hidden="1" x14ac:dyDescent="0.2">
      <c r="A70" s="5" t="s">
        <v>23</v>
      </c>
      <c r="B70" s="6" t="s">
        <v>22</v>
      </c>
      <c r="C70" s="6">
        <v>2</v>
      </c>
      <c r="D70" s="6">
        <v>0.2</v>
      </c>
      <c r="E70" s="6">
        <v>0.3</v>
      </c>
      <c r="F70" s="6">
        <v>10</v>
      </c>
      <c r="G70" s="8">
        <f t="shared" si="8"/>
        <v>20</v>
      </c>
      <c r="H70" s="9"/>
      <c r="I70" s="14">
        <v>23</v>
      </c>
      <c r="J70" s="38">
        <f t="shared" si="9"/>
        <v>0</v>
      </c>
      <c r="K70" s="33"/>
      <c r="L70" s="33"/>
      <c r="M70" s="34"/>
      <c r="N70" s="35"/>
      <c r="O70" s="7">
        <f t="shared" si="10"/>
        <v>0</v>
      </c>
    </row>
    <row r="71" spans="1:17" hidden="1" x14ac:dyDescent="0.2">
      <c r="A71" s="5" t="s">
        <v>25</v>
      </c>
      <c r="B71" s="6" t="s">
        <v>24</v>
      </c>
      <c r="C71" s="6">
        <v>3</v>
      </c>
      <c r="D71" s="6">
        <v>0.2</v>
      </c>
      <c r="E71" s="6">
        <v>0.2</v>
      </c>
      <c r="F71" s="6">
        <v>10</v>
      </c>
      <c r="G71" s="8">
        <f t="shared" si="8"/>
        <v>24</v>
      </c>
      <c r="H71" s="9"/>
      <c r="I71" s="14">
        <v>23</v>
      </c>
      <c r="J71" s="38">
        <f t="shared" si="9"/>
        <v>0</v>
      </c>
      <c r="K71" s="33"/>
      <c r="L71" s="33"/>
      <c r="M71" s="34"/>
      <c r="N71" s="35"/>
      <c r="O71" s="7">
        <f t="shared" si="10"/>
        <v>0</v>
      </c>
    </row>
    <row r="72" spans="1:17" ht="13.5" hidden="1" thickBot="1" x14ac:dyDescent="0.25">
      <c r="A72" s="10" t="s">
        <v>27</v>
      </c>
      <c r="B72" s="11" t="s">
        <v>28</v>
      </c>
      <c r="C72" s="11">
        <v>3</v>
      </c>
      <c r="D72" s="170" t="s">
        <v>59</v>
      </c>
      <c r="E72" s="171"/>
      <c r="F72" s="11">
        <v>1.2</v>
      </c>
      <c r="G72" s="12">
        <f>0.25*3.14*F72</f>
        <v>0.94199999999999995</v>
      </c>
      <c r="H72" s="12"/>
      <c r="I72" s="57">
        <v>23</v>
      </c>
      <c r="J72" s="43">
        <f t="shared" si="9"/>
        <v>0</v>
      </c>
      <c r="K72" s="33"/>
      <c r="L72" s="33"/>
      <c r="M72" s="34"/>
      <c r="N72" s="35"/>
      <c r="O72" s="7">
        <f t="shared" si="10"/>
        <v>0</v>
      </c>
    </row>
    <row r="73" spans="1:17" ht="13.5" hidden="1" thickBot="1" x14ac:dyDescent="0.25">
      <c r="A73" s="162" t="s">
        <v>31</v>
      </c>
      <c r="B73" s="163"/>
      <c r="C73" s="163"/>
      <c r="D73" s="163"/>
      <c r="E73" s="163"/>
      <c r="F73" s="164"/>
      <c r="G73" s="55">
        <f>SUM(G62:G72)</f>
        <v>233.28700000000001</v>
      </c>
      <c r="H73" s="58"/>
      <c r="I73" s="59">
        <v>23</v>
      </c>
      <c r="J73" s="56">
        <f t="shared" si="9"/>
        <v>0</v>
      </c>
      <c r="K73" s="19"/>
      <c r="L73" s="19"/>
      <c r="M73" s="18"/>
      <c r="N73" s="36"/>
      <c r="O73" s="7">
        <f>SUM(O62:O72)</f>
        <v>0</v>
      </c>
    </row>
    <row r="74" spans="1:17" hidden="1" x14ac:dyDescent="0.2"/>
    <row r="75" spans="1:17" ht="13.5" hidden="1" thickBot="1" x14ac:dyDescent="0.25"/>
    <row r="76" spans="1:17" ht="24.75" hidden="1" thickTop="1" x14ac:dyDescent="0.2">
      <c r="H76" s="20" t="s">
        <v>47</v>
      </c>
      <c r="I76" s="21" t="s">
        <v>37</v>
      </c>
      <c r="J76" s="26" t="s">
        <v>48</v>
      </c>
    </row>
    <row r="77" spans="1:17" ht="13.5" hidden="1" thickBot="1" x14ac:dyDescent="0.25">
      <c r="H77" s="23">
        <v>0.23</v>
      </c>
      <c r="I77" s="27">
        <f>J73</f>
        <v>0</v>
      </c>
      <c r="J77" s="24">
        <f>I77*1.23</f>
        <v>0</v>
      </c>
    </row>
    <row r="78" spans="1:17" ht="14.25" hidden="1" thickTop="1" thickBot="1" x14ac:dyDescent="0.25">
      <c r="H78" s="18" t="s">
        <v>30</v>
      </c>
      <c r="I78" s="52">
        <f>I77</f>
        <v>0</v>
      </c>
      <c r="J78" s="25">
        <f>J77</f>
        <v>0</v>
      </c>
      <c r="O78" s="7">
        <f>O73+O51+O25</f>
        <v>0</v>
      </c>
      <c r="Q78" s="49">
        <f>J73+Q51+Q25</f>
        <v>0</v>
      </c>
    </row>
    <row r="81" spans="1:15" x14ac:dyDescent="0.2">
      <c r="O81" s="7" t="e">
        <f>O78+#REF!</f>
        <v>#REF!</v>
      </c>
    </row>
    <row r="84" spans="1:15" ht="12.75" customHeight="1" x14ac:dyDescent="0.2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</row>
  </sheetData>
  <mergeCells count="56">
    <mergeCell ref="A2:C2"/>
    <mergeCell ref="L2:N2"/>
    <mergeCell ref="L3:N3"/>
    <mergeCell ref="L4:N4"/>
    <mergeCell ref="A5:C5"/>
    <mergeCell ref="L5:N5"/>
    <mergeCell ref="K12:K13"/>
    <mergeCell ref="A7:N7"/>
    <mergeCell ref="A8:N8"/>
    <mergeCell ref="A10:N10"/>
    <mergeCell ref="A11:A13"/>
    <mergeCell ref="B11:B13"/>
    <mergeCell ref="C11:K11"/>
    <mergeCell ref="L11:L13"/>
    <mergeCell ref="M11:M13"/>
    <mergeCell ref="N11:N13"/>
    <mergeCell ref="C12:C13"/>
    <mergeCell ref="A25:J25"/>
    <mergeCell ref="D12:F12"/>
    <mergeCell ref="G12:G13"/>
    <mergeCell ref="H12:H13"/>
    <mergeCell ref="I12:I13"/>
    <mergeCell ref="J12:J13"/>
    <mergeCell ref="D16:E16"/>
    <mergeCell ref="D21:E21"/>
    <mergeCell ref="D22:E22"/>
    <mergeCell ref="D23:E23"/>
    <mergeCell ref="D24:E24"/>
    <mergeCell ref="A38:A40"/>
    <mergeCell ref="B38:B40"/>
    <mergeCell ref="C38:H38"/>
    <mergeCell ref="I38:I40"/>
    <mergeCell ref="J38:J40"/>
    <mergeCell ref="L38:L40"/>
    <mergeCell ref="M38:M40"/>
    <mergeCell ref="C39:C40"/>
    <mergeCell ref="D39:E39"/>
    <mergeCell ref="F39:F40"/>
    <mergeCell ref="G39:G40"/>
    <mergeCell ref="H39:H40"/>
    <mergeCell ref="K38:K40"/>
    <mergeCell ref="A51:I51"/>
    <mergeCell ref="A58:A60"/>
    <mergeCell ref="B58:B60"/>
    <mergeCell ref="C58:G58"/>
    <mergeCell ref="H58:H60"/>
    <mergeCell ref="I58:I60"/>
    <mergeCell ref="D72:E72"/>
    <mergeCell ref="A73:F73"/>
    <mergeCell ref="J58:J60"/>
    <mergeCell ref="C59:C60"/>
    <mergeCell ref="D59:F59"/>
    <mergeCell ref="G59:G60"/>
    <mergeCell ref="A68:A69"/>
    <mergeCell ref="B68:B69"/>
    <mergeCell ref="D68:E68"/>
  </mergeCells>
  <pageMargins left="0.27559055118110237" right="0.15748031496062992" top="0.51181102362204722" bottom="0.51181102362204722" header="0.51181102362204722" footer="0.51181102362204722"/>
  <pageSetup paperSize="9" orientation="landscape" verticalDpi="300" r:id="rId1"/>
  <headerFooter alignWithMargins="0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tabSelected="1" view="pageBreakPreview" topLeftCell="A55" zoomScale="90" zoomScaleNormal="80" zoomScaleSheetLayoutView="90" workbookViewId="0">
      <selection activeCell="A9" sqref="A9:K9"/>
    </sheetView>
  </sheetViews>
  <sheetFormatPr defaultRowHeight="12.75" x14ac:dyDescent="0.2"/>
  <cols>
    <col min="1" max="1" width="5.140625" customWidth="1"/>
    <col min="2" max="2" width="31.28515625" customWidth="1"/>
    <col min="3" max="3" width="7.42578125" customWidth="1"/>
    <col min="4" max="4" width="6.85546875" customWidth="1"/>
    <col min="5" max="5" width="9.140625" style="66" customWidth="1"/>
    <col min="6" max="6" width="9.5703125" style="68" customWidth="1"/>
    <col min="7" max="7" width="8" customWidth="1"/>
    <col min="8" max="8" width="8.28515625" customWidth="1"/>
    <col min="9" max="9" width="14" customWidth="1"/>
    <col min="11" max="11" width="13.85546875" customWidth="1"/>
    <col min="12" max="12" width="24.85546875" customWidth="1"/>
  </cols>
  <sheetData>
    <row r="1" spans="1:12" x14ac:dyDescent="0.2">
      <c r="A1" s="105"/>
      <c r="B1" s="106"/>
      <c r="C1" s="106"/>
      <c r="D1" s="106"/>
      <c r="E1" s="107"/>
      <c r="F1" s="108"/>
      <c r="G1" s="106"/>
      <c r="H1" s="106"/>
      <c r="I1" s="106"/>
      <c r="J1" s="106"/>
      <c r="K1" s="106"/>
      <c r="L1" s="109"/>
    </row>
    <row r="2" spans="1:12" ht="14.25" x14ac:dyDescent="0.2">
      <c r="A2" s="110"/>
      <c r="B2" s="45"/>
      <c r="C2" s="45"/>
      <c r="D2" s="45"/>
      <c r="E2" s="67"/>
      <c r="F2" s="69"/>
      <c r="G2" s="45"/>
      <c r="H2" s="187" t="s">
        <v>158</v>
      </c>
      <c r="I2" s="187"/>
      <c r="J2" s="187"/>
      <c r="K2" s="187"/>
      <c r="L2" s="188"/>
    </row>
    <row r="3" spans="1:12" x14ac:dyDescent="0.2">
      <c r="A3" s="110"/>
      <c r="B3" s="45"/>
      <c r="C3" s="45"/>
      <c r="D3" s="45"/>
      <c r="E3" s="45"/>
      <c r="F3" s="45"/>
      <c r="G3" s="45"/>
      <c r="H3" s="45"/>
      <c r="I3" s="45"/>
      <c r="J3" s="45"/>
      <c r="K3" s="45"/>
      <c r="L3" s="111"/>
    </row>
    <row r="4" spans="1:12" x14ac:dyDescent="0.2">
      <c r="A4" s="110"/>
      <c r="B4" s="45"/>
      <c r="C4" s="45"/>
      <c r="D4" s="45"/>
      <c r="E4" s="45"/>
      <c r="F4" s="45"/>
      <c r="G4" s="45"/>
      <c r="H4" s="45"/>
      <c r="I4" s="45"/>
      <c r="J4" s="45"/>
      <c r="K4" s="45"/>
      <c r="L4" s="111"/>
    </row>
    <row r="5" spans="1:12" x14ac:dyDescent="0.2">
      <c r="A5" s="110"/>
      <c r="B5" s="45"/>
      <c r="C5" s="45"/>
      <c r="D5" s="45"/>
      <c r="E5" s="45"/>
      <c r="F5" s="45"/>
      <c r="G5" s="45"/>
      <c r="H5" s="45"/>
      <c r="I5" s="45"/>
      <c r="J5" s="45"/>
      <c r="K5" s="45"/>
      <c r="L5" s="111"/>
    </row>
    <row r="6" spans="1:12" x14ac:dyDescent="0.2">
      <c r="A6" s="110"/>
      <c r="B6" s="45"/>
      <c r="C6" s="45"/>
      <c r="D6" s="45"/>
      <c r="E6" s="45"/>
      <c r="F6" s="45"/>
      <c r="G6" s="45"/>
      <c r="H6" s="45"/>
      <c r="I6" s="45"/>
      <c r="J6" s="45"/>
      <c r="K6" s="45"/>
      <c r="L6" s="111"/>
    </row>
    <row r="7" spans="1:12" x14ac:dyDescent="0.2">
      <c r="A7" s="110"/>
      <c r="B7" s="45"/>
      <c r="C7" s="45"/>
      <c r="D7" s="45"/>
      <c r="E7" s="45"/>
      <c r="F7" s="45"/>
      <c r="G7" s="45"/>
      <c r="H7" s="45"/>
      <c r="I7" s="45"/>
      <c r="J7" s="45"/>
      <c r="K7" s="45"/>
      <c r="L7" s="111"/>
    </row>
    <row r="8" spans="1:12" x14ac:dyDescent="0.2">
      <c r="A8" s="110"/>
      <c r="B8" s="45"/>
      <c r="C8" s="45"/>
      <c r="D8" s="45"/>
      <c r="E8" s="45"/>
      <c r="F8" s="45"/>
      <c r="G8" s="45"/>
      <c r="H8" s="45"/>
      <c r="I8" s="45"/>
      <c r="J8" s="45"/>
      <c r="K8" s="45"/>
      <c r="L8" s="111"/>
    </row>
    <row r="9" spans="1:12" ht="15.75" x14ac:dyDescent="0.25">
      <c r="A9" s="189" t="s">
        <v>157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11"/>
    </row>
    <row r="10" spans="1:12" ht="15.75" x14ac:dyDescent="0.25">
      <c r="A10" s="191" t="s">
        <v>155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11"/>
    </row>
    <row r="11" spans="1:12" ht="52.5" customHeight="1" x14ac:dyDescent="0.2">
      <c r="A11" s="193" t="s">
        <v>156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12"/>
    </row>
    <row r="12" spans="1:12" ht="15.75" thickBot="1" x14ac:dyDescent="0.25">
      <c r="A12" s="113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112"/>
    </row>
    <row r="13" spans="1:12" ht="161.25" customHeight="1" thickBot="1" x14ac:dyDescent="0.25">
      <c r="A13" s="74" t="s">
        <v>58</v>
      </c>
      <c r="B13" s="75" t="s">
        <v>141</v>
      </c>
      <c r="C13" s="95" t="s">
        <v>76</v>
      </c>
      <c r="D13" s="96" t="s">
        <v>77</v>
      </c>
      <c r="E13" s="95" t="s">
        <v>78</v>
      </c>
      <c r="F13" s="97" t="s">
        <v>79</v>
      </c>
      <c r="G13" s="98" t="s">
        <v>80</v>
      </c>
      <c r="H13" s="99" t="s">
        <v>81</v>
      </c>
      <c r="I13" s="75" t="s">
        <v>82</v>
      </c>
      <c r="J13" s="75" t="s">
        <v>36</v>
      </c>
      <c r="K13" s="75" t="s">
        <v>83</v>
      </c>
      <c r="L13" s="114" t="s">
        <v>48</v>
      </c>
    </row>
    <row r="14" spans="1:12" ht="13.5" thickBot="1" x14ac:dyDescent="0.25">
      <c r="A14" s="76">
        <v>1</v>
      </c>
      <c r="B14" s="77">
        <v>2</v>
      </c>
      <c r="C14" s="77">
        <v>3</v>
      </c>
      <c r="D14" s="77">
        <v>4</v>
      </c>
      <c r="E14" s="77">
        <v>5</v>
      </c>
      <c r="F14" s="77">
        <v>6</v>
      </c>
      <c r="G14" s="77">
        <v>7</v>
      </c>
      <c r="H14" s="77">
        <v>8</v>
      </c>
      <c r="I14" s="78">
        <v>9</v>
      </c>
      <c r="J14" s="78">
        <v>10</v>
      </c>
      <c r="K14" s="78">
        <v>11</v>
      </c>
      <c r="L14" s="115">
        <v>12</v>
      </c>
    </row>
    <row r="15" spans="1:12" ht="15.75" customHeight="1" x14ac:dyDescent="0.2">
      <c r="A15" s="118" t="s">
        <v>129</v>
      </c>
      <c r="B15" s="119" t="s">
        <v>130</v>
      </c>
      <c r="C15" s="120"/>
      <c r="D15" s="120"/>
      <c r="E15" s="121"/>
      <c r="F15" s="122"/>
      <c r="G15" s="123"/>
      <c r="H15" s="123"/>
      <c r="I15" s="123"/>
      <c r="J15" s="123"/>
      <c r="K15" s="123"/>
      <c r="L15" s="124"/>
    </row>
    <row r="16" spans="1:12" s="127" customFormat="1" ht="28.5" x14ac:dyDescent="0.2">
      <c r="A16" s="84" t="s">
        <v>9</v>
      </c>
      <c r="B16" s="82" t="s">
        <v>84</v>
      </c>
      <c r="C16" s="84">
        <v>55</v>
      </c>
      <c r="D16" s="84"/>
      <c r="E16" s="84">
        <v>2</v>
      </c>
      <c r="F16" s="84"/>
      <c r="G16" s="84">
        <v>1</v>
      </c>
      <c r="H16" s="84">
        <v>57</v>
      </c>
      <c r="I16" s="125"/>
      <c r="J16" s="104"/>
      <c r="K16" s="104"/>
      <c r="L16" s="126"/>
    </row>
    <row r="17" spans="1:12" s="127" customFormat="1" ht="28.5" x14ac:dyDescent="0.2">
      <c r="A17" s="84" t="s">
        <v>11</v>
      </c>
      <c r="B17" s="82" t="s">
        <v>85</v>
      </c>
      <c r="C17" s="84">
        <v>13</v>
      </c>
      <c r="D17" s="84"/>
      <c r="E17" s="84">
        <v>2</v>
      </c>
      <c r="F17" s="84"/>
      <c r="G17" s="84">
        <v>1</v>
      </c>
      <c r="H17" s="84">
        <v>15</v>
      </c>
      <c r="I17" s="125"/>
      <c r="J17" s="104"/>
      <c r="K17" s="104"/>
      <c r="L17" s="126"/>
    </row>
    <row r="18" spans="1:12" s="127" customFormat="1" ht="28.5" x14ac:dyDescent="0.2">
      <c r="A18" s="84" t="s">
        <v>13</v>
      </c>
      <c r="B18" s="82" t="s">
        <v>86</v>
      </c>
      <c r="C18" s="84">
        <v>13</v>
      </c>
      <c r="D18" s="84"/>
      <c r="E18" s="84"/>
      <c r="F18" s="84"/>
      <c r="G18" s="84">
        <v>1</v>
      </c>
      <c r="H18" s="84">
        <f>SUM(C18:D18)</f>
        <v>13</v>
      </c>
      <c r="I18" s="125"/>
      <c r="J18" s="104"/>
      <c r="K18" s="104"/>
      <c r="L18" s="126"/>
    </row>
    <row r="19" spans="1:12" s="127" customFormat="1" ht="28.5" x14ac:dyDescent="0.2">
      <c r="A19" s="84" t="s">
        <v>15</v>
      </c>
      <c r="B19" s="82" t="s">
        <v>87</v>
      </c>
      <c r="C19" s="84">
        <v>6</v>
      </c>
      <c r="D19" s="84"/>
      <c r="E19" s="84"/>
      <c r="F19" s="84"/>
      <c r="G19" s="84">
        <v>1</v>
      </c>
      <c r="H19" s="84">
        <v>6</v>
      </c>
      <c r="I19" s="125"/>
      <c r="J19" s="104"/>
      <c r="K19" s="104"/>
      <c r="L19" s="126"/>
    </row>
    <row r="20" spans="1:12" s="127" customFormat="1" ht="28.5" x14ac:dyDescent="0.2">
      <c r="A20" s="84" t="s">
        <v>17</v>
      </c>
      <c r="B20" s="82" t="s">
        <v>88</v>
      </c>
      <c r="C20" s="84">
        <v>7</v>
      </c>
      <c r="D20" s="84"/>
      <c r="E20" s="84"/>
      <c r="F20" s="84"/>
      <c r="G20" s="84">
        <v>1</v>
      </c>
      <c r="H20" s="84">
        <v>7</v>
      </c>
      <c r="I20" s="125"/>
      <c r="J20" s="104"/>
      <c r="K20" s="104"/>
      <c r="L20" s="126"/>
    </row>
    <row r="21" spans="1:12" s="127" customFormat="1" ht="28.5" x14ac:dyDescent="0.2">
      <c r="A21" s="84" t="s">
        <v>19</v>
      </c>
      <c r="B21" s="82" t="s">
        <v>89</v>
      </c>
      <c r="C21" s="84">
        <v>9</v>
      </c>
      <c r="D21" s="84"/>
      <c r="E21" s="84"/>
      <c r="F21" s="84"/>
      <c r="G21" s="84">
        <v>1</v>
      </c>
      <c r="H21" s="84">
        <v>9</v>
      </c>
      <c r="I21" s="125"/>
      <c r="J21" s="104"/>
      <c r="K21" s="104"/>
      <c r="L21" s="126"/>
    </row>
    <row r="22" spans="1:12" s="127" customFormat="1" ht="14.25" x14ac:dyDescent="0.2">
      <c r="A22" s="84" t="s">
        <v>21</v>
      </c>
      <c r="B22" s="82" t="s">
        <v>90</v>
      </c>
      <c r="C22" s="84">
        <v>8</v>
      </c>
      <c r="D22" s="84"/>
      <c r="E22" s="84">
        <v>2</v>
      </c>
      <c r="F22" s="84"/>
      <c r="G22" s="84">
        <v>1</v>
      </c>
      <c r="H22" s="84">
        <v>10</v>
      </c>
      <c r="I22" s="125"/>
      <c r="J22" s="104"/>
      <c r="K22" s="104"/>
      <c r="L22" s="126"/>
    </row>
    <row r="23" spans="1:12" s="127" customFormat="1" ht="28.5" x14ac:dyDescent="0.2">
      <c r="A23" s="84" t="s">
        <v>23</v>
      </c>
      <c r="B23" s="82" t="s">
        <v>144</v>
      </c>
      <c r="C23" s="84">
        <v>2</v>
      </c>
      <c r="D23" s="84"/>
      <c r="E23" s="84"/>
      <c r="F23" s="84"/>
      <c r="G23" s="84">
        <v>1</v>
      </c>
      <c r="H23" s="84">
        <v>2</v>
      </c>
      <c r="I23" s="125"/>
      <c r="J23" s="104"/>
      <c r="K23" s="104"/>
      <c r="L23" s="126"/>
    </row>
    <row r="24" spans="1:12" s="127" customFormat="1" ht="28.5" x14ac:dyDescent="0.2">
      <c r="A24" s="84">
        <v>9</v>
      </c>
      <c r="B24" s="82" t="s">
        <v>150</v>
      </c>
      <c r="C24" s="84">
        <v>13</v>
      </c>
      <c r="D24" s="84"/>
      <c r="E24" s="84">
        <v>1</v>
      </c>
      <c r="F24" s="84"/>
      <c r="G24" s="84"/>
      <c r="H24" s="84">
        <v>14</v>
      </c>
      <c r="I24" s="125"/>
      <c r="J24" s="104"/>
      <c r="K24" s="104"/>
      <c r="L24" s="126"/>
    </row>
    <row r="25" spans="1:12" s="127" customFormat="1" ht="28.5" x14ac:dyDescent="0.2">
      <c r="A25" s="84">
        <v>10</v>
      </c>
      <c r="B25" s="82" t="s">
        <v>146</v>
      </c>
      <c r="C25" s="84">
        <v>2</v>
      </c>
      <c r="D25" s="84"/>
      <c r="E25" s="84"/>
      <c r="F25" s="84"/>
      <c r="G25" s="84">
        <v>1</v>
      </c>
      <c r="H25" s="84">
        <v>2</v>
      </c>
      <c r="I25" s="125"/>
      <c r="J25" s="104"/>
      <c r="K25" s="104"/>
      <c r="L25" s="126"/>
    </row>
    <row r="26" spans="1:12" s="127" customFormat="1" ht="28.5" x14ac:dyDescent="0.2">
      <c r="A26" s="84">
        <v>11</v>
      </c>
      <c r="B26" s="82" t="s">
        <v>91</v>
      </c>
      <c r="C26" s="84">
        <v>4</v>
      </c>
      <c r="D26" s="84"/>
      <c r="E26" s="84"/>
      <c r="F26" s="84"/>
      <c r="G26" s="84">
        <v>1</v>
      </c>
      <c r="H26" s="84">
        <v>4</v>
      </c>
      <c r="I26" s="125"/>
      <c r="J26" s="104"/>
      <c r="K26" s="104"/>
      <c r="L26" s="126"/>
    </row>
    <row r="27" spans="1:12" s="127" customFormat="1" ht="28.5" x14ac:dyDescent="0.2">
      <c r="A27" s="84">
        <v>12</v>
      </c>
      <c r="B27" s="82" t="s">
        <v>92</v>
      </c>
      <c r="C27" s="84">
        <v>16</v>
      </c>
      <c r="D27" s="84"/>
      <c r="E27" s="84">
        <v>1</v>
      </c>
      <c r="F27" s="84"/>
      <c r="G27" s="84">
        <v>1</v>
      </c>
      <c r="H27" s="84">
        <v>17</v>
      </c>
      <c r="I27" s="125"/>
      <c r="J27" s="104"/>
      <c r="K27" s="104"/>
      <c r="L27" s="126"/>
    </row>
    <row r="28" spans="1:12" s="127" customFormat="1" ht="28.5" x14ac:dyDescent="0.2">
      <c r="A28" s="84">
        <v>13</v>
      </c>
      <c r="B28" s="82" t="s">
        <v>151</v>
      </c>
      <c r="C28" s="84">
        <v>11</v>
      </c>
      <c r="D28" s="84"/>
      <c r="E28" s="84"/>
      <c r="F28" s="84"/>
      <c r="G28" s="84">
        <v>1</v>
      </c>
      <c r="H28" s="84">
        <v>11</v>
      </c>
      <c r="I28" s="125"/>
      <c r="J28" s="104"/>
      <c r="K28" s="104"/>
      <c r="L28" s="126"/>
    </row>
    <row r="29" spans="1:12" s="127" customFormat="1" ht="28.5" x14ac:dyDescent="0.2">
      <c r="A29" s="84">
        <v>14</v>
      </c>
      <c r="B29" s="82" t="s">
        <v>145</v>
      </c>
      <c r="C29" s="84">
        <v>7</v>
      </c>
      <c r="D29" s="84"/>
      <c r="E29" s="84"/>
      <c r="F29" s="84"/>
      <c r="G29" s="84">
        <v>1</v>
      </c>
      <c r="H29" s="84">
        <v>7</v>
      </c>
      <c r="I29" s="125"/>
      <c r="J29" s="104"/>
      <c r="K29" s="104"/>
      <c r="L29" s="126"/>
    </row>
    <row r="30" spans="1:12" s="127" customFormat="1" ht="28.5" x14ac:dyDescent="0.2">
      <c r="A30" s="84">
        <v>15</v>
      </c>
      <c r="B30" s="82" t="s">
        <v>93</v>
      </c>
      <c r="C30" s="84">
        <v>11</v>
      </c>
      <c r="D30" s="84"/>
      <c r="E30" s="84">
        <v>1</v>
      </c>
      <c r="F30" s="84"/>
      <c r="G30" s="84">
        <v>1</v>
      </c>
      <c r="H30" s="84">
        <v>12</v>
      </c>
      <c r="I30" s="125"/>
      <c r="J30" s="104"/>
      <c r="K30" s="104"/>
      <c r="L30" s="126"/>
    </row>
    <row r="31" spans="1:12" s="127" customFormat="1" ht="28.5" x14ac:dyDescent="0.2">
      <c r="A31" s="84">
        <v>16</v>
      </c>
      <c r="B31" s="82" t="s">
        <v>94</v>
      </c>
      <c r="C31" s="84">
        <v>8</v>
      </c>
      <c r="D31" s="84"/>
      <c r="E31" s="84">
        <v>4</v>
      </c>
      <c r="F31" s="84"/>
      <c r="G31" s="84">
        <v>1</v>
      </c>
      <c r="H31" s="84">
        <v>12</v>
      </c>
      <c r="I31" s="125"/>
      <c r="J31" s="104"/>
      <c r="K31" s="104"/>
      <c r="L31" s="126"/>
    </row>
    <row r="32" spans="1:12" s="127" customFormat="1" ht="28.5" x14ac:dyDescent="0.2">
      <c r="A32" s="84">
        <v>17</v>
      </c>
      <c r="B32" s="82" t="s">
        <v>147</v>
      </c>
      <c r="C32" s="84">
        <v>14</v>
      </c>
      <c r="D32" s="84"/>
      <c r="E32" s="84">
        <v>5</v>
      </c>
      <c r="F32" s="84"/>
      <c r="G32" s="84">
        <v>1</v>
      </c>
      <c r="H32" s="84">
        <v>19</v>
      </c>
      <c r="I32" s="125"/>
      <c r="J32" s="104"/>
      <c r="K32" s="104"/>
      <c r="L32" s="126"/>
    </row>
    <row r="33" spans="1:12" s="127" customFormat="1" ht="28.5" x14ac:dyDescent="0.2">
      <c r="A33" s="84">
        <v>18</v>
      </c>
      <c r="B33" s="82" t="s">
        <v>95</v>
      </c>
      <c r="C33" s="84">
        <v>29</v>
      </c>
      <c r="D33" s="84"/>
      <c r="E33" s="84"/>
      <c r="F33" s="84"/>
      <c r="G33" s="84">
        <v>1</v>
      </c>
      <c r="H33" s="84">
        <v>29</v>
      </c>
      <c r="I33" s="125"/>
      <c r="J33" s="104"/>
      <c r="K33" s="104"/>
      <c r="L33" s="126"/>
    </row>
    <row r="34" spans="1:12" s="127" customFormat="1" ht="28.5" x14ac:dyDescent="0.2">
      <c r="A34" s="84">
        <v>19</v>
      </c>
      <c r="B34" s="82" t="s">
        <v>96</v>
      </c>
      <c r="C34" s="84">
        <v>2</v>
      </c>
      <c r="D34" s="84"/>
      <c r="E34" s="84"/>
      <c r="F34" s="84"/>
      <c r="G34" s="84">
        <v>1</v>
      </c>
      <c r="H34" s="84">
        <v>2</v>
      </c>
      <c r="I34" s="125"/>
      <c r="J34" s="104"/>
      <c r="K34" s="104"/>
      <c r="L34" s="126"/>
    </row>
    <row r="35" spans="1:12" s="127" customFormat="1" ht="28.5" x14ac:dyDescent="0.2">
      <c r="A35" s="84">
        <v>20</v>
      </c>
      <c r="B35" s="82" t="s">
        <v>97</v>
      </c>
      <c r="C35" s="84">
        <v>2</v>
      </c>
      <c r="D35" s="84"/>
      <c r="E35" s="84"/>
      <c r="F35" s="84"/>
      <c r="G35" s="84">
        <v>1</v>
      </c>
      <c r="H35" s="84">
        <v>2</v>
      </c>
      <c r="I35" s="125"/>
      <c r="J35" s="104"/>
      <c r="K35" s="104"/>
      <c r="L35" s="126"/>
    </row>
    <row r="36" spans="1:12" s="127" customFormat="1" ht="28.5" x14ac:dyDescent="0.2">
      <c r="A36" s="84">
        <v>21</v>
      </c>
      <c r="B36" s="82" t="s">
        <v>148</v>
      </c>
      <c r="C36" s="84">
        <v>55</v>
      </c>
      <c r="D36" s="84"/>
      <c r="E36" s="84"/>
      <c r="F36" s="84"/>
      <c r="G36" s="84">
        <v>1</v>
      </c>
      <c r="H36" s="84">
        <v>55</v>
      </c>
      <c r="I36" s="125"/>
      <c r="J36" s="104"/>
      <c r="K36" s="104"/>
      <c r="L36" s="126"/>
    </row>
    <row r="37" spans="1:12" s="127" customFormat="1" ht="28.5" customHeight="1" x14ac:dyDescent="0.2">
      <c r="A37" s="84">
        <v>22</v>
      </c>
      <c r="B37" s="82" t="s">
        <v>98</v>
      </c>
      <c r="C37" s="84">
        <v>4</v>
      </c>
      <c r="D37" s="84"/>
      <c r="E37" s="84"/>
      <c r="F37" s="84"/>
      <c r="G37" s="84">
        <v>1</v>
      </c>
      <c r="H37" s="84">
        <v>4</v>
      </c>
      <c r="I37" s="125"/>
      <c r="J37" s="104"/>
      <c r="K37" s="104"/>
      <c r="L37" s="126"/>
    </row>
    <row r="38" spans="1:12" s="127" customFormat="1" ht="28.5" customHeight="1" x14ac:dyDescent="0.2">
      <c r="A38" s="84">
        <v>23</v>
      </c>
      <c r="B38" s="82" t="s">
        <v>99</v>
      </c>
      <c r="C38" s="84">
        <v>4</v>
      </c>
      <c r="D38" s="84"/>
      <c r="E38" s="84"/>
      <c r="F38" s="84"/>
      <c r="G38" s="84">
        <v>1</v>
      </c>
      <c r="H38" s="84">
        <v>4</v>
      </c>
      <c r="I38" s="125"/>
      <c r="J38" s="104"/>
      <c r="K38" s="104"/>
      <c r="L38" s="126"/>
    </row>
    <row r="39" spans="1:12" s="127" customFormat="1" ht="14.25" x14ac:dyDescent="0.2">
      <c r="A39" s="84">
        <v>24</v>
      </c>
      <c r="B39" s="82" t="s">
        <v>100</v>
      </c>
      <c r="C39" s="84">
        <v>4</v>
      </c>
      <c r="D39" s="84"/>
      <c r="E39" s="84"/>
      <c r="F39" s="84"/>
      <c r="G39" s="84">
        <v>1</v>
      </c>
      <c r="H39" s="84">
        <v>4</v>
      </c>
      <c r="I39" s="125"/>
      <c r="J39" s="104"/>
      <c r="K39" s="104"/>
      <c r="L39" s="126"/>
    </row>
    <row r="40" spans="1:12" s="127" customFormat="1" ht="28.5" x14ac:dyDescent="0.2">
      <c r="A40" s="84">
        <v>25</v>
      </c>
      <c r="B40" s="82" t="s">
        <v>101</v>
      </c>
      <c r="C40" s="84">
        <v>9</v>
      </c>
      <c r="D40" s="84"/>
      <c r="E40" s="84">
        <v>4</v>
      </c>
      <c r="F40" s="84"/>
      <c r="G40" s="84">
        <v>1</v>
      </c>
      <c r="H40" s="84">
        <v>13</v>
      </c>
      <c r="I40" s="125"/>
      <c r="J40" s="104"/>
      <c r="K40" s="104"/>
      <c r="L40" s="126"/>
    </row>
    <row r="41" spans="1:12" s="135" customFormat="1" ht="28.5" x14ac:dyDescent="0.2">
      <c r="A41" s="101">
        <v>26</v>
      </c>
      <c r="B41" s="82" t="s">
        <v>102</v>
      </c>
      <c r="C41" s="83">
        <v>1</v>
      </c>
      <c r="D41" s="84"/>
      <c r="E41" s="84">
        <v>1</v>
      </c>
      <c r="F41" s="101"/>
      <c r="G41" s="84">
        <v>1</v>
      </c>
      <c r="H41" s="83">
        <v>2</v>
      </c>
      <c r="I41" s="125"/>
      <c r="J41" s="104"/>
      <c r="K41" s="104"/>
      <c r="L41" s="134"/>
    </row>
    <row r="42" spans="1:12" s="45" customFormat="1" ht="28.5" x14ac:dyDescent="0.2">
      <c r="A42" s="100">
        <v>27</v>
      </c>
      <c r="B42" s="82" t="s">
        <v>103</v>
      </c>
      <c r="C42" s="83">
        <v>9</v>
      </c>
      <c r="D42" s="84"/>
      <c r="E42" s="84"/>
      <c r="F42" s="101"/>
      <c r="G42" s="80">
        <v>1</v>
      </c>
      <c r="H42" s="83">
        <v>9</v>
      </c>
      <c r="I42" s="81"/>
      <c r="J42" s="104"/>
      <c r="K42" s="103"/>
      <c r="L42" s="116"/>
    </row>
    <row r="43" spans="1:12" s="45" customFormat="1" ht="28.5" x14ac:dyDescent="0.2">
      <c r="A43" s="100">
        <v>28</v>
      </c>
      <c r="B43" s="82" t="s">
        <v>104</v>
      </c>
      <c r="C43" s="83">
        <v>15</v>
      </c>
      <c r="D43" s="84"/>
      <c r="E43" s="84">
        <v>1</v>
      </c>
      <c r="F43" s="101"/>
      <c r="G43" s="80">
        <v>1</v>
      </c>
      <c r="H43" s="83">
        <v>16</v>
      </c>
      <c r="I43" s="81"/>
      <c r="J43" s="104"/>
      <c r="K43" s="103"/>
      <c r="L43" s="116"/>
    </row>
    <row r="44" spans="1:12" s="45" customFormat="1" ht="28.5" x14ac:dyDescent="0.2">
      <c r="A44" s="100">
        <v>29</v>
      </c>
      <c r="B44" s="82" t="s">
        <v>149</v>
      </c>
      <c r="C44" s="83">
        <v>3</v>
      </c>
      <c r="D44" s="84"/>
      <c r="E44" s="84">
        <v>2</v>
      </c>
      <c r="F44" s="101"/>
      <c r="G44" s="80">
        <v>1</v>
      </c>
      <c r="H44" s="83">
        <v>5</v>
      </c>
      <c r="I44" s="81"/>
      <c r="J44" s="104"/>
      <c r="K44" s="103"/>
      <c r="L44" s="116"/>
    </row>
    <row r="45" spans="1:12" s="45" customFormat="1" ht="42.75" x14ac:dyDescent="0.2">
      <c r="A45" s="100">
        <v>30</v>
      </c>
      <c r="B45" s="82" t="s">
        <v>105</v>
      </c>
      <c r="C45" s="83">
        <v>21</v>
      </c>
      <c r="D45" s="84"/>
      <c r="E45" s="84"/>
      <c r="F45" s="101"/>
      <c r="G45" s="80">
        <v>1</v>
      </c>
      <c r="H45" s="83">
        <v>21</v>
      </c>
      <c r="I45" s="81"/>
      <c r="J45" s="104"/>
      <c r="K45" s="103"/>
      <c r="L45" s="116"/>
    </row>
    <row r="46" spans="1:12" s="45" customFormat="1" ht="28.5" x14ac:dyDescent="0.2">
      <c r="A46" s="100">
        <v>31</v>
      </c>
      <c r="B46" s="82" t="s">
        <v>106</v>
      </c>
      <c r="C46" s="85">
        <v>14</v>
      </c>
      <c r="D46" s="85"/>
      <c r="E46" s="85">
        <v>1</v>
      </c>
      <c r="F46" s="102"/>
      <c r="G46" s="80">
        <v>1</v>
      </c>
      <c r="H46" s="86">
        <v>15</v>
      </c>
      <c r="I46" s="81"/>
      <c r="J46" s="104"/>
      <c r="K46" s="103"/>
      <c r="L46" s="116"/>
    </row>
    <row r="47" spans="1:12" s="45" customFormat="1" ht="28.5" x14ac:dyDescent="0.2">
      <c r="A47" s="100">
        <v>32</v>
      </c>
      <c r="B47" s="82" t="s">
        <v>107</v>
      </c>
      <c r="C47" s="83">
        <v>4</v>
      </c>
      <c r="D47" s="84"/>
      <c r="E47" s="84"/>
      <c r="F47" s="101"/>
      <c r="G47" s="80">
        <v>1</v>
      </c>
      <c r="H47" s="83">
        <v>4</v>
      </c>
      <c r="I47" s="81"/>
      <c r="J47" s="104"/>
      <c r="K47" s="103"/>
      <c r="L47" s="116"/>
    </row>
    <row r="48" spans="1:12" s="45" customFormat="1" ht="28.5" x14ac:dyDescent="0.2">
      <c r="A48" s="100">
        <v>33</v>
      </c>
      <c r="B48" s="82" t="s">
        <v>108</v>
      </c>
      <c r="C48" s="83">
        <v>1</v>
      </c>
      <c r="D48" s="84"/>
      <c r="E48" s="84"/>
      <c r="F48" s="101"/>
      <c r="G48" s="80">
        <v>1</v>
      </c>
      <c r="H48" s="83">
        <f>SUM(C48:D48)</f>
        <v>1</v>
      </c>
      <c r="I48" s="81"/>
      <c r="J48" s="104"/>
      <c r="K48" s="103"/>
      <c r="L48" s="116"/>
    </row>
    <row r="49" spans="1:12" s="45" customFormat="1" ht="28.5" x14ac:dyDescent="0.2">
      <c r="A49" s="100">
        <v>34</v>
      </c>
      <c r="B49" s="82" t="s">
        <v>109</v>
      </c>
      <c r="C49" s="83">
        <v>1</v>
      </c>
      <c r="D49" s="84"/>
      <c r="E49" s="84"/>
      <c r="F49" s="101"/>
      <c r="G49" s="80">
        <v>1</v>
      </c>
      <c r="H49" s="83">
        <f>SUM(C49:D49)</f>
        <v>1</v>
      </c>
      <c r="I49" s="81"/>
      <c r="J49" s="104"/>
      <c r="K49" s="103"/>
      <c r="L49" s="116"/>
    </row>
    <row r="50" spans="1:12" s="45" customFormat="1" ht="28.5" x14ac:dyDescent="0.2">
      <c r="A50" s="100">
        <v>35</v>
      </c>
      <c r="B50" s="82" t="s">
        <v>110</v>
      </c>
      <c r="C50" s="83">
        <v>6</v>
      </c>
      <c r="D50" s="84"/>
      <c r="E50" s="84"/>
      <c r="F50" s="101"/>
      <c r="G50" s="80">
        <v>1</v>
      </c>
      <c r="H50" s="83">
        <f>SUM(C50:D50)</f>
        <v>6</v>
      </c>
      <c r="I50" s="81"/>
      <c r="J50" s="104"/>
      <c r="K50" s="103"/>
      <c r="L50" s="116"/>
    </row>
    <row r="51" spans="1:12" s="136" customFormat="1" ht="28.5" x14ac:dyDescent="0.2">
      <c r="A51" s="100">
        <v>56</v>
      </c>
      <c r="B51" s="82" t="s">
        <v>111</v>
      </c>
      <c r="C51" s="83">
        <v>4</v>
      </c>
      <c r="D51" s="84"/>
      <c r="E51" s="84"/>
      <c r="F51" s="101"/>
      <c r="G51" s="80">
        <v>1</v>
      </c>
      <c r="H51" s="83">
        <v>4</v>
      </c>
      <c r="I51" s="81"/>
      <c r="J51" s="104"/>
      <c r="K51" s="103"/>
      <c r="L51" s="116"/>
    </row>
    <row r="52" spans="1:12" ht="15.75" customHeight="1" x14ac:dyDescent="0.2">
      <c r="A52" s="128" t="s">
        <v>131</v>
      </c>
      <c r="B52" s="129" t="s">
        <v>132</v>
      </c>
      <c r="C52" s="130"/>
      <c r="D52" s="131"/>
      <c r="E52" s="131"/>
      <c r="F52" s="132"/>
      <c r="G52" s="87"/>
      <c r="H52" s="130"/>
      <c r="I52" s="133"/>
      <c r="J52" s="195"/>
      <c r="K52" s="196"/>
      <c r="L52" s="197"/>
    </row>
    <row r="53" spans="1:12" ht="14.25" x14ac:dyDescent="0.2">
      <c r="A53" s="88" t="s">
        <v>9</v>
      </c>
      <c r="B53" s="82" t="s">
        <v>112</v>
      </c>
      <c r="C53" s="83">
        <v>1</v>
      </c>
      <c r="D53" s="84"/>
      <c r="E53" s="84"/>
      <c r="F53" s="101"/>
      <c r="G53" s="80">
        <v>1</v>
      </c>
      <c r="H53" s="83">
        <v>1</v>
      </c>
      <c r="I53" s="81"/>
      <c r="J53" s="104"/>
      <c r="K53" s="103"/>
      <c r="L53" s="116"/>
    </row>
    <row r="54" spans="1:12" ht="14.25" x14ac:dyDescent="0.2">
      <c r="A54" s="88" t="s">
        <v>11</v>
      </c>
      <c r="B54" s="82" t="s">
        <v>152</v>
      </c>
      <c r="C54" s="83">
        <v>16</v>
      </c>
      <c r="D54" s="84"/>
      <c r="E54" s="84"/>
      <c r="F54" s="101"/>
      <c r="G54" s="80">
        <v>1</v>
      </c>
      <c r="H54" s="83">
        <v>16</v>
      </c>
      <c r="I54" s="81"/>
      <c r="J54" s="104"/>
      <c r="K54" s="103"/>
      <c r="L54" s="116"/>
    </row>
    <row r="55" spans="1:12" ht="28.5" customHeight="1" x14ac:dyDescent="0.2">
      <c r="A55" s="88" t="s">
        <v>13</v>
      </c>
      <c r="B55" s="82" t="s">
        <v>113</v>
      </c>
      <c r="C55" s="83">
        <v>8</v>
      </c>
      <c r="D55" s="84"/>
      <c r="E55" s="84"/>
      <c r="F55" s="101"/>
      <c r="G55" s="80">
        <v>1</v>
      </c>
      <c r="H55" s="83">
        <v>8</v>
      </c>
      <c r="I55" s="81"/>
      <c r="J55" s="104"/>
      <c r="K55" s="103"/>
      <c r="L55" s="116"/>
    </row>
    <row r="56" spans="1:12" ht="28.5" customHeight="1" x14ac:dyDescent="0.2">
      <c r="A56" s="88" t="s">
        <v>15</v>
      </c>
      <c r="B56" s="82" t="s">
        <v>114</v>
      </c>
      <c r="C56" s="83">
        <v>4</v>
      </c>
      <c r="D56" s="84"/>
      <c r="E56" s="84"/>
      <c r="F56" s="101"/>
      <c r="G56" s="80">
        <v>1</v>
      </c>
      <c r="H56" s="83">
        <f>SUM(C56:D56)</f>
        <v>4</v>
      </c>
      <c r="I56" s="81"/>
      <c r="J56" s="104"/>
      <c r="K56" s="103"/>
      <c r="L56" s="116"/>
    </row>
    <row r="57" spans="1:12" ht="14.25" x14ac:dyDescent="0.2">
      <c r="A57" s="88" t="s">
        <v>17</v>
      </c>
      <c r="B57" s="82" t="s">
        <v>115</v>
      </c>
      <c r="C57" s="83">
        <v>17</v>
      </c>
      <c r="D57" s="84"/>
      <c r="E57" s="84">
        <v>4</v>
      </c>
      <c r="F57" s="101"/>
      <c r="G57" s="80">
        <v>1</v>
      </c>
      <c r="H57" s="83">
        <v>21</v>
      </c>
      <c r="I57" s="81"/>
      <c r="J57" s="104"/>
      <c r="K57" s="103"/>
      <c r="L57" s="116"/>
    </row>
    <row r="58" spans="1:12" ht="28.5" x14ac:dyDescent="0.2">
      <c r="A58" s="88" t="s">
        <v>19</v>
      </c>
      <c r="B58" s="82" t="s">
        <v>116</v>
      </c>
      <c r="C58" s="83">
        <v>3</v>
      </c>
      <c r="D58" s="84"/>
      <c r="E58" s="84"/>
      <c r="F58" s="101"/>
      <c r="G58" s="80">
        <v>1</v>
      </c>
      <c r="H58" s="83">
        <f t="shared" ref="H58:H66" si="0">SUM(C58:D58)</f>
        <v>3</v>
      </c>
      <c r="I58" s="81"/>
      <c r="J58" s="104"/>
      <c r="K58" s="103"/>
      <c r="L58" s="116"/>
    </row>
    <row r="59" spans="1:12" ht="28.5" x14ac:dyDescent="0.2">
      <c r="A59" s="88" t="s">
        <v>21</v>
      </c>
      <c r="B59" s="82" t="s">
        <v>117</v>
      </c>
      <c r="C59" s="83">
        <v>3</v>
      </c>
      <c r="D59" s="84"/>
      <c r="E59" s="84"/>
      <c r="F59" s="101"/>
      <c r="G59" s="80">
        <v>1</v>
      </c>
      <c r="H59" s="83">
        <f t="shared" si="0"/>
        <v>3</v>
      </c>
      <c r="I59" s="81"/>
      <c r="J59" s="104"/>
      <c r="K59" s="103"/>
      <c r="L59" s="116"/>
    </row>
    <row r="60" spans="1:12" ht="28.5" x14ac:dyDescent="0.2">
      <c r="A60" s="88" t="s">
        <v>23</v>
      </c>
      <c r="B60" s="82" t="s">
        <v>118</v>
      </c>
      <c r="C60" s="83">
        <v>4</v>
      </c>
      <c r="D60" s="84"/>
      <c r="E60" s="84"/>
      <c r="F60" s="101"/>
      <c r="G60" s="80">
        <v>1</v>
      </c>
      <c r="H60" s="83">
        <f t="shared" si="0"/>
        <v>4</v>
      </c>
      <c r="I60" s="81"/>
      <c r="J60" s="104"/>
      <c r="K60" s="103"/>
      <c r="L60" s="116"/>
    </row>
    <row r="61" spans="1:12" ht="28.5" x14ac:dyDescent="0.2">
      <c r="A61" s="88" t="s">
        <v>25</v>
      </c>
      <c r="B61" s="82" t="s">
        <v>119</v>
      </c>
      <c r="C61" s="83">
        <v>6</v>
      </c>
      <c r="D61" s="84"/>
      <c r="E61" s="84"/>
      <c r="F61" s="101"/>
      <c r="G61" s="80">
        <v>1</v>
      </c>
      <c r="H61" s="83">
        <f t="shared" si="0"/>
        <v>6</v>
      </c>
      <c r="I61" s="81"/>
      <c r="J61" s="104"/>
      <c r="K61" s="103"/>
      <c r="L61" s="116"/>
    </row>
    <row r="62" spans="1:12" ht="28.5" x14ac:dyDescent="0.2">
      <c r="A62" s="88" t="s">
        <v>27</v>
      </c>
      <c r="B62" s="82" t="s">
        <v>120</v>
      </c>
      <c r="C62" s="83">
        <v>4</v>
      </c>
      <c r="D62" s="84"/>
      <c r="E62" s="84"/>
      <c r="F62" s="101"/>
      <c r="G62" s="80">
        <v>1</v>
      </c>
      <c r="H62" s="83">
        <f t="shared" si="0"/>
        <v>4</v>
      </c>
      <c r="I62" s="81"/>
      <c r="J62" s="104"/>
      <c r="K62" s="103"/>
      <c r="L62" s="116"/>
    </row>
    <row r="63" spans="1:12" ht="28.5" x14ac:dyDescent="0.2">
      <c r="A63" s="88" t="s">
        <v>133</v>
      </c>
      <c r="B63" s="82" t="s">
        <v>121</v>
      </c>
      <c r="C63" s="83">
        <v>4</v>
      </c>
      <c r="D63" s="84"/>
      <c r="E63" s="84"/>
      <c r="F63" s="101"/>
      <c r="G63" s="80">
        <v>1</v>
      </c>
      <c r="H63" s="83">
        <f t="shared" si="0"/>
        <v>4</v>
      </c>
      <c r="I63" s="81"/>
      <c r="J63" s="104"/>
      <c r="K63" s="103"/>
      <c r="L63" s="116"/>
    </row>
    <row r="64" spans="1:12" ht="28.5" x14ac:dyDescent="0.2">
      <c r="A64" s="88" t="s">
        <v>134</v>
      </c>
      <c r="B64" s="82" t="s">
        <v>122</v>
      </c>
      <c r="C64" s="83">
        <v>4</v>
      </c>
      <c r="D64" s="84"/>
      <c r="E64" s="84"/>
      <c r="F64" s="101"/>
      <c r="G64" s="80">
        <v>1</v>
      </c>
      <c r="H64" s="83">
        <f t="shared" si="0"/>
        <v>4</v>
      </c>
      <c r="I64" s="81"/>
      <c r="J64" s="104"/>
      <c r="K64" s="103"/>
      <c r="L64" s="116"/>
    </row>
    <row r="65" spans="1:12" ht="28.5" x14ac:dyDescent="0.2">
      <c r="A65" s="88" t="s">
        <v>135</v>
      </c>
      <c r="B65" s="82" t="s">
        <v>123</v>
      </c>
      <c r="C65" s="83">
        <v>4</v>
      </c>
      <c r="D65" s="84"/>
      <c r="E65" s="84"/>
      <c r="F65" s="101"/>
      <c r="G65" s="80">
        <v>1</v>
      </c>
      <c r="H65" s="83">
        <f t="shared" si="0"/>
        <v>4</v>
      </c>
      <c r="I65" s="81"/>
      <c r="J65" s="104"/>
      <c r="K65" s="103"/>
      <c r="L65" s="116"/>
    </row>
    <row r="66" spans="1:12" ht="28.5" x14ac:dyDescent="0.2">
      <c r="A66" s="88" t="s">
        <v>136</v>
      </c>
      <c r="B66" s="82" t="s">
        <v>124</v>
      </c>
      <c r="C66" s="83">
        <v>4</v>
      </c>
      <c r="D66" s="84"/>
      <c r="E66" s="84"/>
      <c r="F66" s="101"/>
      <c r="G66" s="80">
        <v>1</v>
      </c>
      <c r="H66" s="83">
        <f t="shared" si="0"/>
        <v>4</v>
      </c>
      <c r="I66" s="81"/>
      <c r="J66" s="104"/>
      <c r="K66" s="103"/>
      <c r="L66" s="116"/>
    </row>
    <row r="67" spans="1:12" ht="14.25" x14ac:dyDescent="0.2">
      <c r="A67" s="88"/>
      <c r="B67" s="82" t="s">
        <v>153</v>
      </c>
      <c r="C67" s="84">
        <v>15</v>
      </c>
      <c r="D67" s="84"/>
      <c r="E67" s="84">
        <v>13</v>
      </c>
      <c r="F67" s="101"/>
      <c r="G67" s="80">
        <v>1</v>
      </c>
      <c r="H67" s="83">
        <v>28</v>
      </c>
      <c r="I67" s="81"/>
      <c r="J67" s="104"/>
      <c r="K67" s="103"/>
      <c r="L67" s="116"/>
    </row>
    <row r="68" spans="1:12" ht="42.75" x14ac:dyDescent="0.2">
      <c r="A68" s="88" t="s">
        <v>137</v>
      </c>
      <c r="B68" s="82" t="s">
        <v>125</v>
      </c>
      <c r="C68" s="85">
        <v>41</v>
      </c>
      <c r="D68" s="85">
        <v>2</v>
      </c>
      <c r="E68" s="85"/>
      <c r="F68" s="102"/>
      <c r="G68" s="80">
        <v>1</v>
      </c>
      <c r="H68" s="86">
        <v>43</v>
      </c>
      <c r="I68" s="81"/>
      <c r="J68" s="104"/>
      <c r="K68" s="103"/>
      <c r="L68" s="116"/>
    </row>
    <row r="69" spans="1:12" ht="42.75" x14ac:dyDescent="0.2">
      <c r="A69" s="88" t="s">
        <v>138</v>
      </c>
      <c r="B69" s="82" t="s">
        <v>126</v>
      </c>
      <c r="C69" s="83">
        <v>3</v>
      </c>
      <c r="D69" s="84"/>
      <c r="E69" s="84"/>
      <c r="F69" s="101"/>
      <c r="G69" s="80">
        <v>1</v>
      </c>
      <c r="H69" s="83">
        <v>3</v>
      </c>
      <c r="I69" s="81"/>
      <c r="J69" s="104"/>
      <c r="K69" s="103"/>
      <c r="L69" s="116"/>
    </row>
    <row r="70" spans="1:12" ht="14.25" x14ac:dyDescent="0.2">
      <c r="A70" s="88" t="s">
        <v>139</v>
      </c>
      <c r="B70" s="82" t="s">
        <v>127</v>
      </c>
      <c r="C70" s="83">
        <v>4</v>
      </c>
      <c r="D70" s="84"/>
      <c r="E70" s="84"/>
      <c r="F70" s="101"/>
      <c r="G70" s="80">
        <v>1</v>
      </c>
      <c r="H70" s="83">
        <v>4</v>
      </c>
      <c r="I70" s="81"/>
      <c r="J70" s="104"/>
      <c r="K70" s="103"/>
      <c r="L70" s="116"/>
    </row>
    <row r="71" spans="1:12" ht="28.5" x14ac:dyDescent="0.2">
      <c r="A71" s="88" t="s">
        <v>140</v>
      </c>
      <c r="B71" s="82" t="s">
        <v>128</v>
      </c>
      <c r="C71" s="85">
        <v>8</v>
      </c>
      <c r="D71" s="85"/>
      <c r="E71" s="85">
        <v>1</v>
      </c>
      <c r="F71" s="102"/>
      <c r="G71" s="80">
        <v>1</v>
      </c>
      <c r="H71" s="86">
        <v>9</v>
      </c>
      <c r="I71" s="81"/>
      <c r="J71" s="104"/>
      <c r="K71" s="103"/>
      <c r="L71" s="116"/>
    </row>
    <row r="72" spans="1:12" ht="28.5" customHeight="1" thickBot="1" x14ac:dyDescent="0.25">
      <c r="A72" s="88">
        <v>19</v>
      </c>
      <c r="B72" s="82" t="s">
        <v>154</v>
      </c>
      <c r="C72" s="84">
        <v>14</v>
      </c>
      <c r="D72" s="84"/>
      <c r="E72" s="84">
        <v>5</v>
      </c>
      <c r="F72" s="101"/>
      <c r="G72" s="80">
        <v>1</v>
      </c>
      <c r="H72" s="83">
        <v>19</v>
      </c>
      <c r="I72" s="81"/>
      <c r="J72" s="104"/>
      <c r="K72" s="103"/>
      <c r="L72" s="116"/>
    </row>
    <row r="73" spans="1:12" ht="20.100000000000001" customHeight="1" thickBot="1" x14ac:dyDescent="0.25">
      <c r="A73" s="184" t="s">
        <v>31</v>
      </c>
      <c r="B73" s="185"/>
      <c r="C73" s="185"/>
      <c r="D73" s="185"/>
      <c r="E73" s="185"/>
      <c r="F73" s="185"/>
      <c r="G73" s="186"/>
      <c r="H73" s="90">
        <f>SUM(H16:H72)</f>
        <v>606</v>
      </c>
      <c r="I73" s="89"/>
      <c r="J73" s="89"/>
      <c r="K73" s="89"/>
      <c r="L73" s="117"/>
    </row>
    <row r="74" spans="1:12" x14ac:dyDescent="0.2">
      <c r="A74" s="45"/>
      <c r="B74" s="70"/>
      <c r="C74" s="45"/>
      <c r="D74" s="45"/>
      <c r="E74" s="67"/>
      <c r="F74" s="69"/>
      <c r="G74" s="45"/>
      <c r="H74" s="45"/>
    </row>
    <row r="75" spans="1:12" x14ac:dyDescent="0.2">
      <c r="A75" s="45"/>
      <c r="B75" s="70"/>
      <c r="C75" s="45"/>
      <c r="D75" s="45"/>
      <c r="E75" s="67"/>
      <c r="F75" s="69"/>
      <c r="G75" s="7"/>
    </row>
    <row r="76" spans="1:12" x14ac:dyDescent="0.2">
      <c r="B76" s="72"/>
      <c r="G76" s="7"/>
    </row>
    <row r="77" spans="1:12" ht="14.25" x14ac:dyDescent="0.2">
      <c r="B77" s="73"/>
      <c r="G77" s="7"/>
      <c r="H77" s="91" t="s">
        <v>142</v>
      </c>
      <c r="I77" s="91"/>
      <c r="J77" s="91"/>
      <c r="K77" s="92"/>
      <c r="L77" s="93"/>
    </row>
    <row r="78" spans="1:12" ht="15" x14ac:dyDescent="0.25">
      <c r="B78" s="72"/>
      <c r="H78" s="94" t="s">
        <v>143</v>
      </c>
      <c r="I78" s="93"/>
      <c r="J78" s="93"/>
      <c r="K78" s="92"/>
      <c r="L78" s="93"/>
    </row>
    <row r="79" spans="1:12" x14ac:dyDescent="0.2">
      <c r="B79" s="71"/>
    </row>
    <row r="80" spans="1:12" ht="15" x14ac:dyDescent="0.2">
      <c r="B80" s="71"/>
      <c r="D80" s="46"/>
      <c r="G80" s="7"/>
    </row>
    <row r="81" spans="2:7" x14ac:dyDescent="0.2">
      <c r="B81" s="71"/>
      <c r="G81" s="7"/>
    </row>
    <row r="82" spans="2:7" x14ac:dyDescent="0.2">
      <c r="B82" s="71"/>
      <c r="G82" s="7"/>
    </row>
    <row r="83" spans="2:7" x14ac:dyDescent="0.2">
      <c r="B83" s="71"/>
    </row>
    <row r="85" spans="2:7" x14ac:dyDescent="0.2">
      <c r="D85" s="47"/>
    </row>
    <row r="86" spans="2:7" x14ac:dyDescent="0.2">
      <c r="D86" s="48"/>
    </row>
  </sheetData>
  <mergeCells count="6">
    <mergeCell ref="A73:G73"/>
    <mergeCell ref="H2:L2"/>
    <mergeCell ref="A9:K9"/>
    <mergeCell ref="A10:K10"/>
    <mergeCell ref="A11:K11"/>
    <mergeCell ref="J52:L52"/>
  </mergeCells>
  <printOptions horizontalCentered="1"/>
  <pageMargins left="0.25" right="0.25" top="0.75" bottom="0.75" header="0.3" footer="0.3"/>
  <pageSetup paperSize="9" scale="68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D04EB35-0791-441F-9F7D-2D033D01C13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Kotłownie - czyszczenie</vt:lpstr>
      <vt:lpstr>Kotłownie - czyszczenie (2)</vt:lpstr>
      <vt:lpstr>Dobre nKwisą 2024</vt:lpstr>
      <vt:lpstr>Arkusz1</vt:lpstr>
      <vt:lpstr>'Dobre nKwisą 2024'!Obszar_wydruku</vt:lpstr>
      <vt:lpstr>'Kotłownie - czyszczenie'!Obszar_wydruku</vt:lpstr>
      <vt:lpstr>'Kotłownie - czyszczenie (2)'!Obszar_wydruku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</dc:creator>
  <cp:lastModifiedBy>Sobania Ewelina</cp:lastModifiedBy>
  <cp:lastPrinted>2024-11-18T11:49:25Z</cp:lastPrinted>
  <dcterms:created xsi:type="dcterms:W3CDTF">2007-01-08T09:55:42Z</dcterms:created>
  <dcterms:modified xsi:type="dcterms:W3CDTF">2024-11-18T11:53:12Z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a1c48729-8dc5-4408-9be7-0d1bd25f05a6</vt:lpwstr>
  </property>
  <property fmtid="{D5CDD505-2E9C-101B-9397-08002B2CF9AE}" pid="3" name="bjSaver">
    <vt:lpwstr>w1o+/vSG1PTpaUw7l9+J5ulw6lZ3zzlh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wak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10.68.115.98</vt:lpwstr>
  </property>
</Properties>
</file>