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2. Gaz/43. 43 Grupa Zakupowa/Załaczniki -  VOL:GAZ:43:2024/"/>
    </mc:Choice>
  </mc:AlternateContent>
  <xr:revisionPtr revIDLastSave="0" documentId="13_ncr:1_{B3F5BFB6-4343-CB45-BBC9-393948F68635}" xr6:coauthVersionLast="47" xr6:coauthVersionMax="47" xr10:uidLastSave="{00000000-0000-0000-0000-000000000000}"/>
  <bookViews>
    <workbookView xWindow="0" yWindow="760" windowWidth="24640" windowHeight="13120" tabRatio="500" xr2:uid="{00000000-000D-0000-FFFF-FFFF00000000}"/>
  </bookViews>
  <sheets>
    <sheet name="Formularz cenowy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220" i="1" l="1"/>
  <c r="E206" i="1"/>
  <c r="I206" i="1" s="1"/>
  <c r="D206" i="1"/>
  <c r="L206" i="1" s="1"/>
  <c r="M206" i="1" s="1"/>
  <c r="I205" i="1"/>
  <c r="I207" i="1" s="1"/>
  <c r="E205" i="1"/>
  <c r="D205" i="1"/>
  <c r="L205" i="1" s="1"/>
  <c r="L207" i="1" s="1"/>
  <c r="M204" i="1"/>
  <c r="F199" i="1"/>
  <c r="E199" i="1"/>
  <c r="D199" i="1"/>
  <c r="C199" i="1"/>
  <c r="L198" i="1"/>
  <c r="I198" i="1"/>
  <c r="M198" i="1" s="1"/>
  <c r="L197" i="1"/>
  <c r="I197" i="1"/>
  <c r="M197" i="1" s="1"/>
  <c r="L196" i="1"/>
  <c r="I196" i="1"/>
  <c r="M196" i="1" s="1"/>
  <c r="L195" i="1"/>
  <c r="I195" i="1"/>
  <c r="M195" i="1" s="1"/>
  <c r="L194" i="1"/>
  <c r="I194" i="1"/>
  <c r="M194" i="1" s="1"/>
  <c r="L193" i="1"/>
  <c r="I193" i="1"/>
  <c r="M193" i="1" s="1"/>
  <c r="L192" i="1"/>
  <c r="M192" i="1" s="1"/>
  <c r="I192" i="1"/>
  <c r="L191" i="1"/>
  <c r="M191" i="1" s="1"/>
  <c r="M199" i="1" s="1"/>
  <c r="I191" i="1"/>
  <c r="I199" i="1" s="1"/>
  <c r="F184" i="1"/>
  <c r="E184" i="1"/>
  <c r="D184" i="1"/>
  <c r="C184" i="1"/>
  <c r="L183" i="1"/>
  <c r="I183" i="1"/>
  <c r="M183" i="1" s="1"/>
  <c r="L182" i="1"/>
  <c r="L184" i="1" s="1"/>
  <c r="I182" i="1"/>
  <c r="I184" i="1" s="1"/>
  <c r="F172" i="1"/>
  <c r="E172" i="1"/>
  <c r="D172" i="1"/>
  <c r="C172" i="1"/>
  <c r="L171" i="1"/>
  <c r="I171" i="1"/>
  <c r="M171" i="1" s="1"/>
  <c r="L170" i="1"/>
  <c r="I170" i="1"/>
  <c r="M170" i="1" s="1"/>
  <c r="M169" i="1"/>
  <c r="L169" i="1"/>
  <c r="I169" i="1"/>
  <c r="L168" i="1"/>
  <c r="L172" i="1" s="1"/>
  <c r="I168" i="1"/>
  <c r="I172" i="1" s="1"/>
  <c r="I158" i="1"/>
  <c r="L157" i="1"/>
  <c r="M157" i="1" s="1"/>
  <c r="I157" i="1"/>
  <c r="D157" i="1"/>
  <c r="L156" i="1"/>
  <c r="L158" i="1" s="1"/>
  <c r="I156" i="1"/>
  <c r="D156" i="1"/>
  <c r="M155" i="1"/>
  <c r="F150" i="1"/>
  <c r="E150" i="1"/>
  <c r="D150" i="1"/>
  <c r="C150" i="1"/>
  <c r="L149" i="1"/>
  <c r="I149" i="1"/>
  <c r="M149" i="1" s="1"/>
  <c r="M148" i="1"/>
  <c r="L148" i="1"/>
  <c r="I148" i="1"/>
  <c r="L147" i="1"/>
  <c r="I147" i="1"/>
  <c r="M147" i="1" s="1"/>
  <c r="L146" i="1"/>
  <c r="L150" i="1" s="1"/>
  <c r="I146" i="1"/>
  <c r="I150" i="1" s="1"/>
  <c r="I136" i="1"/>
  <c r="L135" i="1"/>
  <c r="M135" i="1" s="1"/>
  <c r="I135" i="1"/>
  <c r="E135" i="1"/>
  <c r="D135" i="1"/>
  <c r="I134" i="1"/>
  <c r="E134" i="1"/>
  <c r="D134" i="1"/>
  <c r="L134" i="1" s="1"/>
  <c r="L136" i="1" s="1"/>
  <c r="M133" i="1"/>
  <c r="I128" i="1"/>
  <c r="L127" i="1"/>
  <c r="M127" i="1" s="1"/>
  <c r="I127" i="1"/>
  <c r="E127" i="1"/>
  <c r="D127" i="1"/>
  <c r="I126" i="1"/>
  <c r="M126" i="1" s="1"/>
  <c r="M128" i="1" s="1"/>
  <c r="E126" i="1"/>
  <c r="D126" i="1"/>
  <c r="L126" i="1" s="1"/>
  <c r="L128" i="1" s="1"/>
  <c r="M125" i="1"/>
  <c r="L119" i="1"/>
  <c r="M119" i="1" s="1"/>
  <c r="I119" i="1"/>
  <c r="I120" i="1" s="1"/>
  <c r="E119" i="1"/>
  <c r="D119" i="1"/>
  <c r="I118" i="1"/>
  <c r="E118" i="1"/>
  <c r="D118" i="1"/>
  <c r="L118" i="1" s="1"/>
  <c r="L120" i="1" s="1"/>
  <c r="M117" i="1"/>
  <c r="I112" i="1"/>
  <c r="L111" i="1"/>
  <c r="M111" i="1" s="1"/>
  <c r="I111" i="1"/>
  <c r="D111" i="1"/>
  <c r="I110" i="1"/>
  <c r="D110" i="1"/>
  <c r="L110" i="1" s="1"/>
  <c r="M109" i="1"/>
  <c r="F104" i="1"/>
  <c r="E104" i="1"/>
  <c r="D104" i="1"/>
  <c r="C104" i="1"/>
  <c r="M103" i="1"/>
  <c r="L103" i="1"/>
  <c r="I103" i="1"/>
  <c r="L102" i="1"/>
  <c r="I102" i="1"/>
  <c r="M102" i="1" s="1"/>
  <c r="L101" i="1"/>
  <c r="I101" i="1"/>
  <c r="M101" i="1" s="1"/>
  <c r="L100" i="1"/>
  <c r="I100" i="1"/>
  <c r="I104" i="1" s="1"/>
  <c r="L99" i="1"/>
  <c r="I99" i="1"/>
  <c r="M99" i="1" s="1"/>
  <c r="L98" i="1"/>
  <c r="I98" i="1"/>
  <c r="M98" i="1" s="1"/>
  <c r="L97" i="1"/>
  <c r="I97" i="1"/>
  <c r="M97" i="1" s="1"/>
  <c r="L96" i="1"/>
  <c r="I96" i="1"/>
  <c r="M96" i="1" s="1"/>
  <c r="L95" i="1"/>
  <c r="I95" i="1"/>
  <c r="M95" i="1" s="1"/>
  <c r="M94" i="1"/>
  <c r="L94" i="1"/>
  <c r="L104" i="1" s="1"/>
  <c r="I94" i="1"/>
  <c r="F87" i="1"/>
  <c r="E87" i="1"/>
  <c r="D87" i="1"/>
  <c r="C87" i="1"/>
  <c r="L86" i="1"/>
  <c r="I86" i="1"/>
  <c r="M86" i="1" s="1"/>
  <c r="L85" i="1"/>
  <c r="I85" i="1"/>
  <c r="M85" i="1" s="1"/>
  <c r="L84" i="1"/>
  <c r="I84" i="1"/>
  <c r="M84" i="1" s="1"/>
  <c r="L83" i="1"/>
  <c r="I83" i="1"/>
  <c r="M83" i="1" s="1"/>
  <c r="L82" i="1"/>
  <c r="I82" i="1"/>
  <c r="M82" i="1" s="1"/>
  <c r="M81" i="1"/>
  <c r="L81" i="1"/>
  <c r="I81" i="1"/>
  <c r="L80" i="1"/>
  <c r="M79" i="1" s="1"/>
  <c r="I80" i="1"/>
  <c r="L79" i="1"/>
  <c r="L87" i="1" s="1"/>
  <c r="I79" i="1"/>
  <c r="I87" i="1" s="1"/>
  <c r="F69" i="1"/>
  <c r="E69" i="1"/>
  <c r="D69" i="1"/>
  <c r="C69" i="1"/>
  <c r="L68" i="1"/>
  <c r="I68" i="1"/>
  <c r="M68" i="1" s="1"/>
  <c r="L67" i="1"/>
  <c r="I67" i="1"/>
  <c r="M67" i="1" s="1"/>
  <c r="L66" i="1"/>
  <c r="I66" i="1"/>
  <c r="M66" i="1" s="1"/>
  <c r="L65" i="1"/>
  <c r="I65" i="1"/>
  <c r="M65" i="1" s="1"/>
  <c r="L64" i="1"/>
  <c r="I64" i="1"/>
  <c r="M64" i="1" s="1"/>
  <c r="L63" i="1"/>
  <c r="M63" i="1" s="1"/>
  <c r="I63" i="1"/>
  <c r="M62" i="1"/>
  <c r="L62" i="1"/>
  <c r="I62" i="1"/>
  <c r="L61" i="1"/>
  <c r="L69" i="1" s="1"/>
  <c r="I61" i="1"/>
  <c r="I69" i="1" s="1"/>
  <c r="F54" i="1"/>
  <c r="E54" i="1"/>
  <c r="D54" i="1"/>
  <c r="C54" i="1"/>
  <c r="L53" i="1"/>
  <c r="I53" i="1"/>
  <c r="M53" i="1" s="1"/>
  <c r="L52" i="1"/>
  <c r="I52" i="1"/>
  <c r="M52" i="1" s="1"/>
  <c r="L51" i="1"/>
  <c r="I51" i="1"/>
  <c r="M51" i="1" s="1"/>
  <c r="L50" i="1"/>
  <c r="I50" i="1"/>
  <c r="M50" i="1" s="1"/>
  <c r="L49" i="1"/>
  <c r="M49" i="1" s="1"/>
  <c r="I49" i="1"/>
  <c r="L48" i="1"/>
  <c r="M48" i="1" s="1"/>
  <c r="I48" i="1"/>
  <c r="L47" i="1"/>
  <c r="I47" i="1"/>
  <c r="M47" i="1" s="1"/>
  <c r="L46" i="1"/>
  <c r="L54" i="1" s="1"/>
  <c r="I46" i="1"/>
  <c r="I54" i="1" s="1"/>
  <c r="I36" i="1"/>
  <c r="I35" i="1"/>
  <c r="D35" i="1"/>
  <c r="L35" i="1" s="1"/>
  <c r="M35" i="1" s="1"/>
  <c r="I34" i="1"/>
  <c r="D34" i="1"/>
  <c r="L34" i="1" s="1"/>
  <c r="L36" i="1" s="1"/>
  <c r="M33" i="1"/>
  <c r="L28" i="1"/>
  <c r="F28" i="1"/>
  <c r="E28" i="1"/>
  <c r="D28" i="1"/>
  <c r="M213" i="1" s="1"/>
  <c r="C28" i="1"/>
  <c r="L27" i="1"/>
  <c r="I27" i="1"/>
  <c r="M27" i="1" s="1"/>
  <c r="L26" i="1"/>
  <c r="I26" i="1"/>
  <c r="M26" i="1" s="1"/>
  <c r="L25" i="1"/>
  <c r="I25" i="1"/>
  <c r="M25" i="1" s="1"/>
  <c r="L24" i="1"/>
  <c r="I24" i="1"/>
  <c r="M24" i="1" s="1"/>
  <c r="M23" i="1"/>
  <c r="L23" i="1"/>
  <c r="I23" i="1"/>
  <c r="L22" i="1"/>
  <c r="I22" i="1"/>
  <c r="M22" i="1" s="1"/>
  <c r="L21" i="1"/>
  <c r="I21" i="1"/>
  <c r="M21" i="1" s="1"/>
  <c r="L20" i="1"/>
  <c r="I20" i="1"/>
  <c r="M20" i="1" s="1"/>
  <c r="L13" i="1"/>
  <c r="I13" i="1"/>
  <c r="F13" i="1"/>
  <c r="E13" i="1"/>
  <c r="D13" i="1"/>
  <c r="C13" i="1"/>
  <c r="L12" i="1"/>
  <c r="I12" i="1"/>
  <c r="M12" i="1" s="1"/>
  <c r="L11" i="1"/>
  <c r="I11" i="1"/>
  <c r="M11" i="1" s="1"/>
  <c r="L10" i="1"/>
  <c r="I10" i="1"/>
  <c r="M10" i="1" s="1"/>
  <c r="M9" i="1"/>
  <c r="M13" i="1" s="1"/>
  <c r="L9" i="1"/>
  <c r="I9" i="1"/>
  <c r="M34" i="1" l="1"/>
  <c r="M36" i="1" s="1"/>
  <c r="M118" i="1"/>
  <c r="M120" i="1" s="1"/>
  <c r="M222" i="1"/>
  <c r="M134" i="1"/>
  <c r="M136" i="1" s="1"/>
  <c r="M221" i="1"/>
  <c r="M104" i="1"/>
  <c r="M87" i="1"/>
  <c r="M110" i="1"/>
  <c r="M112" i="1" s="1"/>
  <c r="L112" i="1"/>
  <c r="M28" i="1"/>
  <c r="M216" i="1" s="1"/>
  <c r="L199" i="1"/>
  <c r="M215" i="1" s="1"/>
  <c r="M182" i="1"/>
  <c r="M184" i="1" s="1"/>
  <c r="M80" i="1"/>
  <c r="M156" i="1"/>
  <c r="M158" i="1" s="1"/>
  <c r="M100" i="1"/>
  <c r="M46" i="1"/>
  <c r="M54" i="1" s="1"/>
  <c r="M223" i="1" s="1"/>
  <c r="M61" i="1"/>
  <c r="M69" i="1" s="1"/>
  <c r="M168" i="1"/>
  <c r="M172" i="1" s="1"/>
  <c r="M205" i="1"/>
  <c r="M207" i="1" s="1"/>
  <c r="M146" i="1"/>
  <c r="M150" i="1" s="1"/>
  <c r="I28" i="1"/>
  <c r="M214" i="1" s="1"/>
  <c r="M224" i="1" l="1"/>
  <c r="M225" i="1" s="1"/>
  <c r="M217" i="1"/>
  <c r="M218" i="1" s="1"/>
</calcChain>
</file>

<file path=xl/sharedStrings.xml><?xml version="1.0" encoding="utf-8"?>
<sst xmlns="http://schemas.openxmlformats.org/spreadsheetml/2006/main" count="466" uniqueCount="60">
  <si>
    <t>1.</t>
  </si>
  <si>
    <t>Nazwa OSD</t>
  </si>
  <si>
    <t>PSG Sp. z o.o. O/Zabrze</t>
  </si>
  <si>
    <t>Punkty nie objęte taryfą ochronną</t>
  </si>
  <si>
    <t>DYSTRYBUCJA PALIWA GAZOWEGO</t>
  </si>
  <si>
    <t>SPRZEDAŻ PALIWA GAZOWEGO</t>
  </si>
  <si>
    <t>Grupa taryfowa</t>
  </si>
  <si>
    <t>Akcyza P/ZW*</t>
  </si>
  <si>
    <t>Liczba punktów poboru</t>
  </si>
  <si>
    <t>Prognoza zużycia paliwa gazowego w okresie obowiązywania umowy [kWh]</t>
  </si>
  <si>
    <t>Moc umowna * ilość godzin w okresie obowiązywania umowy [kWh/h*h]</t>
  </si>
  <si>
    <t>Licznik miesięcy obowiązywania umowy [szt]</t>
  </si>
  <si>
    <t>Stawka opłaty stałej netto [zł]</t>
  </si>
  <si>
    <t>Stawka opłaty zmiennej netto [zł]</t>
  </si>
  <si>
    <t>Razem DYSTRYBUCJA netto [zł]</t>
  </si>
  <si>
    <t>Stawka opłaty abonamentowej netto [zł]</t>
  </si>
  <si>
    <t>Cena jednostkowa paliwa gazowego netto [zł]</t>
  </si>
  <si>
    <t>Razem SPRZEDAŻ netto [zł]</t>
  </si>
  <si>
    <t>Wartość NETTO [zł]</t>
  </si>
  <si>
    <t>W-3.6</t>
  </si>
  <si>
    <t>P</t>
  </si>
  <si>
    <t>ZW</t>
  </si>
  <si>
    <t>W-5.1</t>
  </si>
  <si>
    <t>SUMA</t>
  </si>
  <si>
    <t>Punkty objęte taryfą ochronną</t>
  </si>
  <si>
    <t>W-3.9</t>
  </si>
  <si>
    <t>W-5.2</t>
  </si>
  <si>
    <t>Punkt objęty taryfą ochronną częściowo</t>
  </si>
  <si>
    <t>8018590365500053195147</t>
  </si>
  <si>
    <t>Część objęta ochroną</t>
  </si>
  <si>
    <t>Część nieobjęta ochroną</t>
  </si>
  <si>
    <t>2.</t>
  </si>
  <si>
    <t>PSG Sp. z o.o. O/Wrocław</t>
  </si>
  <si>
    <t>W-1.1</t>
  </si>
  <si>
    <t>W-4</t>
  </si>
  <si>
    <t>3.</t>
  </si>
  <si>
    <t>PSG Sp. z o.o. O/Warszawa</t>
  </si>
  <si>
    <t>W-2.1</t>
  </si>
  <si>
    <t>W-6A.1</t>
  </si>
  <si>
    <t>8018590365500067558501</t>
  </si>
  <si>
    <t>8018590365500019286094</t>
  </si>
  <si>
    <t>8018590365500020881738</t>
  </si>
  <si>
    <t>8018590365500019249228</t>
  </si>
  <si>
    <t>4.</t>
  </si>
  <si>
    <t>PSG Sp. z o.o. O/Tarnów</t>
  </si>
  <si>
    <t>8018590365500074685795</t>
  </si>
  <si>
    <t>5.</t>
  </si>
  <si>
    <t>PSG Sp. z o.o. O/Poznań</t>
  </si>
  <si>
    <t>6.</t>
  </si>
  <si>
    <t>PSG Sp. z o.o. O/Gdańsk</t>
  </si>
  <si>
    <t>8018590365500019209970</t>
  </si>
  <si>
    <t>* P - przeznaczonego do celów opałowych (z akcyzą)</t>
  </si>
  <si>
    <t>Razem WOLUMEN [kWh]</t>
  </si>
  <si>
    <t>** ZW - bez akcyzy, z zerową stawką akcyzy lub uwzględniająca zwolnienie od akcyzy</t>
  </si>
  <si>
    <t xml:space="preserve">Razem DYSTRYBUCJA </t>
  </si>
  <si>
    <t>Razem SPRZEDAŻ</t>
  </si>
  <si>
    <t>Razem WARTOŚĆ NETTO</t>
  </si>
  <si>
    <t>podatek VAT 23%</t>
  </si>
  <si>
    <t>Razem brutto</t>
  </si>
  <si>
    <t>Załącznik nr 2.a do SWZ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</si>
</sst>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&quot; zł&quot;"/>
  </numFmts>
  <fonts count="8" x14ac:knownFonts="1">
    <font>
      <sz val="12"/>
      <color rgb="FF000000"/>
      <name val="Calibri"/>
      <family val="2"/>
      <charset val="238"/>
    </font>
    <font>
      <b/>
      <sz val="14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sz val="14"/>
      <color rgb="FF000000"/>
      <name val="Arial"/>
      <family val="2"/>
      <scheme val="minor"/>
    </font>
    <font>
      <b/>
      <sz val="14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CCECFF"/>
        <bgColor rgb="FFDBEEF4"/>
      </patternFill>
    </fill>
    <fill>
      <patternFill patternType="solid">
        <fgColor rgb="FFFFFFFF"/>
        <bgColor rgb="FFF2F2F2"/>
      </patternFill>
    </fill>
    <fill>
      <patternFill patternType="solid">
        <fgColor rgb="FF54A06B"/>
        <bgColor rgb="FF808080"/>
      </patternFill>
    </fill>
    <fill>
      <patternFill patternType="solid">
        <fgColor rgb="FF95B3D7"/>
        <bgColor rgb="FF8EB4E3"/>
      </patternFill>
    </fill>
    <fill>
      <patternFill patternType="solid">
        <fgColor rgb="FFC3D69B"/>
        <bgColor rgb="FFBFBFBF"/>
      </patternFill>
    </fill>
    <fill>
      <patternFill patternType="solid">
        <fgColor rgb="FFDBEEF4"/>
        <bgColor rgb="FFCCECFF"/>
      </patternFill>
    </fill>
    <fill>
      <patternFill patternType="solid">
        <fgColor rgb="FFCCC1DA"/>
        <bgColor rgb="FFBFBFBF"/>
      </patternFill>
    </fill>
    <fill>
      <patternFill patternType="solid">
        <fgColor rgb="FFBFBFBF"/>
        <bgColor rgb="FFCCC1DA"/>
      </patternFill>
    </fill>
    <fill>
      <patternFill patternType="solid">
        <fgColor rgb="FF8EB4E3"/>
        <bgColor rgb="FF95B3D7"/>
      </patternFill>
    </fill>
    <fill>
      <patternFill patternType="solid">
        <fgColor rgb="FFFFAA95"/>
        <bgColor rgb="FFFF8080"/>
      </patternFill>
    </fill>
    <fill>
      <patternFill patternType="solid">
        <fgColor rgb="FFD6A21E"/>
        <bgColor rgb="FFFFCC0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4" fontId="3" fillId="10" borderId="1" xfId="0" applyNumberFormat="1" applyFont="1" applyFill="1" applyBorder="1" applyAlignment="1">
      <alignment horizontal="center" vertical="center"/>
    </xf>
    <xf numFmtId="4" fontId="3" fillId="6" borderId="8" xfId="0" applyNumberFormat="1" applyFont="1" applyFill="1" applyBorder="1" applyAlignment="1">
      <alignment horizontal="center" vertical="center"/>
    </xf>
    <xf numFmtId="0" fontId="3" fillId="11" borderId="2" xfId="0" applyFont="1" applyFill="1" applyBorder="1" applyAlignment="1">
      <alignment horizontal="center" vertical="center"/>
    </xf>
    <xf numFmtId="0" fontId="2" fillId="1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/>
    </xf>
    <xf numFmtId="4" fontId="4" fillId="9" borderId="3" xfId="0" applyNumberFormat="1" applyFont="1" applyFill="1" applyBorder="1" applyAlignment="1">
      <alignment horizontal="center" vertical="center"/>
    </xf>
    <xf numFmtId="3" fontId="4" fillId="9" borderId="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3" fillId="6" borderId="11" xfId="0" applyNumberFormat="1" applyFont="1" applyFill="1" applyBorder="1" applyAlignment="1">
      <alignment horizontal="center" vertical="center"/>
    </xf>
    <xf numFmtId="4" fontId="3" fillId="6" borderId="2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0" fontId="2" fillId="0" borderId="12" xfId="0" applyFont="1" applyBorder="1"/>
    <xf numFmtId="0" fontId="2" fillId="0" borderId="0" xfId="0" applyFont="1" applyAlignment="1">
      <alignment vertical="center"/>
    </xf>
    <xf numFmtId="0" fontId="1" fillId="11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/>
    </xf>
    <xf numFmtId="165" fontId="6" fillId="0" borderId="14" xfId="0" applyNumberFormat="1" applyFont="1" applyBorder="1" applyAlignment="1">
      <alignment horizontal="right" vertical="center"/>
    </xf>
    <xf numFmtId="165" fontId="1" fillId="0" borderId="16" xfId="0" applyNumberFormat="1" applyFont="1" applyBorder="1" applyAlignment="1">
      <alignment horizontal="right" vertical="center"/>
    </xf>
    <xf numFmtId="165" fontId="1" fillId="0" borderId="3" xfId="0" applyNumberFormat="1" applyFont="1" applyBorder="1" applyAlignment="1">
      <alignment horizontal="right" vertical="center"/>
    </xf>
    <xf numFmtId="165" fontId="1" fillId="0" borderId="18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</cellXfs>
  <cellStyles count="1">
    <cellStyle name="Normalny" xfId="0" builtinId="0"/>
  </cellStyles>
  <dxfs count="2">
    <dxf>
      <font>
        <color rgb="FFF2F2F2"/>
      </font>
    </dxf>
    <dxf>
      <font>
        <color rgb="FFCCECFF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5B3D7"/>
      <rgbColor rgb="FF993366"/>
      <rgbColor rgb="FFF2F2F2"/>
      <rgbColor rgb="FFCCEC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FF99"/>
      <rgbColor rgb="FF8EB4E3"/>
      <rgbColor rgb="FFFFAA95"/>
      <rgbColor rgb="FFCC99FF"/>
      <rgbColor rgb="FFC3D69B"/>
      <rgbColor rgb="FF3366FF"/>
      <rgbColor rgb="FF33CCCC"/>
      <rgbColor rgb="FF99CC00"/>
      <rgbColor rgb="FFFFCC00"/>
      <rgbColor rgb="FFD6A21E"/>
      <rgbColor rgb="FFFF6600"/>
      <rgbColor rgb="FF666699"/>
      <rgbColor rgb="FF969696"/>
      <rgbColor rgb="FF003366"/>
      <rgbColor rgb="FF54A06B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225"/>
  <sheetViews>
    <sheetView tabSelected="1" topLeftCell="E1" zoomScale="91" zoomScaleNormal="91" workbookViewId="0">
      <selection activeCell="A218" sqref="A218"/>
    </sheetView>
  </sheetViews>
  <sheetFormatPr baseColWidth="10" defaultColWidth="9" defaultRowHeight="13" x14ac:dyDescent="0.15"/>
  <cols>
    <col min="1" max="1" width="35.5" style="2" customWidth="1"/>
    <col min="2" max="2" width="7" style="2" bestFit="1" customWidth="1"/>
    <col min="3" max="3" width="13" style="2" bestFit="1" customWidth="1"/>
    <col min="4" max="4" width="32.1640625" style="2" bestFit="1" customWidth="1"/>
    <col min="5" max="5" width="29.83203125" style="2" bestFit="1" customWidth="1"/>
    <col min="6" max="6" width="22" style="3" bestFit="1" customWidth="1"/>
    <col min="7" max="7" width="12" style="2" customWidth="1"/>
    <col min="8" max="8" width="14.6640625" style="2" bestFit="1" customWidth="1"/>
    <col min="9" max="9" width="20" style="4" bestFit="1" customWidth="1"/>
    <col min="10" max="10" width="19.83203125" style="2" bestFit="1" customWidth="1"/>
    <col min="11" max="11" width="20.83203125" style="2" bestFit="1" customWidth="1"/>
    <col min="12" max="12" width="16.1640625" style="2" bestFit="1" customWidth="1"/>
    <col min="13" max="13" width="18" style="2" bestFit="1" customWidth="1"/>
    <col min="14" max="1023" width="9" style="2"/>
    <col min="1024" max="1024" width="10.5" style="2" customWidth="1"/>
    <col min="1025" max="16384" width="9" style="5"/>
  </cols>
  <sheetData>
    <row r="2" spans="1:13" ht="34.5" customHeight="1" x14ac:dyDescent="0.15">
      <c r="A2" s="1" t="s">
        <v>59</v>
      </c>
      <c r="B2" s="1"/>
      <c r="C2" s="1"/>
      <c r="D2" s="1"/>
      <c r="E2" s="1"/>
      <c r="F2" s="1"/>
      <c r="G2" s="1"/>
      <c r="H2" s="1"/>
    </row>
    <row r="3" spans="1:13" ht="12.75" customHeight="1" x14ac:dyDescent="0.15">
      <c r="A3" s="6" t="s">
        <v>0</v>
      </c>
      <c r="D3" s="7"/>
      <c r="E3" s="7"/>
      <c r="F3" s="8"/>
      <c r="I3" s="9"/>
      <c r="L3" s="9"/>
      <c r="M3" s="9"/>
    </row>
    <row r="4" spans="1:13" x14ac:dyDescent="0.15">
      <c r="A4" s="10" t="s">
        <v>1</v>
      </c>
      <c r="B4" s="10"/>
      <c r="C4" s="10"/>
    </row>
    <row r="5" spans="1:13" x14ac:dyDescent="0.15">
      <c r="A5" s="11" t="s">
        <v>2</v>
      </c>
      <c r="B5" s="11"/>
      <c r="C5" s="11"/>
      <c r="G5" s="8"/>
      <c r="H5" s="8"/>
      <c r="I5" s="8"/>
      <c r="J5" s="6"/>
      <c r="K5" s="6"/>
      <c r="L5" s="6"/>
    </row>
    <row r="6" spans="1:13" x14ac:dyDescent="0.15">
      <c r="A6" s="12" t="s">
        <v>3</v>
      </c>
      <c r="B6" s="12"/>
      <c r="C6" s="12"/>
      <c r="D6" s="12"/>
      <c r="G6" s="13" t="s">
        <v>4</v>
      </c>
      <c r="H6" s="13"/>
      <c r="I6" s="13"/>
      <c r="J6" s="14" t="s">
        <v>5</v>
      </c>
      <c r="K6" s="14"/>
      <c r="L6" s="14"/>
    </row>
    <row r="7" spans="1:13" ht="39.75" customHeight="1" x14ac:dyDescent="0.15">
      <c r="A7" s="15" t="s">
        <v>6</v>
      </c>
      <c r="B7" s="15" t="s">
        <v>7</v>
      </c>
      <c r="C7" s="16" t="s">
        <v>8</v>
      </c>
      <c r="D7" s="17" t="s">
        <v>9</v>
      </c>
      <c r="E7" s="15" t="s">
        <v>10</v>
      </c>
      <c r="F7" s="18" t="s">
        <v>11</v>
      </c>
      <c r="G7" s="19" t="s">
        <v>12</v>
      </c>
      <c r="H7" s="19" t="s">
        <v>13</v>
      </c>
      <c r="I7" s="20" t="s">
        <v>14</v>
      </c>
      <c r="J7" s="19" t="s">
        <v>15</v>
      </c>
      <c r="K7" s="19" t="s">
        <v>16</v>
      </c>
      <c r="L7" s="19" t="s">
        <v>17</v>
      </c>
      <c r="M7" s="21" t="s">
        <v>18</v>
      </c>
    </row>
    <row r="8" spans="1:13" ht="29.25" customHeight="1" x14ac:dyDescent="0.15">
      <c r="A8" s="15"/>
      <c r="B8" s="15"/>
      <c r="C8" s="16"/>
      <c r="D8" s="17"/>
      <c r="E8" s="15"/>
      <c r="F8" s="18"/>
      <c r="G8" s="19"/>
      <c r="H8" s="19"/>
      <c r="I8" s="20"/>
      <c r="J8" s="19"/>
      <c r="K8" s="19"/>
      <c r="L8" s="19"/>
      <c r="M8" s="21"/>
    </row>
    <row r="9" spans="1:13" x14ac:dyDescent="0.15">
      <c r="A9" s="10" t="s">
        <v>19</v>
      </c>
      <c r="B9" s="22" t="s">
        <v>20</v>
      </c>
      <c r="C9" s="23"/>
      <c r="D9" s="24"/>
      <c r="E9" s="25"/>
      <c r="F9" s="26"/>
      <c r="G9" s="27">
        <v>30.32</v>
      </c>
      <c r="H9" s="28">
        <v>4.9829999999999999E-2</v>
      </c>
      <c r="I9" s="29">
        <f>G9*(F9+F10)+H9*(D9+D10)</f>
        <v>14511.502</v>
      </c>
      <c r="J9" s="25"/>
      <c r="K9" s="30"/>
      <c r="L9" s="31">
        <f>J9*F9+K9*D9</f>
        <v>0</v>
      </c>
      <c r="M9" s="29">
        <f>I9+L9+L10</f>
        <v>14511.502</v>
      </c>
    </row>
    <row r="10" spans="1:13" x14ac:dyDescent="0.15">
      <c r="A10" s="10"/>
      <c r="B10" s="22" t="s">
        <v>21</v>
      </c>
      <c r="C10" s="23">
        <v>1</v>
      </c>
      <c r="D10" s="24">
        <v>275400</v>
      </c>
      <c r="E10" s="25"/>
      <c r="F10" s="26">
        <v>26</v>
      </c>
      <c r="G10" s="27"/>
      <c r="H10" s="28"/>
      <c r="I10" s="29" t="e">
        <f>G10*(F10+#REF!)+H10*(D10+#REF!)</f>
        <v>#REF!</v>
      </c>
      <c r="J10" s="25"/>
      <c r="K10" s="30"/>
      <c r="L10" s="31">
        <f>J10*F10+K10*D10</f>
        <v>0</v>
      </c>
      <c r="M10" s="29" t="e">
        <f>I10+L10+#REF!</f>
        <v>#REF!</v>
      </c>
    </row>
    <row r="11" spans="1:13" x14ac:dyDescent="0.15">
      <c r="A11" s="10" t="s">
        <v>22</v>
      </c>
      <c r="B11" s="22" t="s">
        <v>20</v>
      </c>
      <c r="C11" s="23"/>
      <c r="D11" s="24"/>
      <c r="E11" s="25"/>
      <c r="F11" s="26"/>
      <c r="G11" s="27">
        <v>7.9299999999999995E-3</v>
      </c>
      <c r="H11" s="28">
        <v>2.215E-2</v>
      </c>
      <c r="I11" s="29">
        <f>G11*(E11+E12)+H11*(D11+D12)</f>
        <v>152788.87199999997</v>
      </c>
      <c r="J11" s="25"/>
      <c r="K11" s="30"/>
      <c r="L11" s="31">
        <f>J11*F11+K11*D11</f>
        <v>0</v>
      </c>
      <c r="M11" s="29">
        <f>I11+L11+L12</f>
        <v>152788.87199999997</v>
      </c>
    </row>
    <row r="12" spans="1:13" x14ac:dyDescent="0.15">
      <c r="A12" s="10"/>
      <c r="B12" s="22" t="s">
        <v>21</v>
      </c>
      <c r="C12" s="23">
        <v>1</v>
      </c>
      <c r="D12" s="24">
        <v>2820000</v>
      </c>
      <c r="E12" s="25">
        <v>11390400</v>
      </c>
      <c r="F12" s="26">
        <v>26</v>
      </c>
      <c r="G12" s="27"/>
      <c r="H12" s="28"/>
      <c r="I12" s="29" t="e">
        <f>G12*(F12+#REF!)+H12*(D12+#REF!)</f>
        <v>#REF!</v>
      </c>
      <c r="J12" s="25"/>
      <c r="K12" s="30"/>
      <c r="L12" s="31">
        <f>J12*F12+K12*D12</f>
        <v>0</v>
      </c>
      <c r="M12" s="29" t="e">
        <f>I12+L12+#REF!</f>
        <v>#REF!</v>
      </c>
    </row>
    <row r="13" spans="1:13" x14ac:dyDescent="0.15">
      <c r="A13" s="32" t="s">
        <v>23</v>
      </c>
      <c r="B13" s="32" t="s">
        <v>23</v>
      </c>
      <c r="C13" s="33">
        <f>SUM(C9:C12)</f>
        <v>2</v>
      </c>
      <c r="D13" s="34">
        <f>SUM(D9:D12)</f>
        <v>3095400</v>
      </c>
      <c r="E13" s="34">
        <f>SUM(E9:E12)</f>
        <v>11390400</v>
      </c>
      <c r="F13" s="35">
        <f>SUM(F9:F12)</f>
        <v>52</v>
      </c>
      <c r="G13" s="27"/>
      <c r="H13" s="27"/>
      <c r="I13" s="36">
        <f>I9+I11</f>
        <v>167300.37399999998</v>
      </c>
      <c r="J13" s="27"/>
      <c r="K13" s="27"/>
      <c r="L13" s="37">
        <f>SUM(L9:L12)</f>
        <v>0</v>
      </c>
      <c r="M13" s="37">
        <f>M9+M11</f>
        <v>167300.37399999998</v>
      </c>
    </row>
    <row r="14" spans="1:13" x14ac:dyDescent="0.15">
      <c r="A14" s="6"/>
    </row>
    <row r="15" spans="1:13" ht="12.75" customHeight="1" x14ac:dyDescent="0.15">
      <c r="A15" s="10" t="s">
        <v>1</v>
      </c>
      <c r="B15" s="10"/>
      <c r="C15" s="10"/>
      <c r="D15" s="7"/>
      <c r="E15" s="7"/>
      <c r="F15" s="8"/>
      <c r="I15" s="9"/>
      <c r="L15" s="9"/>
      <c r="M15" s="9"/>
    </row>
    <row r="16" spans="1:13" x14ac:dyDescent="0.15">
      <c r="A16" s="11" t="s">
        <v>2</v>
      </c>
      <c r="B16" s="11"/>
      <c r="C16" s="11"/>
    </row>
    <row r="17" spans="1:13" x14ac:dyDescent="0.15">
      <c r="A17" s="38" t="s">
        <v>24</v>
      </c>
      <c r="B17" s="38"/>
      <c r="C17" s="38"/>
      <c r="D17" s="38"/>
      <c r="G17" s="13" t="s">
        <v>4</v>
      </c>
      <c r="H17" s="13"/>
      <c r="I17" s="13"/>
      <c r="J17" s="14" t="s">
        <v>5</v>
      </c>
      <c r="K17" s="14"/>
      <c r="L17" s="14"/>
    </row>
    <row r="18" spans="1:13" ht="39.75" customHeight="1" x14ac:dyDescent="0.15">
      <c r="A18" s="15" t="s">
        <v>6</v>
      </c>
      <c r="B18" s="15" t="s">
        <v>7</v>
      </c>
      <c r="C18" s="16" t="s">
        <v>8</v>
      </c>
      <c r="D18" s="17" t="s">
        <v>9</v>
      </c>
      <c r="E18" s="15" t="s">
        <v>10</v>
      </c>
      <c r="F18" s="18" t="s">
        <v>11</v>
      </c>
      <c r="G18" s="19" t="s">
        <v>12</v>
      </c>
      <c r="H18" s="19" t="s">
        <v>13</v>
      </c>
      <c r="I18" s="20" t="s">
        <v>14</v>
      </c>
      <c r="J18" s="19" t="s">
        <v>15</v>
      </c>
      <c r="K18" s="19" t="s">
        <v>16</v>
      </c>
      <c r="L18" s="19" t="s">
        <v>17</v>
      </c>
      <c r="M18" s="21" t="s">
        <v>18</v>
      </c>
    </row>
    <row r="19" spans="1:13" ht="29.25" customHeight="1" x14ac:dyDescent="0.15">
      <c r="A19" s="15"/>
      <c r="B19" s="15"/>
      <c r="C19" s="16"/>
      <c r="D19" s="17"/>
      <c r="E19" s="15"/>
      <c r="F19" s="18"/>
      <c r="G19" s="19"/>
      <c r="H19" s="19"/>
      <c r="I19" s="20"/>
      <c r="J19" s="19"/>
      <c r="K19" s="19"/>
      <c r="L19" s="19"/>
      <c r="M19" s="21"/>
    </row>
    <row r="20" spans="1:13" x14ac:dyDescent="0.15">
      <c r="A20" s="10" t="s">
        <v>19</v>
      </c>
      <c r="B20" s="22" t="s">
        <v>20</v>
      </c>
      <c r="C20" s="23"/>
      <c r="D20" s="24"/>
      <c r="E20" s="25"/>
      <c r="F20" s="26"/>
      <c r="G20" s="27">
        <v>30.32</v>
      </c>
      <c r="H20" s="28">
        <v>4.9829999999999999E-2</v>
      </c>
      <c r="I20" s="29">
        <f>G20*(F20+F21)+H20*(D20+D21)</f>
        <v>3877.78</v>
      </c>
      <c r="J20" s="25"/>
      <c r="K20" s="30"/>
      <c r="L20" s="31">
        <f t="shared" ref="L20:L27" si="0">J20*F20+K20*D20</f>
        <v>0</v>
      </c>
      <c r="M20" s="29">
        <f>I20+L20+L21</f>
        <v>3877.78</v>
      </c>
    </row>
    <row r="21" spans="1:13" x14ac:dyDescent="0.15">
      <c r="A21" s="10"/>
      <c r="B21" s="22" t="s">
        <v>21</v>
      </c>
      <c r="C21" s="23">
        <v>1</v>
      </c>
      <c r="D21" s="24">
        <v>62000</v>
      </c>
      <c r="E21" s="25"/>
      <c r="F21" s="26">
        <v>26</v>
      </c>
      <c r="G21" s="27"/>
      <c r="H21" s="28"/>
      <c r="I21" s="29" t="e">
        <f>G21*(F21+#REF!)+H21*(D21+#REF!)</f>
        <v>#REF!</v>
      </c>
      <c r="J21" s="25"/>
      <c r="K21" s="30"/>
      <c r="L21" s="31">
        <f t="shared" si="0"/>
        <v>0</v>
      </c>
      <c r="M21" s="29" t="e">
        <f>I21+L21+#REF!</f>
        <v>#REF!</v>
      </c>
    </row>
    <row r="22" spans="1:13" x14ac:dyDescent="0.15">
      <c r="A22" s="10" t="s">
        <v>25</v>
      </c>
      <c r="B22" s="22" t="s">
        <v>20</v>
      </c>
      <c r="C22" s="23"/>
      <c r="D22" s="24"/>
      <c r="E22" s="25"/>
      <c r="F22" s="26"/>
      <c r="G22" s="27">
        <v>32.94</v>
      </c>
      <c r="H22" s="28">
        <v>4.9829999999999999E-2</v>
      </c>
      <c r="I22" s="29">
        <f>G22*(F22+F23)+H22*(D22+D23)</f>
        <v>29056.333259999999</v>
      </c>
      <c r="J22" s="25"/>
      <c r="K22" s="30"/>
      <c r="L22" s="31">
        <f t="shared" si="0"/>
        <v>0</v>
      </c>
      <c r="M22" s="29">
        <f>I22+L22+L23</f>
        <v>29056.333259999999</v>
      </c>
    </row>
    <row r="23" spans="1:13" x14ac:dyDescent="0.15">
      <c r="A23" s="10"/>
      <c r="B23" s="22" t="s">
        <v>21</v>
      </c>
      <c r="C23" s="23">
        <v>1</v>
      </c>
      <c r="D23" s="24">
        <v>565922</v>
      </c>
      <c r="E23" s="25"/>
      <c r="F23" s="26">
        <v>26</v>
      </c>
      <c r="G23" s="27"/>
      <c r="H23" s="28"/>
      <c r="I23" s="29" t="e">
        <f>G23*(F23+#REF!)+H23*(D23+#REF!)</f>
        <v>#REF!</v>
      </c>
      <c r="J23" s="25"/>
      <c r="K23" s="30"/>
      <c r="L23" s="31">
        <f t="shared" si="0"/>
        <v>0</v>
      </c>
      <c r="M23" s="29" t="e">
        <f>I23+L23+#REF!</f>
        <v>#REF!</v>
      </c>
    </row>
    <row r="24" spans="1:13" x14ac:dyDescent="0.15">
      <c r="A24" s="10" t="s">
        <v>22</v>
      </c>
      <c r="B24" s="22" t="s">
        <v>20</v>
      </c>
      <c r="C24" s="23"/>
      <c r="D24" s="24"/>
      <c r="E24" s="25"/>
      <c r="F24" s="26"/>
      <c r="G24" s="27">
        <v>7.9299999999999995E-3</v>
      </c>
      <c r="H24" s="28">
        <v>2.215E-2</v>
      </c>
      <c r="I24" s="29">
        <f>G24*(E24+E25)+H24*(D24+D25)</f>
        <v>95116.648319999993</v>
      </c>
      <c r="J24" s="25"/>
      <c r="K24" s="30"/>
      <c r="L24" s="31">
        <f t="shared" si="0"/>
        <v>0</v>
      </c>
      <c r="M24" s="29">
        <f>I24+L24+L25</f>
        <v>95116.648319999993</v>
      </c>
    </row>
    <row r="25" spans="1:13" x14ac:dyDescent="0.15">
      <c r="A25" s="10"/>
      <c r="B25" s="22" t="s">
        <v>21</v>
      </c>
      <c r="C25" s="23">
        <v>2</v>
      </c>
      <c r="D25" s="24">
        <v>1296936</v>
      </c>
      <c r="E25" s="25">
        <v>8371944</v>
      </c>
      <c r="F25" s="26">
        <v>52</v>
      </c>
      <c r="G25" s="27"/>
      <c r="H25" s="28"/>
      <c r="I25" s="29" t="e">
        <f>G25*(F25+#REF!)+H25*(D25+#REF!)</f>
        <v>#REF!</v>
      </c>
      <c r="J25" s="25"/>
      <c r="K25" s="30"/>
      <c r="L25" s="31">
        <f t="shared" si="0"/>
        <v>0</v>
      </c>
      <c r="M25" s="29" t="e">
        <f>I25+L25+#REF!</f>
        <v>#REF!</v>
      </c>
    </row>
    <row r="26" spans="1:13" x14ac:dyDescent="0.15">
      <c r="A26" s="10" t="s">
        <v>26</v>
      </c>
      <c r="B26" s="22" t="s">
        <v>20</v>
      </c>
      <c r="C26" s="23"/>
      <c r="D26" s="24"/>
      <c r="E26" s="25"/>
      <c r="F26" s="26"/>
      <c r="G26" s="27">
        <v>8.4899999999999993E-3</v>
      </c>
      <c r="H26" s="28">
        <v>2.215E-2</v>
      </c>
      <c r="I26" s="29">
        <f>G26*(E26+E27)+H26*(D26+D27)</f>
        <v>54248.039999999994</v>
      </c>
      <c r="J26" s="25"/>
      <c r="K26" s="30"/>
      <c r="L26" s="31">
        <f t="shared" si="0"/>
        <v>0</v>
      </c>
      <c r="M26" s="29">
        <f>I26+L26+L27</f>
        <v>54248.039999999994</v>
      </c>
    </row>
    <row r="27" spans="1:13" x14ac:dyDescent="0.15">
      <c r="A27" s="10"/>
      <c r="B27" s="22" t="s">
        <v>21</v>
      </c>
      <c r="C27" s="23">
        <v>1</v>
      </c>
      <c r="D27" s="24">
        <v>630000</v>
      </c>
      <c r="E27" s="25">
        <v>4746000</v>
      </c>
      <c r="F27" s="26">
        <v>26</v>
      </c>
      <c r="G27" s="27"/>
      <c r="H27" s="28"/>
      <c r="I27" s="29" t="e">
        <f>G27*(F27+#REF!)+H27*(D27+#REF!)</f>
        <v>#REF!</v>
      </c>
      <c r="J27" s="25"/>
      <c r="K27" s="30"/>
      <c r="L27" s="31">
        <f t="shared" si="0"/>
        <v>0</v>
      </c>
      <c r="M27" s="29" t="e">
        <f>I27+L27+#REF!</f>
        <v>#REF!</v>
      </c>
    </row>
    <row r="28" spans="1:13" x14ac:dyDescent="0.15">
      <c r="A28" s="32" t="s">
        <v>23</v>
      </c>
      <c r="B28" s="32" t="s">
        <v>23</v>
      </c>
      <c r="C28" s="33">
        <f>SUM(C20:C27)</f>
        <v>5</v>
      </c>
      <c r="D28" s="34">
        <f>SUM(D20:D27)</f>
        <v>2554858</v>
      </c>
      <c r="E28" s="34">
        <f>SUM(E20:E27)</f>
        <v>13117944</v>
      </c>
      <c r="F28" s="35">
        <f>SUM(F20:F27)</f>
        <v>130</v>
      </c>
      <c r="G28" s="27"/>
      <c r="H28" s="27"/>
      <c r="I28" s="36">
        <f>I20+I24+I22+I26</f>
        <v>182298.80157999997</v>
      </c>
      <c r="J28" s="27"/>
      <c r="K28" s="27"/>
      <c r="L28" s="37">
        <f>SUM(L20:L27)</f>
        <v>0</v>
      </c>
      <c r="M28" s="37">
        <f>M20+M24+M22+M26</f>
        <v>182298.80157999997</v>
      </c>
    </row>
    <row r="30" spans="1:13" x14ac:dyDescent="0.15">
      <c r="A30" s="39" t="s">
        <v>27</v>
      </c>
      <c r="B30" s="39"/>
      <c r="C30" s="39"/>
      <c r="D30" s="39"/>
      <c r="G30" s="40"/>
      <c r="H30" s="40"/>
      <c r="I30" s="40"/>
      <c r="J30" s="41"/>
      <c r="K30" s="41"/>
      <c r="L30" s="41"/>
    </row>
    <row r="31" spans="1:13" x14ac:dyDescent="0.15">
      <c r="A31" s="42" t="s">
        <v>28</v>
      </c>
      <c r="B31" s="42"/>
      <c r="C31" s="42"/>
      <c r="D31" s="43"/>
      <c r="G31" s="13" t="s">
        <v>4</v>
      </c>
      <c r="H31" s="13"/>
      <c r="I31" s="13"/>
      <c r="J31" s="14" t="s">
        <v>5</v>
      </c>
      <c r="K31" s="14"/>
      <c r="L31" s="14"/>
    </row>
    <row r="32" spans="1:13" ht="36" customHeight="1" x14ac:dyDescent="0.15">
      <c r="A32" s="15" t="s">
        <v>6</v>
      </c>
      <c r="B32" s="15" t="s">
        <v>7</v>
      </c>
      <c r="C32" s="17"/>
      <c r="D32" s="17" t="s">
        <v>9</v>
      </c>
      <c r="E32" s="15" t="s">
        <v>10</v>
      </c>
      <c r="F32" s="18" t="s">
        <v>11</v>
      </c>
      <c r="G32" s="19" t="s">
        <v>12</v>
      </c>
      <c r="H32" s="19" t="s">
        <v>13</v>
      </c>
      <c r="I32" s="20" t="s">
        <v>14</v>
      </c>
      <c r="J32" s="19" t="s">
        <v>15</v>
      </c>
      <c r="K32" s="19" t="s">
        <v>16</v>
      </c>
      <c r="L32" s="44" t="s">
        <v>17</v>
      </c>
      <c r="M32" s="45" t="s">
        <v>18</v>
      </c>
    </row>
    <row r="33" spans="1:13" ht="36" customHeight="1" x14ac:dyDescent="0.15">
      <c r="A33" s="15"/>
      <c r="B33" s="15"/>
      <c r="C33" s="17"/>
      <c r="D33" s="17"/>
      <c r="E33" s="15"/>
      <c r="F33" s="18"/>
      <c r="G33" s="19"/>
      <c r="H33" s="19"/>
      <c r="I33" s="20"/>
      <c r="J33" s="19"/>
      <c r="K33" s="19"/>
      <c r="L33" s="44"/>
      <c r="M33" s="45" t="e">
        <f>I33+L33+#REF!</f>
        <v>#REF!</v>
      </c>
    </row>
    <row r="34" spans="1:13" ht="36.75" customHeight="1" x14ac:dyDescent="0.15">
      <c r="A34" s="15" t="s">
        <v>19</v>
      </c>
      <c r="B34" s="15" t="s">
        <v>21</v>
      </c>
      <c r="C34" s="46" t="s">
        <v>29</v>
      </c>
      <c r="D34" s="46">
        <f>D36*81.56%</f>
        <v>93794</v>
      </c>
      <c r="E34" s="46"/>
      <c r="F34" s="47">
        <v>26</v>
      </c>
      <c r="G34" s="28">
        <v>30.32</v>
      </c>
      <c r="H34" s="28">
        <v>4.9829999999999999E-2</v>
      </c>
      <c r="I34" s="29">
        <f>G34*F34+H34*D36</f>
        <v>6518.7699999999995</v>
      </c>
      <c r="J34" s="28"/>
      <c r="K34" s="48"/>
      <c r="L34" s="31">
        <f>J34*F34+K34*D34</f>
        <v>0</v>
      </c>
      <c r="M34" s="49">
        <f>I34+L34</f>
        <v>6518.7699999999995</v>
      </c>
    </row>
    <row r="35" spans="1:13" ht="56" x14ac:dyDescent="0.15">
      <c r="A35" s="15"/>
      <c r="B35" s="15"/>
      <c r="C35" s="46" t="s">
        <v>30</v>
      </c>
      <c r="D35" s="46">
        <f>D36*18.44%</f>
        <v>21206</v>
      </c>
      <c r="E35" s="46"/>
      <c r="F35" s="47">
        <v>26</v>
      </c>
      <c r="G35" s="28">
        <v>30.32</v>
      </c>
      <c r="H35" s="28">
        <v>4.9829999999999999E-2</v>
      </c>
      <c r="I35" s="29">
        <f>G35*F35*18.44%+H35*D36</f>
        <v>5875.8162080000002</v>
      </c>
      <c r="J35" s="28"/>
      <c r="K35" s="48"/>
      <c r="L35" s="31">
        <f>K35*D35</f>
        <v>0</v>
      </c>
      <c r="M35" s="49">
        <f>L35</f>
        <v>0</v>
      </c>
    </row>
    <row r="36" spans="1:13" x14ac:dyDescent="0.15">
      <c r="A36" s="32" t="s">
        <v>23</v>
      </c>
      <c r="B36" s="32"/>
      <c r="C36" s="7"/>
      <c r="D36" s="50">
        <v>115000</v>
      </c>
      <c r="E36" s="50"/>
      <c r="F36" s="51">
        <v>26</v>
      </c>
      <c r="G36" s="52"/>
      <c r="H36" s="52"/>
      <c r="I36" s="36">
        <f>I34</f>
        <v>6518.7699999999995</v>
      </c>
      <c r="J36" s="27"/>
      <c r="K36" s="27"/>
      <c r="L36" s="53">
        <f>SUM(L34:L35)</f>
        <v>0</v>
      </c>
      <c r="M36" s="54">
        <f>M34+M35</f>
        <v>6518.7699999999995</v>
      </c>
    </row>
    <row r="39" spans="1:13" s="55" customFormat="1" x14ac:dyDescent="0.2">
      <c r="F39" s="56"/>
      <c r="I39" s="57"/>
    </row>
    <row r="40" spans="1:13" ht="12.75" customHeight="1" x14ac:dyDescent="0.15">
      <c r="A40" s="6" t="s">
        <v>31</v>
      </c>
      <c r="D40" s="7"/>
      <c r="E40" s="7"/>
      <c r="F40" s="8"/>
      <c r="I40" s="9"/>
      <c r="L40" s="9"/>
      <c r="M40" s="9"/>
    </row>
    <row r="41" spans="1:13" x14ac:dyDescent="0.15">
      <c r="A41" s="10" t="s">
        <v>1</v>
      </c>
      <c r="B41" s="10"/>
      <c r="C41" s="10"/>
    </row>
    <row r="42" spans="1:13" x14ac:dyDescent="0.15">
      <c r="A42" s="11" t="s">
        <v>32</v>
      </c>
      <c r="B42" s="11"/>
      <c r="C42" s="11"/>
      <c r="G42" s="8"/>
      <c r="H42" s="8"/>
      <c r="I42" s="8"/>
      <c r="J42" s="6"/>
      <c r="K42" s="6"/>
      <c r="L42" s="6"/>
    </row>
    <row r="43" spans="1:13" x14ac:dyDescent="0.15">
      <c r="A43" s="12" t="s">
        <v>3</v>
      </c>
      <c r="B43" s="12"/>
      <c r="C43" s="12"/>
      <c r="D43" s="12"/>
      <c r="G43" s="13" t="s">
        <v>4</v>
      </c>
      <c r="H43" s="13"/>
      <c r="I43" s="13"/>
      <c r="J43" s="14" t="s">
        <v>5</v>
      </c>
      <c r="K43" s="14"/>
      <c r="L43" s="14"/>
    </row>
    <row r="44" spans="1:13" ht="39.75" customHeight="1" x14ac:dyDescent="0.15">
      <c r="A44" s="15" t="s">
        <v>6</v>
      </c>
      <c r="B44" s="15" t="s">
        <v>7</v>
      </c>
      <c r="C44" s="16" t="s">
        <v>8</v>
      </c>
      <c r="D44" s="17" t="s">
        <v>9</v>
      </c>
      <c r="E44" s="15" t="s">
        <v>10</v>
      </c>
      <c r="F44" s="18" t="s">
        <v>11</v>
      </c>
      <c r="G44" s="19" t="s">
        <v>12</v>
      </c>
      <c r="H44" s="19" t="s">
        <v>13</v>
      </c>
      <c r="I44" s="20" t="s">
        <v>14</v>
      </c>
      <c r="J44" s="19" t="s">
        <v>15</v>
      </c>
      <c r="K44" s="19" t="s">
        <v>16</v>
      </c>
      <c r="L44" s="19" t="s">
        <v>17</v>
      </c>
      <c r="M44" s="21" t="s">
        <v>18</v>
      </c>
    </row>
    <row r="45" spans="1:13" ht="29.25" customHeight="1" x14ac:dyDescent="0.15">
      <c r="A45" s="15"/>
      <c r="B45" s="15"/>
      <c r="C45" s="16"/>
      <c r="D45" s="17"/>
      <c r="E45" s="15"/>
      <c r="F45" s="18"/>
      <c r="G45" s="19"/>
      <c r="H45" s="19"/>
      <c r="I45" s="20"/>
      <c r="J45" s="19"/>
      <c r="K45" s="19"/>
      <c r="L45" s="19"/>
      <c r="M45" s="21"/>
    </row>
    <row r="46" spans="1:13" x14ac:dyDescent="0.15">
      <c r="A46" s="10" t="s">
        <v>33</v>
      </c>
      <c r="B46" s="22" t="s">
        <v>20</v>
      </c>
      <c r="C46" s="23"/>
      <c r="D46" s="24"/>
      <c r="E46" s="25"/>
      <c r="F46" s="26"/>
      <c r="G46" s="27">
        <v>6.01</v>
      </c>
      <c r="H46" s="28">
        <v>5.706E-2</v>
      </c>
      <c r="I46" s="29">
        <f>G46*(F46+F47)+H46*(D46+D47)</f>
        <v>144.24</v>
      </c>
      <c r="J46" s="25"/>
      <c r="K46" s="30"/>
      <c r="L46" s="31">
        <f t="shared" ref="L46:L53" si="1">J46*F46+K46*D46</f>
        <v>0</v>
      </c>
      <c r="M46" s="29">
        <f>I46+L46+L47</f>
        <v>144.24</v>
      </c>
    </row>
    <row r="47" spans="1:13" x14ac:dyDescent="0.15">
      <c r="A47" s="10"/>
      <c r="B47" s="22" t="s">
        <v>21</v>
      </c>
      <c r="C47" s="23">
        <v>1</v>
      </c>
      <c r="D47" s="58">
        <v>0</v>
      </c>
      <c r="E47" s="25"/>
      <c r="F47" s="26">
        <v>24</v>
      </c>
      <c r="G47" s="27"/>
      <c r="H47" s="28"/>
      <c r="I47" s="29" t="e">
        <f>G47*(F47+#REF!)+H47*(D47+#REF!)</f>
        <v>#REF!</v>
      </c>
      <c r="J47" s="25"/>
      <c r="K47" s="30"/>
      <c r="L47" s="31">
        <f t="shared" si="1"/>
        <v>0</v>
      </c>
      <c r="M47" s="29" t="e">
        <f>I47+L47+#REF!</f>
        <v>#REF!</v>
      </c>
    </row>
    <row r="48" spans="1:13" x14ac:dyDescent="0.15">
      <c r="A48" s="10" t="s">
        <v>19</v>
      </c>
      <c r="B48" s="22" t="s">
        <v>20</v>
      </c>
      <c r="C48" s="23"/>
      <c r="D48" s="24"/>
      <c r="E48" s="25"/>
      <c r="F48" s="26"/>
      <c r="G48" s="27">
        <v>42.41</v>
      </c>
      <c r="H48" s="28">
        <v>4.4200000000000003E-2</v>
      </c>
      <c r="I48" s="29">
        <f>G48*(F48+F49)+H48*(D48+D49)</f>
        <v>7410.3116000000009</v>
      </c>
      <c r="J48" s="25"/>
      <c r="K48" s="30"/>
      <c r="L48" s="31">
        <f t="shared" si="1"/>
        <v>0</v>
      </c>
      <c r="M48" s="29">
        <f>I48+L48+L49</f>
        <v>7410.3116000000009</v>
      </c>
    </row>
    <row r="49" spans="1:13" x14ac:dyDescent="0.15">
      <c r="A49" s="10"/>
      <c r="B49" s="22" t="s">
        <v>21</v>
      </c>
      <c r="C49" s="23">
        <v>2</v>
      </c>
      <c r="D49" s="24">
        <v>121598</v>
      </c>
      <c r="E49" s="25"/>
      <c r="F49" s="26">
        <v>48</v>
      </c>
      <c r="G49" s="27"/>
      <c r="H49" s="28"/>
      <c r="I49" s="29" t="e">
        <f>G49*(F49+#REF!)+H49*(D49+#REF!)</f>
        <v>#REF!</v>
      </c>
      <c r="J49" s="25"/>
      <c r="K49" s="30"/>
      <c r="L49" s="31">
        <f t="shared" si="1"/>
        <v>0</v>
      </c>
      <c r="M49" s="29" t="e">
        <f>I49+L49+#REF!</f>
        <v>#REF!</v>
      </c>
    </row>
    <row r="50" spans="1:13" x14ac:dyDescent="0.15">
      <c r="A50" s="10" t="s">
        <v>34</v>
      </c>
      <c r="B50" s="22" t="s">
        <v>20</v>
      </c>
      <c r="C50" s="23"/>
      <c r="D50" s="24"/>
      <c r="E50" s="25"/>
      <c r="F50" s="26"/>
      <c r="G50" s="27">
        <v>204.77</v>
      </c>
      <c r="H50" s="28">
        <v>4.4069999999999998E-2</v>
      </c>
      <c r="I50" s="29">
        <f>G50*(F50+F51)+H50*(D50+D51)</f>
        <v>14552.41272</v>
      </c>
      <c r="J50" s="25"/>
      <c r="K50" s="30"/>
      <c r="L50" s="31">
        <f t="shared" si="1"/>
        <v>0</v>
      </c>
      <c r="M50" s="29">
        <f>I50+L50+L51</f>
        <v>14552.41272</v>
      </c>
    </row>
    <row r="51" spans="1:13" x14ac:dyDescent="0.15">
      <c r="A51" s="10"/>
      <c r="B51" s="22" t="s">
        <v>21</v>
      </c>
      <c r="C51" s="23">
        <v>1</v>
      </c>
      <c r="D51" s="24">
        <v>218696</v>
      </c>
      <c r="E51" s="25"/>
      <c r="F51" s="26">
        <v>24</v>
      </c>
      <c r="G51" s="27"/>
      <c r="H51" s="28"/>
      <c r="I51" s="29" t="e">
        <f>G51*(F51+#REF!)+H51*(D51+#REF!)</f>
        <v>#REF!</v>
      </c>
      <c r="J51" s="25"/>
      <c r="K51" s="30"/>
      <c r="L51" s="31">
        <f t="shared" si="1"/>
        <v>0</v>
      </c>
      <c r="M51" s="29" t="e">
        <f>I51+L51+#REF!</f>
        <v>#REF!</v>
      </c>
    </row>
    <row r="52" spans="1:13" x14ac:dyDescent="0.15">
      <c r="A52" s="10" t="s">
        <v>22</v>
      </c>
      <c r="B52" s="22" t="s">
        <v>20</v>
      </c>
      <c r="C52" s="23"/>
      <c r="D52" s="24"/>
      <c r="E52" s="25"/>
      <c r="F52" s="26"/>
      <c r="G52" s="27">
        <v>6.4200000000000004E-3</v>
      </c>
      <c r="H52" s="28">
        <v>2.3060000000000001E-2</v>
      </c>
      <c r="I52" s="29">
        <f>G52*(E52+E53)+H52*(D52+D53)</f>
        <v>203912.7574</v>
      </c>
      <c r="J52" s="25"/>
      <c r="K52" s="30"/>
      <c r="L52" s="31">
        <f t="shared" si="1"/>
        <v>0</v>
      </c>
      <c r="M52" s="29">
        <f>I52+L52+L53</f>
        <v>203912.7574</v>
      </c>
    </row>
    <row r="53" spans="1:13" x14ac:dyDescent="0.15">
      <c r="A53" s="10"/>
      <c r="B53" s="22" t="s">
        <v>21</v>
      </c>
      <c r="C53" s="23">
        <v>5</v>
      </c>
      <c r="D53" s="24">
        <v>2296910</v>
      </c>
      <c r="E53" s="25">
        <v>23511840</v>
      </c>
      <c r="F53" s="26">
        <v>120</v>
      </c>
      <c r="G53" s="27"/>
      <c r="H53" s="28"/>
      <c r="I53" s="29" t="e">
        <f>G53*(F53+#REF!)+H53*(D53+#REF!)</f>
        <v>#REF!</v>
      </c>
      <c r="J53" s="25"/>
      <c r="K53" s="30"/>
      <c r="L53" s="31">
        <f t="shared" si="1"/>
        <v>0</v>
      </c>
      <c r="M53" s="29" t="e">
        <f>I53+L53+#REF!</f>
        <v>#REF!</v>
      </c>
    </row>
    <row r="54" spans="1:13" x14ac:dyDescent="0.15">
      <c r="A54" s="32" t="s">
        <v>23</v>
      </c>
      <c r="B54" s="32" t="s">
        <v>23</v>
      </c>
      <c r="C54" s="33">
        <f>SUM(C46:C53)</f>
        <v>9</v>
      </c>
      <c r="D54" s="34">
        <f>SUM(D46:D53)</f>
        <v>2637204</v>
      </c>
      <c r="E54" s="34">
        <f>SUM(E46:E53)</f>
        <v>23511840</v>
      </c>
      <c r="F54" s="35">
        <f>SUM(F46:F53)</f>
        <v>216</v>
      </c>
      <c r="G54" s="27"/>
      <c r="H54" s="27"/>
      <c r="I54" s="36">
        <f>I46+I52+I48+I50</f>
        <v>226019.72172</v>
      </c>
      <c r="J54" s="27"/>
      <c r="K54" s="27"/>
      <c r="L54" s="37">
        <f>SUM(L46:L53)</f>
        <v>0</v>
      </c>
      <c r="M54" s="37">
        <f>M46+M52+M48+M50</f>
        <v>226019.72172</v>
      </c>
    </row>
    <row r="56" spans="1:13" x14ac:dyDescent="0.15">
      <c r="A56" s="10" t="s">
        <v>1</v>
      </c>
      <c r="B56" s="10"/>
      <c r="C56" s="10"/>
    </row>
    <row r="57" spans="1:13" x14ac:dyDescent="0.15">
      <c r="A57" s="11" t="s">
        <v>32</v>
      </c>
      <c r="B57" s="11"/>
      <c r="C57" s="11"/>
      <c r="G57" s="8"/>
      <c r="H57" s="8"/>
      <c r="I57" s="8"/>
      <c r="J57" s="6"/>
      <c r="K57" s="6"/>
      <c r="L57" s="6"/>
    </row>
    <row r="58" spans="1:13" x14ac:dyDescent="0.15">
      <c r="A58" s="38" t="s">
        <v>24</v>
      </c>
      <c r="B58" s="38"/>
      <c r="C58" s="38"/>
      <c r="D58" s="38"/>
      <c r="G58" s="13" t="s">
        <v>4</v>
      </c>
      <c r="H58" s="13"/>
      <c r="I58" s="13"/>
      <c r="J58" s="14" t="s">
        <v>5</v>
      </c>
      <c r="K58" s="14"/>
      <c r="L58" s="14"/>
    </row>
    <row r="59" spans="1:13" ht="39.75" customHeight="1" x14ac:dyDescent="0.15">
      <c r="A59" s="15" t="s">
        <v>6</v>
      </c>
      <c r="B59" s="15" t="s">
        <v>7</v>
      </c>
      <c r="C59" s="16" t="s">
        <v>8</v>
      </c>
      <c r="D59" s="17" t="s">
        <v>9</v>
      </c>
      <c r="E59" s="15" t="s">
        <v>10</v>
      </c>
      <c r="F59" s="18" t="s">
        <v>11</v>
      </c>
      <c r="G59" s="19" t="s">
        <v>12</v>
      </c>
      <c r="H59" s="19" t="s">
        <v>13</v>
      </c>
      <c r="I59" s="20" t="s">
        <v>14</v>
      </c>
      <c r="J59" s="19" t="s">
        <v>15</v>
      </c>
      <c r="K59" s="19" t="s">
        <v>16</v>
      </c>
      <c r="L59" s="19" t="s">
        <v>17</v>
      </c>
      <c r="M59" s="21" t="s">
        <v>18</v>
      </c>
    </row>
    <row r="60" spans="1:13" ht="29.25" customHeight="1" x14ac:dyDescent="0.15">
      <c r="A60" s="15"/>
      <c r="B60" s="15"/>
      <c r="C60" s="16"/>
      <c r="D60" s="17"/>
      <c r="E60" s="15"/>
      <c r="F60" s="18"/>
      <c r="G60" s="19"/>
      <c r="H60" s="19"/>
      <c r="I60" s="20"/>
      <c r="J60" s="19"/>
      <c r="K60" s="19"/>
      <c r="L60" s="19"/>
      <c r="M60" s="21"/>
    </row>
    <row r="61" spans="1:13" x14ac:dyDescent="0.15">
      <c r="A61" s="10" t="s">
        <v>33</v>
      </c>
      <c r="B61" s="22" t="s">
        <v>20</v>
      </c>
      <c r="C61" s="23"/>
      <c r="D61" s="24"/>
      <c r="E61" s="25"/>
      <c r="F61" s="26"/>
      <c r="G61" s="27">
        <v>6.01</v>
      </c>
      <c r="H61" s="28">
        <v>5.706E-2</v>
      </c>
      <c r="I61" s="29">
        <f>G61*(F61+F62)+H61*(D61+D62)</f>
        <v>443.23439999999999</v>
      </c>
      <c r="J61" s="25"/>
      <c r="K61" s="30"/>
      <c r="L61" s="31">
        <f t="shared" ref="L61:L68" si="2">J61*F61+K61*D61</f>
        <v>0</v>
      </c>
      <c r="M61" s="29">
        <f>I61+L61+L62</f>
        <v>443.23439999999999</v>
      </c>
    </row>
    <row r="62" spans="1:13" x14ac:dyDescent="0.15">
      <c r="A62" s="10"/>
      <c r="B62" s="22" t="s">
        <v>21</v>
      </c>
      <c r="C62" s="23">
        <v>1</v>
      </c>
      <c r="D62" s="58">
        <v>5240</v>
      </c>
      <c r="E62" s="25"/>
      <c r="F62" s="26">
        <v>24</v>
      </c>
      <c r="G62" s="27"/>
      <c r="H62" s="28"/>
      <c r="I62" s="29" t="e">
        <f>G62*(F62+#REF!)+H62*(D62+#REF!)</f>
        <v>#REF!</v>
      </c>
      <c r="J62" s="25"/>
      <c r="K62" s="30"/>
      <c r="L62" s="31">
        <f t="shared" si="2"/>
        <v>0</v>
      </c>
      <c r="M62" s="29" t="e">
        <f>I62+L62+#REF!</f>
        <v>#REF!</v>
      </c>
    </row>
    <row r="63" spans="1:13" x14ac:dyDescent="0.15">
      <c r="A63" s="10" t="s">
        <v>19</v>
      </c>
      <c r="B63" s="22" t="s">
        <v>20</v>
      </c>
      <c r="C63" s="23"/>
      <c r="D63" s="24"/>
      <c r="E63" s="25"/>
      <c r="F63" s="26"/>
      <c r="G63" s="27">
        <v>42.41</v>
      </c>
      <c r="H63" s="28">
        <v>4.4200000000000003E-2</v>
      </c>
      <c r="I63" s="29">
        <f>G63*(F63+F64)+H63*(D63+D64)</f>
        <v>18432.914800000002</v>
      </c>
      <c r="J63" s="25"/>
      <c r="K63" s="30"/>
      <c r="L63" s="31">
        <f t="shared" si="2"/>
        <v>0</v>
      </c>
      <c r="M63" s="29">
        <f>I63+L63+L64</f>
        <v>18432.914800000002</v>
      </c>
    </row>
    <row r="64" spans="1:13" x14ac:dyDescent="0.15">
      <c r="A64" s="10"/>
      <c r="B64" s="22" t="s">
        <v>21</v>
      </c>
      <c r="C64" s="23">
        <v>5</v>
      </c>
      <c r="D64" s="24">
        <v>301894</v>
      </c>
      <c r="E64" s="25"/>
      <c r="F64" s="26">
        <v>120</v>
      </c>
      <c r="G64" s="27"/>
      <c r="H64" s="28"/>
      <c r="I64" s="29" t="e">
        <f>G64*(F64+#REF!)+H64*(D64+#REF!)</f>
        <v>#REF!</v>
      </c>
      <c r="J64" s="25"/>
      <c r="K64" s="30"/>
      <c r="L64" s="31">
        <f t="shared" si="2"/>
        <v>0</v>
      </c>
      <c r="M64" s="29" t="e">
        <f>I64+L64+#REF!</f>
        <v>#REF!</v>
      </c>
    </row>
    <row r="65" spans="1:1024" x14ac:dyDescent="0.15">
      <c r="A65" s="10" t="s">
        <v>34</v>
      </c>
      <c r="B65" s="22" t="s">
        <v>20</v>
      </c>
      <c r="C65" s="23"/>
      <c r="D65" s="24"/>
      <c r="E65" s="25"/>
      <c r="F65" s="26"/>
      <c r="G65" s="27">
        <v>204.77</v>
      </c>
      <c r="H65" s="28">
        <v>4.4069999999999998E-2</v>
      </c>
      <c r="I65" s="29">
        <f>G65*(F65+F66)+H65*(D65+D66)</f>
        <v>64781.369279999999</v>
      </c>
      <c r="J65" s="25"/>
      <c r="K65" s="30"/>
      <c r="L65" s="31">
        <f t="shared" si="2"/>
        <v>0</v>
      </c>
      <c r="M65" s="29">
        <f>I65+L65+L66</f>
        <v>64781.369279999999</v>
      </c>
    </row>
    <row r="66" spans="1:1024" x14ac:dyDescent="0.15">
      <c r="A66" s="10"/>
      <c r="B66" s="22" t="s">
        <v>21</v>
      </c>
      <c r="C66" s="23">
        <v>4</v>
      </c>
      <c r="D66" s="24">
        <v>1023904</v>
      </c>
      <c r="E66" s="25"/>
      <c r="F66" s="26">
        <v>96</v>
      </c>
      <c r="G66" s="27"/>
      <c r="H66" s="28"/>
      <c r="I66" s="29" t="e">
        <f>G66*(F66+#REF!)+H66*(D66+#REF!)</f>
        <v>#REF!</v>
      </c>
      <c r="J66" s="25"/>
      <c r="K66" s="30"/>
      <c r="L66" s="31">
        <f t="shared" si="2"/>
        <v>0</v>
      </c>
      <c r="M66" s="29" t="e">
        <f>I66+L66+#REF!</f>
        <v>#REF!</v>
      </c>
    </row>
    <row r="67" spans="1:1024" x14ac:dyDescent="0.15">
      <c r="A67" s="10" t="s">
        <v>22</v>
      </c>
      <c r="B67" s="22" t="s">
        <v>20</v>
      </c>
      <c r="C67" s="23"/>
      <c r="D67" s="24"/>
      <c r="E67" s="25"/>
      <c r="F67" s="26"/>
      <c r="G67" s="27">
        <v>6.4200000000000004E-3</v>
      </c>
      <c r="H67" s="28">
        <v>2.3060000000000001E-2</v>
      </c>
      <c r="I67" s="29">
        <f>G67*(E67+E68)+H67*(D67+D68)</f>
        <v>127836.18644</v>
      </c>
      <c r="J67" s="25"/>
      <c r="K67" s="30"/>
      <c r="L67" s="31">
        <f t="shared" si="2"/>
        <v>0</v>
      </c>
      <c r="M67" s="29">
        <f>I67+L67+L68</f>
        <v>127836.18644</v>
      </c>
    </row>
    <row r="68" spans="1:1024" x14ac:dyDescent="0.15">
      <c r="A68" s="10"/>
      <c r="B68" s="22" t="s">
        <v>21</v>
      </c>
      <c r="C68" s="23">
        <v>5</v>
      </c>
      <c r="D68" s="24">
        <v>1324474</v>
      </c>
      <c r="E68" s="25">
        <v>15154800</v>
      </c>
      <c r="F68" s="26">
        <v>120</v>
      </c>
      <c r="G68" s="27"/>
      <c r="H68" s="28"/>
      <c r="I68" s="29" t="e">
        <f>G68*(F68+#REF!)+H68*(D68+#REF!)</f>
        <v>#REF!</v>
      </c>
      <c r="J68" s="25"/>
      <c r="K68" s="30"/>
      <c r="L68" s="31">
        <f t="shared" si="2"/>
        <v>0</v>
      </c>
      <c r="M68" s="29" t="e">
        <f>I68+L68+#REF!</f>
        <v>#REF!</v>
      </c>
    </row>
    <row r="69" spans="1:1024" x14ac:dyDescent="0.15">
      <c r="A69" s="32" t="s">
        <v>23</v>
      </c>
      <c r="B69" s="32" t="s">
        <v>23</v>
      </c>
      <c r="C69" s="33">
        <f>SUM(C61:C68)</f>
        <v>15</v>
      </c>
      <c r="D69" s="34">
        <f>SUM(D61:D68)</f>
        <v>2655512</v>
      </c>
      <c r="E69" s="34">
        <f>SUM(E61:E68)</f>
        <v>15154800</v>
      </c>
      <c r="F69" s="35">
        <f>SUM(F61:F68)</f>
        <v>360</v>
      </c>
      <c r="G69" s="27"/>
      <c r="H69" s="27"/>
      <c r="I69" s="36">
        <f>I61+I67+I63+I65</f>
        <v>211493.70491999999</v>
      </c>
      <c r="J69" s="27"/>
      <c r="K69" s="27"/>
      <c r="L69" s="37">
        <f>SUM(L61:L68)</f>
        <v>0</v>
      </c>
      <c r="M69" s="37">
        <f>M61+M67+M63+M65</f>
        <v>211493.70491999999</v>
      </c>
    </row>
    <row r="72" spans="1:1024" x14ac:dyDescent="0.15">
      <c r="A72" s="55"/>
      <c r="B72" s="55"/>
      <c r="C72" s="55"/>
      <c r="D72" s="55"/>
      <c r="E72" s="55"/>
      <c r="F72" s="56"/>
      <c r="G72" s="55"/>
      <c r="H72" s="55"/>
      <c r="I72" s="57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55"/>
      <c r="AW72" s="55"/>
      <c r="AX72" s="55"/>
      <c r="AY72" s="55"/>
      <c r="AZ72" s="55"/>
      <c r="BA72" s="55"/>
      <c r="BB72" s="55"/>
      <c r="BC72" s="55"/>
      <c r="BD72" s="55"/>
      <c r="BE72" s="55"/>
      <c r="BF72" s="55"/>
      <c r="BG72" s="55"/>
      <c r="BH72" s="55"/>
      <c r="BI72" s="55"/>
      <c r="BJ72" s="55"/>
      <c r="BK72" s="55"/>
      <c r="BL72" s="55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5"/>
      <c r="CA72" s="55"/>
      <c r="CB72" s="55"/>
      <c r="CC72" s="55"/>
      <c r="CD72" s="55"/>
      <c r="CE72" s="55"/>
      <c r="CF72" s="55"/>
      <c r="CG72" s="55"/>
      <c r="CH72" s="55"/>
      <c r="CI72" s="55"/>
      <c r="CJ72" s="55"/>
      <c r="CK72" s="55"/>
      <c r="CL72" s="55"/>
      <c r="CM72" s="55"/>
      <c r="CN72" s="55"/>
      <c r="CO72" s="55"/>
      <c r="CP72" s="55"/>
      <c r="CQ72" s="55"/>
      <c r="CR72" s="55"/>
      <c r="CS72" s="55"/>
      <c r="CT72" s="55"/>
      <c r="CU72" s="55"/>
      <c r="CV72" s="55"/>
      <c r="CW72" s="55"/>
      <c r="CX72" s="55"/>
      <c r="CY72" s="55"/>
      <c r="CZ72" s="55"/>
      <c r="DA72" s="55"/>
      <c r="DB72" s="55"/>
      <c r="DC72" s="55"/>
      <c r="DD72" s="55"/>
      <c r="DE72" s="55"/>
      <c r="DF72" s="55"/>
      <c r="DG72" s="55"/>
      <c r="DH72" s="55"/>
      <c r="DI72" s="55"/>
      <c r="DJ72" s="55"/>
      <c r="DK72" s="55"/>
      <c r="DL72" s="55"/>
      <c r="DM72" s="55"/>
      <c r="DN72" s="55"/>
      <c r="DO72" s="55"/>
      <c r="DP72" s="55"/>
      <c r="DQ72" s="55"/>
      <c r="DR72" s="55"/>
      <c r="DS72" s="55"/>
      <c r="DT72" s="55"/>
      <c r="DU72" s="55"/>
      <c r="DV72" s="55"/>
      <c r="DW72" s="55"/>
      <c r="DX72" s="55"/>
      <c r="DY72" s="55"/>
      <c r="DZ72" s="55"/>
      <c r="EA72" s="55"/>
      <c r="EB72" s="55"/>
      <c r="EC72" s="55"/>
      <c r="ED72" s="55"/>
      <c r="EE72" s="55"/>
      <c r="EF72" s="55"/>
      <c r="EG72" s="55"/>
      <c r="EH72" s="55"/>
      <c r="EI72" s="55"/>
      <c r="EJ72" s="55"/>
      <c r="EK72" s="55"/>
      <c r="EL72" s="55"/>
      <c r="EM72" s="55"/>
      <c r="EN72" s="55"/>
      <c r="EO72" s="55"/>
      <c r="EP72" s="55"/>
      <c r="EQ72" s="55"/>
      <c r="ER72" s="55"/>
      <c r="ES72" s="55"/>
      <c r="ET72" s="55"/>
      <c r="EU72" s="55"/>
      <c r="EV72" s="55"/>
      <c r="EW72" s="55"/>
      <c r="EX72" s="55"/>
      <c r="EY72" s="55"/>
      <c r="EZ72" s="55"/>
      <c r="FA72" s="55"/>
      <c r="FB72" s="55"/>
      <c r="FC72" s="55"/>
      <c r="FD72" s="55"/>
      <c r="FE72" s="55"/>
      <c r="FF72" s="55"/>
      <c r="FG72" s="55"/>
      <c r="FH72" s="55"/>
      <c r="FI72" s="55"/>
      <c r="FJ72" s="55"/>
      <c r="FK72" s="55"/>
      <c r="FL72" s="55"/>
      <c r="FM72" s="55"/>
      <c r="FN72" s="55"/>
      <c r="FO72" s="55"/>
      <c r="FP72" s="55"/>
      <c r="FQ72" s="55"/>
      <c r="FR72" s="55"/>
      <c r="FS72" s="55"/>
      <c r="FT72" s="55"/>
      <c r="FU72" s="55"/>
      <c r="FV72" s="55"/>
      <c r="FW72" s="55"/>
      <c r="FX72" s="55"/>
      <c r="FY72" s="55"/>
      <c r="FZ72" s="55"/>
      <c r="GA72" s="55"/>
      <c r="GB72" s="55"/>
      <c r="GC72" s="55"/>
      <c r="GD72" s="55"/>
      <c r="GE72" s="55"/>
      <c r="GF72" s="55"/>
      <c r="GG72" s="55"/>
      <c r="GH72" s="55"/>
      <c r="GI72" s="55"/>
      <c r="GJ72" s="55"/>
      <c r="GK72" s="55"/>
      <c r="GL72" s="55"/>
      <c r="GM72" s="55"/>
      <c r="GN72" s="55"/>
      <c r="GO72" s="55"/>
      <c r="GP72" s="55"/>
      <c r="GQ72" s="55"/>
      <c r="GR72" s="55"/>
      <c r="GS72" s="55"/>
      <c r="GT72" s="55"/>
      <c r="GU72" s="55"/>
      <c r="GV72" s="55"/>
      <c r="GW72" s="55"/>
      <c r="GX72" s="55"/>
      <c r="GY72" s="55"/>
      <c r="GZ72" s="55"/>
      <c r="HA72" s="55"/>
      <c r="HB72" s="55"/>
      <c r="HC72" s="55"/>
      <c r="HD72" s="55"/>
      <c r="HE72" s="55"/>
      <c r="HF72" s="55"/>
      <c r="HG72" s="55"/>
      <c r="HH72" s="55"/>
      <c r="HI72" s="55"/>
      <c r="HJ72" s="55"/>
      <c r="HK72" s="55"/>
      <c r="HL72" s="55"/>
      <c r="HM72" s="55"/>
      <c r="HN72" s="55"/>
      <c r="HO72" s="55"/>
      <c r="HP72" s="55"/>
      <c r="HQ72" s="55"/>
      <c r="HR72" s="55"/>
      <c r="HS72" s="55"/>
      <c r="HT72" s="55"/>
      <c r="HU72" s="55"/>
      <c r="HV72" s="55"/>
      <c r="HW72" s="55"/>
      <c r="HX72" s="55"/>
      <c r="HY72" s="55"/>
      <c r="HZ72" s="55"/>
      <c r="IA72" s="55"/>
      <c r="IB72" s="55"/>
      <c r="IC72" s="55"/>
      <c r="ID72" s="55"/>
      <c r="IE72" s="55"/>
      <c r="IF72" s="55"/>
      <c r="IG72" s="55"/>
      <c r="IH72" s="55"/>
      <c r="II72" s="55"/>
      <c r="IJ72" s="55"/>
      <c r="IK72" s="55"/>
      <c r="IL72" s="55"/>
      <c r="IM72" s="55"/>
      <c r="IN72" s="55"/>
      <c r="IO72" s="55"/>
      <c r="IP72" s="55"/>
      <c r="IQ72" s="55"/>
      <c r="IR72" s="55"/>
      <c r="IS72" s="55"/>
      <c r="IT72" s="55"/>
      <c r="IU72" s="55"/>
      <c r="IV72" s="55"/>
      <c r="IW72" s="55"/>
      <c r="IX72" s="55"/>
      <c r="IY72" s="55"/>
      <c r="IZ72" s="55"/>
      <c r="JA72" s="55"/>
      <c r="JB72" s="55"/>
      <c r="JC72" s="55"/>
      <c r="JD72" s="55"/>
      <c r="JE72" s="55"/>
      <c r="JF72" s="55"/>
      <c r="JG72" s="55"/>
      <c r="JH72" s="55"/>
      <c r="JI72" s="55"/>
      <c r="JJ72" s="55"/>
      <c r="JK72" s="55"/>
      <c r="JL72" s="55"/>
      <c r="JM72" s="55"/>
      <c r="JN72" s="55"/>
      <c r="JO72" s="55"/>
      <c r="JP72" s="55"/>
      <c r="JQ72" s="55"/>
      <c r="JR72" s="55"/>
      <c r="JS72" s="55"/>
      <c r="JT72" s="55"/>
      <c r="JU72" s="55"/>
      <c r="JV72" s="55"/>
      <c r="JW72" s="55"/>
      <c r="JX72" s="55"/>
      <c r="JY72" s="55"/>
      <c r="JZ72" s="55"/>
      <c r="KA72" s="55"/>
      <c r="KB72" s="55"/>
      <c r="KC72" s="55"/>
      <c r="KD72" s="55"/>
      <c r="KE72" s="55"/>
      <c r="KF72" s="55"/>
      <c r="KG72" s="55"/>
      <c r="KH72" s="55"/>
      <c r="KI72" s="55"/>
      <c r="KJ72" s="55"/>
      <c r="KK72" s="55"/>
      <c r="KL72" s="55"/>
      <c r="KM72" s="55"/>
      <c r="KN72" s="55"/>
      <c r="KO72" s="55"/>
      <c r="KP72" s="55"/>
      <c r="KQ72" s="55"/>
      <c r="KR72" s="55"/>
      <c r="KS72" s="55"/>
      <c r="KT72" s="55"/>
      <c r="KU72" s="55"/>
      <c r="KV72" s="55"/>
      <c r="KW72" s="55"/>
      <c r="KX72" s="55"/>
      <c r="KY72" s="55"/>
      <c r="KZ72" s="55"/>
      <c r="LA72" s="55"/>
      <c r="LB72" s="55"/>
      <c r="LC72" s="55"/>
      <c r="LD72" s="55"/>
      <c r="LE72" s="55"/>
      <c r="LF72" s="55"/>
      <c r="LG72" s="55"/>
      <c r="LH72" s="55"/>
      <c r="LI72" s="55"/>
      <c r="LJ72" s="55"/>
      <c r="LK72" s="55"/>
      <c r="LL72" s="55"/>
      <c r="LM72" s="55"/>
      <c r="LN72" s="55"/>
      <c r="LO72" s="55"/>
      <c r="LP72" s="55"/>
      <c r="LQ72" s="55"/>
      <c r="LR72" s="55"/>
      <c r="LS72" s="55"/>
      <c r="LT72" s="55"/>
      <c r="LU72" s="55"/>
      <c r="LV72" s="55"/>
      <c r="LW72" s="55"/>
      <c r="LX72" s="55"/>
      <c r="LY72" s="55"/>
      <c r="LZ72" s="55"/>
      <c r="MA72" s="55"/>
      <c r="MB72" s="55"/>
      <c r="MC72" s="55"/>
      <c r="MD72" s="55"/>
      <c r="ME72" s="55"/>
      <c r="MF72" s="55"/>
      <c r="MG72" s="55"/>
      <c r="MH72" s="55"/>
      <c r="MI72" s="55"/>
      <c r="MJ72" s="55"/>
      <c r="MK72" s="55"/>
      <c r="ML72" s="55"/>
      <c r="MM72" s="55"/>
      <c r="MN72" s="55"/>
      <c r="MO72" s="55"/>
      <c r="MP72" s="55"/>
      <c r="MQ72" s="55"/>
      <c r="MR72" s="55"/>
      <c r="MS72" s="55"/>
      <c r="MT72" s="55"/>
      <c r="MU72" s="55"/>
      <c r="MV72" s="55"/>
      <c r="MW72" s="55"/>
      <c r="MX72" s="55"/>
      <c r="MY72" s="55"/>
      <c r="MZ72" s="55"/>
      <c r="NA72" s="55"/>
      <c r="NB72" s="55"/>
      <c r="NC72" s="55"/>
      <c r="ND72" s="55"/>
      <c r="NE72" s="55"/>
      <c r="NF72" s="55"/>
      <c r="NG72" s="55"/>
      <c r="NH72" s="55"/>
      <c r="NI72" s="55"/>
      <c r="NJ72" s="55"/>
      <c r="NK72" s="55"/>
      <c r="NL72" s="55"/>
      <c r="NM72" s="55"/>
      <c r="NN72" s="55"/>
      <c r="NO72" s="55"/>
      <c r="NP72" s="55"/>
      <c r="NQ72" s="55"/>
      <c r="NR72" s="55"/>
      <c r="NS72" s="55"/>
      <c r="NT72" s="55"/>
      <c r="NU72" s="55"/>
      <c r="NV72" s="55"/>
      <c r="NW72" s="55"/>
      <c r="NX72" s="55"/>
      <c r="NY72" s="55"/>
      <c r="NZ72" s="55"/>
      <c r="OA72" s="55"/>
      <c r="OB72" s="55"/>
      <c r="OC72" s="55"/>
      <c r="OD72" s="55"/>
      <c r="OE72" s="55"/>
      <c r="OF72" s="55"/>
      <c r="OG72" s="55"/>
      <c r="OH72" s="55"/>
      <c r="OI72" s="55"/>
      <c r="OJ72" s="55"/>
      <c r="OK72" s="55"/>
      <c r="OL72" s="55"/>
      <c r="OM72" s="55"/>
      <c r="ON72" s="55"/>
      <c r="OO72" s="55"/>
      <c r="OP72" s="55"/>
      <c r="OQ72" s="55"/>
      <c r="OR72" s="55"/>
      <c r="OS72" s="55"/>
      <c r="OT72" s="55"/>
      <c r="OU72" s="55"/>
      <c r="OV72" s="55"/>
      <c r="OW72" s="55"/>
      <c r="OX72" s="55"/>
      <c r="OY72" s="55"/>
      <c r="OZ72" s="55"/>
      <c r="PA72" s="55"/>
      <c r="PB72" s="55"/>
      <c r="PC72" s="55"/>
      <c r="PD72" s="55"/>
      <c r="PE72" s="55"/>
      <c r="PF72" s="55"/>
      <c r="PG72" s="55"/>
      <c r="PH72" s="55"/>
      <c r="PI72" s="55"/>
      <c r="PJ72" s="55"/>
      <c r="PK72" s="55"/>
      <c r="PL72" s="55"/>
      <c r="PM72" s="55"/>
      <c r="PN72" s="55"/>
      <c r="PO72" s="55"/>
      <c r="PP72" s="55"/>
      <c r="PQ72" s="55"/>
      <c r="PR72" s="55"/>
      <c r="PS72" s="55"/>
      <c r="PT72" s="55"/>
      <c r="PU72" s="55"/>
      <c r="PV72" s="55"/>
      <c r="PW72" s="55"/>
      <c r="PX72" s="55"/>
      <c r="PY72" s="55"/>
      <c r="PZ72" s="55"/>
      <c r="QA72" s="55"/>
      <c r="QB72" s="55"/>
      <c r="QC72" s="55"/>
      <c r="QD72" s="55"/>
      <c r="QE72" s="55"/>
      <c r="QF72" s="55"/>
      <c r="QG72" s="55"/>
      <c r="QH72" s="55"/>
      <c r="QI72" s="55"/>
      <c r="QJ72" s="55"/>
      <c r="QK72" s="55"/>
      <c r="QL72" s="55"/>
      <c r="QM72" s="55"/>
      <c r="QN72" s="55"/>
      <c r="QO72" s="55"/>
      <c r="QP72" s="55"/>
      <c r="QQ72" s="55"/>
      <c r="QR72" s="55"/>
      <c r="QS72" s="55"/>
      <c r="QT72" s="55"/>
      <c r="QU72" s="55"/>
      <c r="QV72" s="55"/>
      <c r="QW72" s="55"/>
      <c r="QX72" s="55"/>
      <c r="QY72" s="55"/>
      <c r="QZ72" s="55"/>
      <c r="RA72" s="55"/>
      <c r="RB72" s="55"/>
      <c r="RC72" s="55"/>
      <c r="RD72" s="55"/>
      <c r="RE72" s="55"/>
      <c r="RF72" s="55"/>
      <c r="RG72" s="55"/>
      <c r="RH72" s="55"/>
      <c r="RI72" s="55"/>
      <c r="RJ72" s="55"/>
      <c r="RK72" s="55"/>
      <c r="RL72" s="55"/>
      <c r="RM72" s="55"/>
      <c r="RN72" s="55"/>
      <c r="RO72" s="55"/>
      <c r="RP72" s="55"/>
      <c r="RQ72" s="55"/>
      <c r="RR72" s="55"/>
      <c r="RS72" s="55"/>
      <c r="RT72" s="55"/>
      <c r="RU72" s="55"/>
      <c r="RV72" s="55"/>
      <c r="RW72" s="55"/>
      <c r="RX72" s="55"/>
      <c r="RY72" s="55"/>
      <c r="RZ72" s="55"/>
      <c r="SA72" s="55"/>
      <c r="SB72" s="55"/>
      <c r="SC72" s="55"/>
      <c r="SD72" s="55"/>
      <c r="SE72" s="55"/>
      <c r="SF72" s="55"/>
      <c r="SG72" s="55"/>
      <c r="SH72" s="55"/>
      <c r="SI72" s="55"/>
      <c r="SJ72" s="55"/>
      <c r="SK72" s="55"/>
      <c r="SL72" s="55"/>
      <c r="SM72" s="55"/>
      <c r="SN72" s="55"/>
      <c r="SO72" s="55"/>
      <c r="SP72" s="55"/>
      <c r="SQ72" s="55"/>
      <c r="SR72" s="55"/>
      <c r="SS72" s="55"/>
      <c r="ST72" s="55"/>
      <c r="SU72" s="55"/>
      <c r="SV72" s="55"/>
      <c r="SW72" s="55"/>
      <c r="SX72" s="55"/>
      <c r="SY72" s="55"/>
      <c r="SZ72" s="55"/>
      <c r="TA72" s="55"/>
      <c r="TB72" s="55"/>
      <c r="TC72" s="55"/>
      <c r="TD72" s="55"/>
      <c r="TE72" s="55"/>
      <c r="TF72" s="55"/>
      <c r="TG72" s="55"/>
      <c r="TH72" s="55"/>
      <c r="TI72" s="55"/>
      <c r="TJ72" s="55"/>
      <c r="TK72" s="55"/>
      <c r="TL72" s="55"/>
      <c r="TM72" s="55"/>
      <c r="TN72" s="55"/>
      <c r="TO72" s="55"/>
      <c r="TP72" s="55"/>
      <c r="TQ72" s="55"/>
      <c r="TR72" s="55"/>
      <c r="TS72" s="55"/>
      <c r="TT72" s="55"/>
      <c r="TU72" s="55"/>
      <c r="TV72" s="55"/>
      <c r="TW72" s="55"/>
      <c r="TX72" s="55"/>
      <c r="TY72" s="55"/>
      <c r="TZ72" s="55"/>
      <c r="UA72" s="55"/>
      <c r="UB72" s="55"/>
      <c r="UC72" s="55"/>
      <c r="UD72" s="55"/>
      <c r="UE72" s="55"/>
      <c r="UF72" s="55"/>
      <c r="UG72" s="55"/>
      <c r="UH72" s="55"/>
      <c r="UI72" s="55"/>
      <c r="UJ72" s="55"/>
      <c r="UK72" s="55"/>
      <c r="UL72" s="55"/>
      <c r="UM72" s="55"/>
      <c r="UN72" s="55"/>
      <c r="UO72" s="55"/>
      <c r="UP72" s="55"/>
      <c r="UQ72" s="55"/>
      <c r="UR72" s="55"/>
      <c r="US72" s="55"/>
      <c r="UT72" s="55"/>
      <c r="UU72" s="55"/>
      <c r="UV72" s="55"/>
      <c r="UW72" s="55"/>
      <c r="UX72" s="55"/>
      <c r="UY72" s="55"/>
      <c r="UZ72" s="55"/>
      <c r="VA72" s="55"/>
      <c r="VB72" s="55"/>
      <c r="VC72" s="55"/>
      <c r="VD72" s="55"/>
      <c r="VE72" s="55"/>
      <c r="VF72" s="55"/>
      <c r="VG72" s="55"/>
      <c r="VH72" s="55"/>
      <c r="VI72" s="55"/>
      <c r="VJ72" s="55"/>
      <c r="VK72" s="55"/>
      <c r="VL72" s="55"/>
      <c r="VM72" s="55"/>
      <c r="VN72" s="55"/>
      <c r="VO72" s="55"/>
      <c r="VP72" s="55"/>
      <c r="VQ72" s="55"/>
      <c r="VR72" s="55"/>
      <c r="VS72" s="55"/>
      <c r="VT72" s="55"/>
      <c r="VU72" s="55"/>
      <c r="VV72" s="55"/>
      <c r="VW72" s="55"/>
      <c r="VX72" s="55"/>
      <c r="VY72" s="55"/>
      <c r="VZ72" s="55"/>
      <c r="WA72" s="55"/>
      <c r="WB72" s="55"/>
      <c r="WC72" s="55"/>
      <c r="WD72" s="55"/>
      <c r="WE72" s="55"/>
      <c r="WF72" s="55"/>
      <c r="WG72" s="55"/>
      <c r="WH72" s="55"/>
      <c r="WI72" s="55"/>
      <c r="WJ72" s="55"/>
      <c r="WK72" s="55"/>
      <c r="WL72" s="55"/>
      <c r="WM72" s="55"/>
      <c r="WN72" s="55"/>
      <c r="WO72" s="55"/>
      <c r="WP72" s="55"/>
      <c r="WQ72" s="55"/>
      <c r="WR72" s="55"/>
      <c r="WS72" s="55"/>
      <c r="WT72" s="55"/>
      <c r="WU72" s="55"/>
      <c r="WV72" s="55"/>
      <c r="WW72" s="55"/>
      <c r="WX72" s="55"/>
      <c r="WY72" s="55"/>
      <c r="WZ72" s="55"/>
      <c r="XA72" s="55"/>
      <c r="XB72" s="55"/>
      <c r="XC72" s="55"/>
      <c r="XD72" s="55"/>
      <c r="XE72" s="55"/>
      <c r="XF72" s="55"/>
      <c r="XG72" s="55"/>
      <c r="XH72" s="55"/>
      <c r="XI72" s="55"/>
      <c r="XJ72" s="55"/>
      <c r="XK72" s="55"/>
      <c r="XL72" s="55"/>
      <c r="XM72" s="55"/>
      <c r="XN72" s="55"/>
      <c r="XO72" s="55"/>
      <c r="XP72" s="55"/>
      <c r="XQ72" s="55"/>
      <c r="XR72" s="55"/>
      <c r="XS72" s="55"/>
      <c r="XT72" s="55"/>
      <c r="XU72" s="55"/>
      <c r="XV72" s="55"/>
      <c r="XW72" s="55"/>
      <c r="XX72" s="55"/>
      <c r="XY72" s="55"/>
      <c r="XZ72" s="55"/>
      <c r="YA72" s="55"/>
      <c r="YB72" s="55"/>
      <c r="YC72" s="55"/>
      <c r="YD72" s="55"/>
      <c r="YE72" s="55"/>
      <c r="YF72" s="55"/>
      <c r="YG72" s="55"/>
      <c r="YH72" s="55"/>
      <c r="YI72" s="55"/>
      <c r="YJ72" s="55"/>
      <c r="YK72" s="55"/>
      <c r="YL72" s="55"/>
      <c r="YM72" s="55"/>
      <c r="YN72" s="55"/>
      <c r="YO72" s="55"/>
      <c r="YP72" s="55"/>
      <c r="YQ72" s="55"/>
      <c r="YR72" s="55"/>
      <c r="YS72" s="55"/>
      <c r="YT72" s="55"/>
      <c r="YU72" s="55"/>
      <c r="YV72" s="55"/>
      <c r="YW72" s="55"/>
      <c r="YX72" s="55"/>
      <c r="YY72" s="55"/>
      <c r="YZ72" s="55"/>
      <c r="ZA72" s="55"/>
      <c r="ZB72" s="55"/>
      <c r="ZC72" s="55"/>
      <c r="ZD72" s="55"/>
      <c r="ZE72" s="55"/>
      <c r="ZF72" s="55"/>
      <c r="ZG72" s="55"/>
      <c r="ZH72" s="55"/>
      <c r="ZI72" s="55"/>
      <c r="ZJ72" s="55"/>
      <c r="ZK72" s="55"/>
      <c r="ZL72" s="55"/>
      <c r="ZM72" s="55"/>
      <c r="ZN72" s="55"/>
      <c r="ZO72" s="55"/>
      <c r="ZP72" s="55"/>
      <c r="ZQ72" s="55"/>
      <c r="ZR72" s="55"/>
      <c r="ZS72" s="55"/>
      <c r="ZT72" s="55"/>
      <c r="ZU72" s="55"/>
      <c r="ZV72" s="55"/>
      <c r="ZW72" s="55"/>
      <c r="ZX72" s="55"/>
      <c r="ZY72" s="55"/>
      <c r="ZZ72" s="55"/>
      <c r="AAA72" s="55"/>
      <c r="AAB72" s="55"/>
      <c r="AAC72" s="55"/>
      <c r="AAD72" s="55"/>
      <c r="AAE72" s="55"/>
      <c r="AAF72" s="55"/>
      <c r="AAG72" s="55"/>
      <c r="AAH72" s="55"/>
      <c r="AAI72" s="55"/>
      <c r="AAJ72" s="55"/>
      <c r="AAK72" s="55"/>
      <c r="AAL72" s="55"/>
      <c r="AAM72" s="55"/>
      <c r="AAN72" s="55"/>
      <c r="AAO72" s="55"/>
      <c r="AAP72" s="55"/>
      <c r="AAQ72" s="55"/>
      <c r="AAR72" s="55"/>
      <c r="AAS72" s="55"/>
      <c r="AAT72" s="55"/>
      <c r="AAU72" s="55"/>
      <c r="AAV72" s="55"/>
      <c r="AAW72" s="55"/>
      <c r="AAX72" s="55"/>
      <c r="AAY72" s="55"/>
      <c r="AAZ72" s="55"/>
      <c r="ABA72" s="55"/>
      <c r="ABB72" s="55"/>
      <c r="ABC72" s="55"/>
      <c r="ABD72" s="55"/>
      <c r="ABE72" s="55"/>
      <c r="ABF72" s="55"/>
      <c r="ABG72" s="55"/>
      <c r="ABH72" s="55"/>
      <c r="ABI72" s="55"/>
      <c r="ABJ72" s="55"/>
      <c r="ABK72" s="55"/>
      <c r="ABL72" s="55"/>
      <c r="ABM72" s="55"/>
      <c r="ABN72" s="55"/>
      <c r="ABO72" s="55"/>
      <c r="ABP72" s="55"/>
      <c r="ABQ72" s="55"/>
      <c r="ABR72" s="55"/>
      <c r="ABS72" s="55"/>
      <c r="ABT72" s="55"/>
      <c r="ABU72" s="55"/>
      <c r="ABV72" s="55"/>
      <c r="ABW72" s="55"/>
      <c r="ABX72" s="55"/>
      <c r="ABY72" s="55"/>
      <c r="ABZ72" s="55"/>
      <c r="ACA72" s="55"/>
      <c r="ACB72" s="55"/>
      <c r="ACC72" s="55"/>
      <c r="ACD72" s="55"/>
      <c r="ACE72" s="55"/>
      <c r="ACF72" s="55"/>
      <c r="ACG72" s="55"/>
      <c r="ACH72" s="55"/>
      <c r="ACI72" s="55"/>
      <c r="ACJ72" s="55"/>
      <c r="ACK72" s="55"/>
      <c r="ACL72" s="55"/>
      <c r="ACM72" s="55"/>
      <c r="ACN72" s="55"/>
      <c r="ACO72" s="55"/>
      <c r="ACP72" s="55"/>
      <c r="ACQ72" s="55"/>
      <c r="ACR72" s="55"/>
      <c r="ACS72" s="55"/>
      <c r="ACT72" s="55"/>
      <c r="ACU72" s="55"/>
      <c r="ACV72" s="55"/>
      <c r="ACW72" s="55"/>
      <c r="ACX72" s="55"/>
      <c r="ACY72" s="55"/>
      <c r="ACZ72" s="55"/>
      <c r="ADA72" s="55"/>
      <c r="ADB72" s="55"/>
      <c r="ADC72" s="55"/>
      <c r="ADD72" s="55"/>
      <c r="ADE72" s="55"/>
      <c r="ADF72" s="55"/>
      <c r="ADG72" s="55"/>
      <c r="ADH72" s="55"/>
      <c r="ADI72" s="55"/>
      <c r="ADJ72" s="55"/>
      <c r="ADK72" s="55"/>
      <c r="ADL72" s="55"/>
      <c r="ADM72" s="55"/>
      <c r="ADN72" s="55"/>
      <c r="ADO72" s="55"/>
      <c r="ADP72" s="55"/>
      <c r="ADQ72" s="55"/>
      <c r="ADR72" s="55"/>
      <c r="ADS72" s="55"/>
      <c r="ADT72" s="55"/>
      <c r="ADU72" s="55"/>
      <c r="ADV72" s="55"/>
      <c r="ADW72" s="55"/>
      <c r="ADX72" s="55"/>
      <c r="ADY72" s="55"/>
      <c r="ADZ72" s="55"/>
      <c r="AEA72" s="55"/>
      <c r="AEB72" s="55"/>
      <c r="AEC72" s="55"/>
      <c r="AED72" s="55"/>
      <c r="AEE72" s="55"/>
      <c r="AEF72" s="55"/>
      <c r="AEG72" s="55"/>
      <c r="AEH72" s="55"/>
      <c r="AEI72" s="55"/>
      <c r="AEJ72" s="55"/>
      <c r="AEK72" s="55"/>
      <c r="AEL72" s="55"/>
      <c r="AEM72" s="55"/>
      <c r="AEN72" s="55"/>
      <c r="AEO72" s="55"/>
      <c r="AEP72" s="55"/>
      <c r="AEQ72" s="55"/>
      <c r="AER72" s="55"/>
      <c r="AES72" s="55"/>
      <c r="AET72" s="55"/>
      <c r="AEU72" s="55"/>
      <c r="AEV72" s="55"/>
      <c r="AEW72" s="55"/>
      <c r="AEX72" s="55"/>
      <c r="AEY72" s="55"/>
      <c r="AEZ72" s="55"/>
      <c r="AFA72" s="55"/>
      <c r="AFB72" s="55"/>
      <c r="AFC72" s="55"/>
      <c r="AFD72" s="55"/>
      <c r="AFE72" s="55"/>
      <c r="AFF72" s="55"/>
      <c r="AFG72" s="55"/>
      <c r="AFH72" s="55"/>
      <c r="AFI72" s="55"/>
      <c r="AFJ72" s="55"/>
      <c r="AFK72" s="55"/>
      <c r="AFL72" s="55"/>
      <c r="AFM72" s="55"/>
      <c r="AFN72" s="55"/>
      <c r="AFO72" s="55"/>
      <c r="AFP72" s="55"/>
      <c r="AFQ72" s="55"/>
      <c r="AFR72" s="55"/>
      <c r="AFS72" s="55"/>
      <c r="AFT72" s="55"/>
      <c r="AFU72" s="55"/>
      <c r="AFV72" s="55"/>
      <c r="AFW72" s="55"/>
      <c r="AFX72" s="55"/>
      <c r="AFY72" s="55"/>
      <c r="AFZ72" s="55"/>
      <c r="AGA72" s="55"/>
      <c r="AGB72" s="55"/>
      <c r="AGC72" s="55"/>
      <c r="AGD72" s="55"/>
      <c r="AGE72" s="55"/>
      <c r="AGF72" s="55"/>
      <c r="AGG72" s="55"/>
      <c r="AGH72" s="55"/>
      <c r="AGI72" s="55"/>
      <c r="AGJ72" s="55"/>
      <c r="AGK72" s="55"/>
      <c r="AGL72" s="55"/>
      <c r="AGM72" s="55"/>
      <c r="AGN72" s="55"/>
      <c r="AGO72" s="55"/>
      <c r="AGP72" s="55"/>
      <c r="AGQ72" s="55"/>
      <c r="AGR72" s="55"/>
      <c r="AGS72" s="55"/>
      <c r="AGT72" s="55"/>
      <c r="AGU72" s="55"/>
      <c r="AGV72" s="55"/>
      <c r="AGW72" s="55"/>
      <c r="AGX72" s="55"/>
      <c r="AGY72" s="55"/>
      <c r="AGZ72" s="55"/>
      <c r="AHA72" s="55"/>
      <c r="AHB72" s="55"/>
      <c r="AHC72" s="55"/>
      <c r="AHD72" s="55"/>
      <c r="AHE72" s="55"/>
      <c r="AHF72" s="55"/>
      <c r="AHG72" s="55"/>
      <c r="AHH72" s="55"/>
      <c r="AHI72" s="55"/>
      <c r="AHJ72" s="55"/>
      <c r="AHK72" s="55"/>
      <c r="AHL72" s="55"/>
      <c r="AHM72" s="55"/>
      <c r="AHN72" s="55"/>
      <c r="AHO72" s="55"/>
      <c r="AHP72" s="55"/>
      <c r="AHQ72" s="55"/>
      <c r="AHR72" s="55"/>
      <c r="AHS72" s="55"/>
      <c r="AHT72" s="55"/>
      <c r="AHU72" s="55"/>
      <c r="AHV72" s="55"/>
      <c r="AHW72" s="55"/>
      <c r="AHX72" s="55"/>
      <c r="AHY72" s="55"/>
      <c r="AHZ72" s="55"/>
      <c r="AIA72" s="55"/>
      <c r="AIB72" s="55"/>
      <c r="AIC72" s="55"/>
      <c r="AID72" s="55"/>
      <c r="AIE72" s="55"/>
      <c r="AIF72" s="55"/>
      <c r="AIG72" s="55"/>
      <c r="AIH72" s="55"/>
      <c r="AII72" s="55"/>
      <c r="AIJ72" s="55"/>
      <c r="AIK72" s="55"/>
      <c r="AIL72" s="55"/>
      <c r="AIM72" s="55"/>
      <c r="AIN72" s="55"/>
      <c r="AIO72" s="55"/>
      <c r="AIP72" s="55"/>
      <c r="AIQ72" s="55"/>
      <c r="AIR72" s="55"/>
      <c r="AIS72" s="55"/>
      <c r="AIT72" s="55"/>
      <c r="AIU72" s="55"/>
      <c r="AIV72" s="55"/>
      <c r="AIW72" s="55"/>
      <c r="AIX72" s="55"/>
      <c r="AIY72" s="55"/>
      <c r="AIZ72" s="55"/>
      <c r="AJA72" s="55"/>
      <c r="AJB72" s="55"/>
      <c r="AJC72" s="55"/>
      <c r="AJD72" s="55"/>
      <c r="AJE72" s="55"/>
      <c r="AJF72" s="55"/>
      <c r="AJG72" s="55"/>
      <c r="AJH72" s="55"/>
      <c r="AJI72" s="55"/>
      <c r="AJJ72" s="55"/>
      <c r="AJK72" s="55"/>
      <c r="AJL72" s="55"/>
      <c r="AJM72" s="55"/>
      <c r="AJN72" s="55"/>
      <c r="AJO72" s="55"/>
      <c r="AJP72" s="55"/>
      <c r="AJQ72" s="55"/>
      <c r="AJR72" s="55"/>
      <c r="AJS72" s="55"/>
      <c r="AJT72" s="55"/>
      <c r="AJU72" s="55"/>
      <c r="AJV72" s="55"/>
      <c r="AJW72" s="55"/>
      <c r="AJX72" s="55"/>
      <c r="AJY72" s="55"/>
      <c r="AJZ72" s="55"/>
      <c r="AKA72" s="55"/>
      <c r="AKB72" s="55"/>
      <c r="AKC72" s="55"/>
      <c r="AKD72" s="55"/>
      <c r="AKE72" s="55"/>
      <c r="AKF72" s="55"/>
      <c r="AKG72" s="55"/>
      <c r="AKH72" s="55"/>
      <c r="AKI72" s="55"/>
      <c r="AKJ72" s="55"/>
      <c r="AKK72" s="55"/>
      <c r="AKL72" s="55"/>
      <c r="AKM72" s="55"/>
      <c r="AKN72" s="55"/>
      <c r="AKO72" s="55"/>
      <c r="AKP72" s="55"/>
      <c r="AKQ72" s="55"/>
      <c r="AKR72" s="55"/>
      <c r="AKS72" s="55"/>
      <c r="AKT72" s="55"/>
      <c r="AKU72" s="55"/>
      <c r="AKV72" s="55"/>
      <c r="AKW72" s="55"/>
      <c r="AKX72" s="55"/>
      <c r="AKY72" s="55"/>
      <c r="AKZ72" s="55"/>
      <c r="ALA72" s="55"/>
      <c r="ALB72" s="55"/>
      <c r="ALC72" s="55"/>
      <c r="ALD72" s="55"/>
      <c r="ALE72" s="55"/>
      <c r="ALF72" s="55"/>
      <c r="ALG72" s="55"/>
      <c r="ALH72" s="55"/>
      <c r="ALI72" s="55"/>
      <c r="ALJ72" s="55"/>
      <c r="ALK72" s="55"/>
      <c r="ALL72" s="55"/>
      <c r="ALM72" s="55"/>
      <c r="ALN72" s="55"/>
      <c r="ALO72" s="55"/>
      <c r="ALP72" s="55"/>
      <c r="ALQ72" s="55"/>
      <c r="ALR72" s="55"/>
      <c r="ALS72" s="55"/>
      <c r="ALT72" s="55"/>
      <c r="ALU72" s="55"/>
      <c r="ALV72" s="55"/>
      <c r="ALW72" s="55"/>
      <c r="ALX72" s="55"/>
      <c r="ALY72" s="55"/>
      <c r="ALZ72" s="55"/>
      <c r="AMA72" s="55"/>
      <c r="AMB72" s="55"/>
      <c r="AMC72" s="55"/>
      <c r="AMD72" s="55"/>
      <c r="AME72" s="55"/>
      <c r="AMF72" s="55"/>
      <c r="AMG72" s="55"/>
      <c r="AMH72" s="55"/>
      <c r="AMI72" s="55"/>
      <c r="AMJ72" s="55"/>
    </row>
    <row r="73" spans="1:1024" ht="12.75" customHeight="1" x14ac:dyDescent="0.15">
      <c r="A73" s="6" t="s">
        <v>35</v>
      </c>
      <c r="D73" s="7"/>
      <c r="E73" s="7"/>
      <c r="F73" s="8"/>
      <c r="I73" s="9"/>
      <c r="L73" s="9"/>
      <c r="M73" s="9"/>
    </row>
    <row r="74" spans="1:1024" x14ac:dyDescent="0.15">
      <c r="A74" s="10" t="s">
        <v>1</v>
      </c>
      <c r="B74" s="10"/>
      <c r="C74" s="10"/>
    </row>
    <row r="75" spans="1:1024" x14ac:dyDescent="0.15">
      <c r="A75" s="11" t="s">
        <v>36</v>
      </c>
      <c r="B75" s="11"/>
      <c r="C75" s="11"/>
      <c r="G75" s="8"/>
      <c r="H75" s="8"/>
      <c r="I75" s="8"/>
      <c r="J75" s="6"/>
      <c r="K75" s="6"/>
      <c r="L75" s="6"/>
    </row>
    <row r="76" spans="1:1024" x14ac:dyDescent="0.15">
      <c r="A76" s="12" t="s">
        <v>3</v>
      </c>
      <c r="B76" s="12"/>
      <c r="C76" s="12"/>
      <c r="D76" s="12"/>
      <c r="G76" s="13" t="s">
        <v>4</v>
      </c>
      <c r="H76" s="13"/>
      <c r="I76" s="13"/>
      <c r="J76" s="14" t="s">
        <v>5</v>
      </c>
      <c r="K76" s="14"/>
      <c r="L76" s="14"/>
    </row>
    <row r="77" spans="1:1024" ht="39.75" customHeight="1" x14ac:dyDescent="0.15">
      <c r="A77" s="15" t="s">
        <v>6</v>
      </c>
      <c r="B77" s="15" t="s">
        <v>7</v>
      </c>
      <c r="C77" s="16" t="s">
        <v>8</v>
      </c>
      <c r="D77" s="17" t="s">
        <v>9</v>
      </c>
      <c r="E77" s="15" t="s">
        <v>10</v>
      </c>
      <c r="F77" s="18" t="s">
        <v>11</v>
      </c>
      <c r="G77" s="19" t="s">
        <v>12</v>
      </c>
      <c r="H77" s="19" t="s">
        <v>13</v>
      </c>
      <c r="I77" s="20" t="s">
        <v>14</v>
      </c>
      <c r="J77" s="19" t="s">
        <v>15</v>
      </c>
      <c r="K77" s="19" t="s">
        <v>16</v>
      </c>
      <c r="L77" s="19" t="s">
        <v>17</v>
      </c>
      <c r="M77" s="21" t="s">
        <v>18</v>
      </c>
    </row>
    <row r="78" spans="1:1024" ht="29.25" customHeight="1" x14ac:dyDescent="0.15">
      <c r="A78" s="15"/>
      <c r="B78" s="15"/>
      <c r="C78" s="16"/>
      <c r="D78" s="17"/>
      <c r="E78" s="15"/>
      <c r="F78" s="18"/>
      <c r="G78" s="19"/>
      <c r="H78" s="19"/>
      <c r="I78" s="20"/>
      <c r="J78" s="19"/>
      <c r="K78" s="19"/>
      <c r="L78" s="19"/>
      <c r="M78" s="21"/>
    </row>
    <row r="79" spans="1:1024" x14ac:dyDescent="0.15">
      <c r="A79" s="10" t="s">
        <v>33</v>
      </c>
      <c r="B79" s="22" t="s">
        <v>20</v>
      </c>
      <c r="C79" s="23"/>
      <c r="D79" s="24"/>
      <c r="E79" s="25"/>
      <c r="F79" s="26"/>
      <c r="G79" s="27">
        <v>4.92</v>
      </c>
      <c r="H79" s="28">
        <v>5.6680000000000001E-2</v>
      </c>
      <c r="I79" s="29">
        <f>G79*(F79+F80)+H79*(D79+D80)</f>
        <v>491.26112000000001</v>
      </c>
      <c r="J79" s="25"/>
      <c r="K79" s="30"/>
      <c r="L79" s="31">
        <f t="shared" ref="L79:L86" si="3">J79*F79+K79*D79</f>
        <v>0</v>
      </c>
      <c r="M79" s="29">
        <f>I79+L79+L80</f>
        <v>491.26112000000001</v>
      </c>
    </row>
    <row r="80" spans="1:1024" x14ac:dyDescent="0.15">
      <c r="A80" s="10"/>
      <c r="B80" s="22" t="s">
        <v>21</v>
      </c>
      <c r="C80" s="23">
        <v>1</v>
      </c>
      <c r="D80" s="58">
        <v>6584</v>
      </c>
      <c r="E80" s="25"/>
      <c r="F80" s="26">
        <v>24</v>
      </c>
      <c r="G80" s="27"/>
      <c r="H80" s="28"/>
      <c r="I80" s="29" t="e">
        <f>G80*(F80+#REF!)+H80*(D80+#REF!)</f>
        <v>#REF!</v>
      </c>
      <c r="J80" s="25"/>
      <c r="K80" s="30"/>
      <c r="L80" s="31">
        <f t="shared" si="3"/>
        <v>0</v>
      </c>
      <c r="M80" s="29" t="e">
        <f>I80+L80+#REF!</f>
        <v>#REF!</v>
      </c>
    </row>
    <row r="81" spans="1:13" x14ac:dyDescent="0.15">
      <c r="A81" s="10" t="s">
        <v>37</v>
      </c>
      <c r="B81" s="22" t="s">
        <v>20</v>
      </c>
      <c r="C81" s="23"/>
      <c r="D81" s="24"/>
      <c r="E81" s="25"/>
      <c r="F81" s="26"/>
      <c r="G81" s="27">
        <v>14.8</v>
      </c>
      <c r="H81" s="28">
        <v>3.5650000000000001E-2</v>
      </c>
      <c r="I81" s="29">
        <f>G81*(F81+F82)+H81*(D81+D82)</f>
        <v>1244.1684</v>
      </c>
      <c r="J81" s="25"/>
      <c r="K81" s="30"/>
      <c r="L81" s="31">
        <f t="shared" si="3"/>
        <v>0</v>
      </c>
      <c r="M81" s="29">
        <f>I81+L81+L82</f>
        <v>1244.1684</v>
      </c>
    </row>
    <row r="82" spans="1:13" x14ac:dyDescent="0.15">
      <c r="A82" s="10"/>
      <c r="B82" s="22" t="s">
        <v>21</v>
      </c>
      <c r="C82" s="23">
        <v>1</v>
      </c>
      <c r="D82" s="24">
        <v>24936</v>
      </c>
      <c r="E82" s="25"/>
      <c r="F82" s="26">
        <v>24</v>
      </c>
      <c r="G82" s="27"/>
      <c r="H82" s="28"/>
      <c r="I82" s="29" t="e">
        <f>G82*(F82+#REF!)+H82*(D82+#REF!)</f>
        <v>#REF!</v>
      </c>
      <c r="J82" s="25"/>
      <c r="K82" s="30"/>
      <c r="L82" s="31">
        <f t="shared" si="3"/>
        <v>0</v>
      </c>
      <c r="M82" s="29" t="e">
        <f>I82+L82+#REF!</f>
        <v>#REF!</v>
      </c>
    </row>
    <row r="83" spans="1:13" x14ac:dyDescent="0.15">
      <c r="A83" s="10" t="s">
        <v>19</v>
      </c>
      <c r="B83" s="22" t="s">
        <v>20</v>
      </c>
      <c r="C83" s="23"/>
      <c r="D83" s="24"/>
      <c r="E83" s="25"/>
      <c r="F83" s="26"/>
      <c r="G83" s="27">
        <v>52.05</v>
      </c>
      <c r="H83" s="28">
        <v>3.1419999999999997E-2</v>
      </c>
      <c r="I83" s="29">
        <f>G83*(F83+F84)+H83*(D83+D84)</f>
        <v>2380.3199999999997</v>
      </c>
      <c r="J83" s="25"/>
      <c r="K83" s="30"/>
      <c r="L83" s="31">
        <f t="shared" si="3"/>
        <v>0</v>
      </c>
      <c r="M83" s="29">
        <f>I83+L83+L84</f>
        <v>2380.3199999999997</v>
      </c>
    </row>
    <row r="84" spans="1:13" x14ac:dyDescent="0.15">
      <c r="A84" s="10"/>
      <c r="B84" s="22" t="s">
        <v>21</v>
      </c>
      <c r="C84" s="23">
        <v>1</v>
      </c>
      <c r="D84" s="24">
        <v>36000</v>
      </c>
      <c r="E84" s="25"/>
      <c r="F84" s="26">
        <v>24</v>
      </c>
      <c r="G84" s="27"/>
      <c r="H84" s="28"/>
      <c r="I84" s="29" t="e">
        <f>G84*(F84+#REF!)+H84*(D84+#REF!)</f>
        <v>#REF!</v>
      </c>
      <c r="J84" s="25"/>
      <c r="K84" s="30"/>
      <c r="L84" s="31">
        <f t="shared" si="3"/>
        <v>0</v>
      </c>
      <c r="M84" s="29" t="e">
        <f>I84+L84+#REF!</f>
        <v>#REF!</v>
      </c>
    </row>
    <row r="85" spans="1:13" x14ac:dyDescent="0.15">
      <c r="A85" s="10" t="s">
        <v>22</v>
      </c>
      <c r="B85" s="22" t="s">
        <v>20</v>
      </c>
      <c r="C85" s="23"/>
      <c r="D85" s="24"/>
      <c r="E85" s="25"/>
      <c r="F85" s="26"/>
      <c r="G85" s="27">
        <v>7.9500000000000005E-3</v>
      </c>
      <c r="H85" s="28">
        <v>2.2069999999999999E-2</v>
      </c>
      <c r="I85" s="29">
        <f>G85*(E85+E86)+H85*(D85+D86)</f>
        <v>40640.331839999999</v>
      </c>
      <c r="J85" s="25"/>
      <c r="K85" s="30"/>
      <c r="L85" s="31">
        <f t="shared" si="3"/>
        <v>0</v>
      </c>
      <c r="M85" s="29">
        <f>I85+L85+L86</f>
        <v>40640.331839999999</v>
      </c>
    </row>
    <row r="86" spans="1:13" x14ac:dyDescent="0.15">
      <c r="A86" s="10"/>
      <c r="B86" s="22" t="s">
        <v>21</v>
      </c>
      <c r="C86" s="23">
        <v>1</v>
      </c>
      <c r="D86" s="24">
        <v>800112</v>
      </c>
      <c r="E86" s="25">
        <v>2890800</v>
      </c>
      <c r="F86" s="26">
        <v>24</v>
      </c>
      <c r="G86" s="27"/>
      <c r="H86" s="28"/>
      <c r="I86" s="29" t="e">
        <f>G86*(F86+#REF!)+H86*(D86+#REF!)</f>
        <v>#REF!</v>
      </c>
      <c r="J86" s="25"/>
      <c r="K86" s="30"/>
      <c r="L86" s="31">
        <f t="shared" si="3"/>
        <v>0</v>
      </c>
      <c r="M86" s="29" t="e">
        <f>I86+L86+#REF!</f>
        <v>#REF!</v>
      </c>
    </row>
    <row r="87" spans="1:13" x14ac:dyDescent="0.15">
      <c r="A87" s="32" t="s">
        <v>23</v>
      </c>
      <c r="B87" s="32" t="s">
        <v>23</v>
      </c>
      <c r="C87" s="33">
        <f>SUM(C79:C86)</f>
        <v>4</v>
      </c>
      <c r="D87" s="34">
        <f>SUM(D79:D86)</f>
        <v>867632</v>
      </c>
      <c r="E87" s="34">
        <f>SUM(E79:E86)</f>
        <v>2890800</v>
      </c>
      <c r="F87" s="35">
        <f>SUM(F79:F86)</f>
        <v>96</v>
      </c>
      <c r="G87" s="27"/>
      <c r="H87" s="27"/>
      <c r="I87" s="36">
        <f>I79+I85+I81+I83</f>
        <v>44756.081360000004</v>
      </c>
      <c r="J87" s="27"/>
      <c r="K87" s="27"/>
      <c r="L87" s="37">
        <f>SUM(L79:L86)</f>
        <v>0</v>
      </c>
      <c r="M87" s="37">
        <f>M79+M85+M81+M83</f>
        <v>44756.081360000004</v>
      </c>
    </row>
    <row r="89" spans="1:13" x14ac:dyDescent="0.15">
      <c r="A89" s="10" t="s">
        <v>1</v>
      </c>
      <c r="B89" s="10"/>
      <c r="C89" s="10"/>
    </row>
    <row r="90" spans="1:13" x14ac:dyDescent="0.15">
      <c r="A90" s="11" t="s">
        <v>36</v>
      </c>
      <c r="B90" s="11"/>
      <c r="C90" s="11"/>
      <c r="G90" s="8"/>
      <c r="H90" s="8"/>
      <c r="I90" s="8"/>
      <c r="J90" s="6"/>
      <c r="K90" s="6"/>
      <c r="L90" s="6"/>
    </row>
    <row r="91" spans="1:13" x14ac:dyDescent="0.15">
      <c r="A91" s="38" t="s">
        <v>24</v>
      </c>
      <c r="B91" s="38"/>
      <c r="C91" s="38"/>
      <c r="D91" s="38"/>
      <c r="G91" s="13" t="s">
        <v>4</v>
      </c>
      <c r="H91" s="13"/>
      <c r="I91" s="13"/>
      <c r="J91" s="14" t="s">
        <v>5</v>
      </c>
      <c r="K91" s="14"/>
      <c r="L91" s="14"/>
    </row>
    <row r="92" spans="1:13" ht="39.75" customHeight="1" x14ac:dyDescent="0.15">
      <c r="A92" s="15" t="s">
        <v>6</v>
      </c>
      <c r="B92" s="15" t="s">
        <v>7</v>
      </c>
      <c r="C92" s="16" t="s">
        <v>8</v>
      </c>
      <c r="D92" s="17" t="s">
        <v>9</v>
      </c>
      <c r="E92" s="15" t="s">
        <v>10</v>
      </c>
      <c r="F92" s="18" t="s">
        <v>11</v>
      </c>
      <c r="G92" s="19" t="s">
        <v>12</v>
      </c>
      <c r="H92" s="19" t="s">
        <v>13</v>
      </c>
      <c r="I92" s="20" t="s">
        <v>14</v>
      </c>
      <c r="J92" s="19" t="s">
        <v>15</v>
      </c>
      <c r="K92" s="19" t="s">
        <v>16</v>
      </c>
      <c r="L92" s="19" t="s">
        <v>17</v>
      </c>
      <c r="M92" s="21" t="s">
        <v>18</v>
      </c>
    </row>
    <row r="93" spans="1:13" ht="29.25" customHeight="1" x14ac:dyDescent="0.15">
      <c r="A93" s="15"/>
      <c r="B93" s="15"/>
      <c r="C93" s="16"/>
      <c r="D93" s="17"/>
      <c r="E93" s="15"/>
      <c r="F93" s="18"/>
      <c r="G93" s="19"/>
      <c r="H93" s="19"/>
      <c r="I93" s="20"/>
      <c r="J93" s="19"/>
      <c r="K93" s="19"/>
      <c r="L93" s="19"/>
      <c r="M93" s="21"/>
    </row>
    <row r="94" spans="1:13" x14ac:dyDescent="0.15">
      <c r="A94" s="10" t="s">
        <v>33</v>
      </c>
      <c r="B94" s="22" t="s">
        <v>20</v>
      </c>
      <c r="C94" s="23"/>
      <c r="D94" s="24"/>
      <c r="E94" s="25"/>
      <c r="F94" s="26"/>
      <c r="G94" s="27">
        <v>4.92</v>
      </c>
      <c r="H94" s="28">
        <v>5.6680000000000001E-2</v>
      </c>
      <c r="I94" s="29">
        <f>G94*(F94+F95)+H94*(D94+D95)</f>
        <v>12330.75512</v>
      </c>
      <c r="J94" s="25"/>
      <c r="K94" s="30"/>
      <c r="L94" s="31">
        <f t="shared" ref="L94:L103" si="4">J94*F94+K94*D94</f>
        <v>0</v>
      </c>
      <c r="M94" s="29">
        <f>I94+L94+L95</f>
        <v>12330.75512</v>
      </c>
    </row>
    <row r="95" spans="1:13" x14ac:dyDescent="0.15">
      <c r="A95" s="10"/>
      <c r="B95" s="22" t="s">
        <v>21</v>
      </c>
      <c r="C95" s="23">
        <v>5</v>
      </c>
      <c r="D95" s="58">
        <v>207134</v>
      </c>
      <c r="E95" s="25"/>
      <c r="F95" s="26">
        <v>120</v>
      </c>
      <c r="G95" s="27"/>
      <c r="H95" s="28"/>
      <c r="I95" s="29" t="e">
        <f>G95*(F95+#REF!)+H95*(D95+#REF!)</f>
        <v>#REF!</v>
      </c>
      <c r="J95" s="25"/>
      <c r="K95" s="30"/>
      <c r="L95" s="31">
        <f t="shared" si="4"/>
        <v>0</v>
      </c>
      <c r="M95" s="29" t="e">
        <f>I95+L95+#REF!</f>
        <v>#REF!</v>
      </c>
    </row>
    <row r="96" spans="1:13" x14ac:dyDescent="0.15">
      <c r="A96" s="10" t="s">
        <v>19</v>
      </c>
      <c r="B96" s="22" t="s">
        <v>20</v>
      </c>
      <c r="C96" s="23"/>
      <c r="D96" s="24"/>
      <c r="E96" s="25"/>
      <c r="F96" s="26"/>
      <c r="G96" s="27">
        <v>52.05</v>
      </c>
      <c r="H96" s="28">
        <v>3.1419999999999997E-2</v>
      </c>
      <c r="I96" s="29">
        <f>G96*(F96+F97)+H96*(D96+D97)</f>
        <v>56020.343599999993</v>
      </c>
      <c r="J96" s="25"/>
      <c r="K96" s="30"/>
      <c r="L96" s="31">
        <f t="shared" si="4"/>
        <v>0</v>
      </c>
      <c r="M96" s="29">
        <f>I96+L96+L97</f>
        <v>56020.343599999993</v>
      </c>
    </row>
    <row r="97" spans="1:13" x14ac:dyDescent="0.15">
      <c r="A97" s="10"/>
      <c r="B97" s="22" t="s">
        <v>21</v>
      </c>
      <c r="C97" s="23">
        <v>15</v>
      </c>
      <c r="D97" s="24">
        <v>1186580</v>
      </c>
      <c r="E97" s="25"/>
      <c r="F97" s="26">
        <v>360</v>
      </c>
      <c r="G97" s="27"/>
      <c r="H97" s="28"/>
      <c r="I97" s="29" t="e">
        <f>G97*(F97+#REF!)+H97*(D97+#REF!)</f>
        <v>#REF!</v>
      </c>
      <c r="J97" s="25"/>
      <c r="K97" s="30"/>
      <c r="L97" s="31">
        <f t="shared" si="4"/>
        <v>0</v>
      </c>
      <c r="M97" s="29" t="e">
        <f>I97+L97+#REF!</f>
        <v>#REF!</v>
      </c>
    </row>
    <row r="98" spans="1:13" x14ac:dyDescent="0.15">
      <c r="A98" s="10" t="s">
        <v>34</v>
      </c>
      <c r="B98" s="22" t="s">
        <v>20</v>
      </c>
      <c r="C98" s="23"/>
      <c r="D98" s="24"/>
      <c r="E98" s="25"/>
      <c r="F98" s="26"/>
      <c r="G98" s="27">
        <v>288.99</v>
      </c>
      <c r="H98" s="28">
        <v>3.1029999999999999E-2</v>
      </c>
      <c r="I98" s="29">
        <f>G98*(F98+F99)+H98*(D98+D99)</f>
        <v>37780.69</v>
      </c>
      <c r="J98" s="25"/>
      <c r="K98" s="30"/>
      <c r="L98" s="31">
        <f t="shared" si="4"/>
        <v>0</v>
      </c>
      <c r="M98" s="29">
        <f>I98+L98+L99</f>
        <v>37780.69</v>
      </c>
    </row>
    <row r="99" spans="1:13" x14ac:dyDescent="0.15">
      <c r="A99" s="10"/>
      <c r="B99" s="22" t="s">
        <v>21</v>
      </c>
      <c r="C99" s="23">
        <v>3</v>
      </c>
      <c r="D99" s="24">
        <v>547000</v>
      </c>
      <c r="E99" s="25"/>
      <c r="F99" s="26">
        <v>72</v>
      </c>
      <c r="G99" s="27"/>
      <c r="H99" s="28"/>
      <c r="I99" s="29" t="e">
        <f>G99*(F99+#REF!)+H99*(D99+#REF!)</f>
        <v>#REF!</v>
      </c>
      <c r="J99" s="25"/>
      <c r="K99" s="30"/>
      <c r="L99" s="31">
        <f t="shared" si="4"/>
        <v>0</v>
      </c>
      <c r="M99" s="29" t="e">
        <f>I99+L99+#REF!</f>
        <v>#REF!</v>
      </c>
    </row>
    <row r="100" spans="1:13" x14ac:dyDescent="0.15">
      <c r="A100" s="10" t="s">
        <v>22</v>
      </c>
      <c r="B100" s="22" t="s">
        <v>20</v>
      </c>
      <c r="C100" s="23"/>
      <c r="D100" s="24"/>
      <c r="E100" s="25"/>
      <c r="F100" s="26"/>
      <c r="G100" s="27">
        <v>6.4200000000000004E-3</v>
      </c>
      <c r="H100" s="28">
        <v>2.3060000000000001E-2</v>
      </c>
      <c r="I100" s="29">
        <f>G100*(E100+E101)+H100*(D100+D101)</f>
        <v>422954.61500000005</v>
      </c>
      <c r="J100" s="25"/>
      <c r="K100" s="30"/>
      <c r="L100" s="31">
        <f t="shared" si="4"/>
        <v>0</v>
      </c>
      <c r="M100" s="29">
        <f>I100+L100+L101</f>
        <v>422954.61500000005</v>
      </c>
    </row>
    <row r="101" spans="1:13" x14ac:dyDescent="0.15">
      <c r="A101" s="10"/>
      <c r="B101" s="22" t="s">
        <v>21</v>
      </c>
      <c r="C101" s="23">
        <v>10</v>
      </c>
      <c r="D101" s="24">
        <v>6791230</v>
      </c>
      <c r="E101" s="25">
        <v>41487360</v>
      </c>
      <c r="F101" s="26">
        <v>240</v>
      </c>
      <c r="G101" s="27"/>
      <c r="H101" s="28"/>
      <c r="I101" s="29" t="e">
        <f>G101*(F101+#REF!)+H101*(D101+#REF!)</f>
        <v>#REF!</v>
      </c>
      <c r="J101" s="25"/>
      <c r="K101" s="30"/>
      <c r="L101" s="31">
        <f t="shared" si="4"/>
        <v>0</v>
      </c>
      <c r="M101" s="29" t="e">
        <f>I101+L101+#REF!</f>
        <v>#REF!</v>
      </c>
    </row>
    <row r="102" spans="1:13" x14ac:dyDescent="0.15">
      <c r="A102" s="10" t="s">
        <v>38</v>
      </c>
      <c r="B102" s="22" t="s">
        <v>20</v>
      </c>
      <c r="C102" s="23"/>
      <c r="D102" s="24"/>
      <c r="E102" s="25"/>
      <c r="F102" s="26"/>
      <c r="G102" s="27">
        <v>7.62E-3</v>
      </c>
      <c r="H102" s="28">
        <v>1.993E-2</v>
      </c>
      <c r="I102" s="29">
        <f>G102*(E102+E103)+H102*(D102+D103)</f>
        <v>544557.92124000005</v>
      </c>
      <c r="J102" s="25"/>
      <c r="K102" s="30"/>
      <c r="L102" s="31">
        <f t="shared" si="4"/>
        <v>0</v>
      </c>
      <c r="M102" s="29">
        <f>I102+L102+L103</f>
        <v>544557.92124000005</v>
      </c>
    </row>
    <row r="103" spans="1:13" x14ac:dyDescent="0.15">
      <c r="A103" s="10"/>
      <c r="B103" s="22" t="s">
        <v>21</v>
      </c>
      <c r="C103" s="23">
        <v>3</v>
      </c>
      <c r="D103" s="24">
        <v>8467068</v>
      </c>
      <c r="E103" s="25">
        <v>49318800</v>
      </c>
      <c r="F103" s="26">
        <v>72</v>
      </c>
      <c r="G103" s="27"/>
      <c r="H103" s="28"/>
      <c r="I103" s="29" t="e">
        <f>G103*(F103+#REF!)+H103*(D103+#REF!)</f>
        <v>#REF!</v>
      </c>
      <c r="J103" s="25"/>
      <c r="K103" s="30"/>
      <c r="L103" s="31">
        <f t="shared" si="4"/>
        <v>0</v>
      </c>
      <c r="M103" s="29" t="e">
        <f>I103+L103+#REF!</f>
        <v>#REF!</v>
      </c>
    </row>
    <row r="104" spans="1:13" x14ac:dyDescent="0.15">
      <c r="A104" s="32" t="s">
        <v>23</v>
      </c>
      <c r="B104" s="32" t="s">
        <v>23</v>
      </c>
      <c r="C104" s="33">
        <f>SUM(C94:C103)</f>
        <v>36</v>
      </c>
      <c r="D104" s="34">
        <f>SUM(D94:D103)</f>
        <v>17199012</v>
      </c>
      <c r="E104" s="34">
        <f>SUM(E94:E103)</f>
        <v>90806160</v>
      </c>
      <c r="F104" s="35">
        <f>SUM(F94:F103)</f>
        <v>864</v>
      </c>
      <c r="G104" s="27"/>
      <c r="H104" s="27"/>
      <c r="I104" s="36">
        <f>I94+I100+I96+I98+I102</f>
        <v>1073644.3249600001</v>
      </c>
      <c r="J104" s="27"/>
      <c r="K104" s="27"/>
      <c r="L104" s="37">
        <f>SUM(L94:L103)</f>
        <v>0</v>
      </c>
      <c r="M104" s="37">
        <f>M94+M100+M96+M98+M102</f>
        <v>1073644.3249600001</v>
      </c>
    </row>
    <row r="106" spans="1:13" x14ac:dyDescent="0.15">
      <c r="A106" s="39" t="s">
        <v>27</v>
      </c>
      <c r="B106" s="39"/>
      <c r="C106" s="39"/>
      <c r="D106" s="39"/>
      <c r="G106" s="40"/>
      <c r="H106" s="40"/>
      <c r="I106" s="40"/>
      <c r="J106" s="41"/>
      <c r="K106" s="41"/>
      <c r="L106" s="41"/>
    </row>
    <row r="107" spans="1:13" x14ac:dyDescent="0.15">
      <c r="A107" s="42" t="s">
        <v>39</v>
      </c>
      <c r="B107" s="42"/>
      <c r="C107" s="42"/>
      <c r="D107" s="43"/>
      <c r="G107" s="13" t="s">
        <v>4</v>
      </c>
      <c r="H107" s="13"/>
      <c r="I107" s="13"/>
      <c r="J107" s="14" t="s">
        <v>5</v>
      </c>
      <c r="K107" s="14"/>
      <c r="L107" s="14"/>
    </row>
    <row r="108" spans="1:13" ht="36" customHeight="1" x14ac:dyDescent="0.15">
      <c r="A108" s="15" t="s">
        <v>6</v>
      </c>
      <c r="B108" s="15" t="s">
        <v>7</v>
      </c>
      <c r="C108" s="17"/>
      <c r="D108" s="17" t="s">
        <v>9</v>
      </c>
      <c r="E108" s="15" t="s">
        <v>10</v>
      </c>
      <c r="F108" s="18" t="s">
        <v>11</v>
      </c>
      <c r="G108" s="19" t="s">
        <v>12</v>
      </c>
      <c r="H108" s="19" t="s">
        <v>13</v>
      </c>
      <c r="I108" s="20" t="s">
        <v>14</v>
      </c>
      <c r="J108" s="19" t="s">
        <v>15</v>
      </c>
      <c r="K108" s="19" t="s">
        <v>16</v>
      </c>
      <c r="L108" s="44" t="s">
        <v>17</v>
      </c>
      <c r="M108" s="45" t="s">
        <v>18</v>
      </c>
    </row>
    <row r="109" spans="1:13" ht="36" customHeight="1" x14ac:dyDescent="0.15">
      <c r="A109" s="15"/>
      <c r="B109" s="15"/>
      <c r="C109" s="17"/>
      <c r="D109" s="17"/>
      <c r="E109" s="15"/>
      <c r="F109" s="18"/>
      <c r="G109" s="19"/>
      <c r="H109" s="19"/>
      <c r="I109" s="20"/>
      <c r="J109" s="19"/>
      <c r="K109" s="19"/>
      <c r="L109" s="44"/>
      <c r="M109" s="45" t="e">
        <f>I109+L109+#REF!</f>
        <v>#REF!</v>
      </c>
    </row>
    <row r="110" spans="1:13" ht="36.75" customHeight="1" x14ac:dyDescent="0.15">
      <c r="A110" s="15" t="s">
        <v>19</v>
      </c>
      <c r="B110" s="15" t="s">
        <v>21</v>
      </c>
      <c r="C110" s="46" t="s">
        <v>29</v>
      </c>
      <c r="D110" s="46">
        <f>D112*78.425%</f>
        <v>141165</v>
      </c>
      <c r="E110" s="46"/>
      <c r="F110" s="47">
        <v>24</v>
      </c>
      <c r="G110" s="28">
        <v>52.05</v>
      </c>
      <c r="H110" s="28">
        <v>3.1419999999999997E-2</v>
      </c>
      <c r="I110" s="29">
        <f>G110*F110+H110*D112</f>
        <v>6904.7999999999993</v>
      </c>
      <c r="J110" s="28"/>
      <c r="K110" s="48"/>
      <c r="L110" s="31">
        <f>J110*F110+K110*D110</f>
        <v>0</v>
      </c>
      <c r="M110" s="49">
        <f>I110+L110</f>
        <v>6904.7999999999993</v>
      </c>
    </row>
    <row r="111" spans="1:13" ht="56" x14ac:dyDescent="0.15">
      <c r="A111" s="15"/>
      <c r="B111" s="15"/>
      <c r="C111" s="46" t="s">
        <v>30</v>
      </c>
      <c r="D111" s="46">
        <f>D112*21.575%</f>
        <v>38835</v>
      </c>
      <c r="E111" s="46"/>
      <c r="F111" s="47">
        <v>24</v>
      </c>
      <c r="G111" s="28">
        <v>52.05</v>
      </c>
      <c r="H111" s="28">
        <v>3.1419999999999997E-2</v>
      </c>
      <c r="I111" s="29">
        <f>G111*F111*21.575%+H111*D112</f>
        <v>5925.1148999999996</v>
      </c>
      <c r="J111" s="28"/>
      <c r="K111" s="48"/>
      <c r="L111" s="31">
        <f>K111*D111</f>
        <v>0</v>
      </c>
      <c r="M111" s="49">
        <f>L111</f>
        <v>0</v>
      </c>
    </row>
    <row r="112" spans="1:13" x14ac:dyDescent="0.15">
      <c r="A112" s="32" t="s">
        <v>23</v>
      </c>
      <c r="B112" s="32"/>
      <c r="C112" s="7"/>
      <c r="D112" s="50">
        <v>180000</v>
      </c>
      <c r="E112" s="50"/>
      <c r="F112" s="51">
        <v>24</v>
      </c>
      <c r="G112" s="52"/>
      <c r="H112" s="52"/>
      <c r="I112" s="36">
        <f>I110</f>
        <v>6904.7999999999993</v>
      </c>
      <c r="J112" s="27"/>
      <c r="K112" s="27"/>
      <c r="L112" s="53">
        <f>SUM(L110:L111)</f>
        <v>0</v>
      </c>
      <c r="M112" s="54">
        <f>M110+M111</f>
        <v>6904.7999999999993</v>
      </c>
    </row>
    <row r="114" spans="1:13" x14ac:dyDescent="0.15">
      <c r="A114" s="39" t="s">
        <v>27</v>
      </c>
      <c r="B114" s="39"/>
      <c r="C114" s="39"/>
      <c r="D114" s="39"/>
      <c r="G114" s="40"/>
      <c r="H114" s="40"/>
      <c r="I114" s="40"/>
      <c r="J114" s="41"/>
      <c r="K114" s="41"/>
      <c r="L114" s="41"/>
    </row>
    <row r="115" spans="1:13" x14ac:dyDescent="0.15">
      <c r="A115" s="42" t="s">
        <v>40</v>
      </c>
      <c r="B115" s="42"/>
      <c r="C115" s="42"/>
      <c r="D115" s="43"/>
      <c r="G115" s="13" t="s">
        <v>4</v>
      </c>
      <c r="H115" s="13"/>
      <c r="I115" s="13"/>
      <c r="J115" s="14" t="s">
        <v>5</v>
      </c>
      <c r="K115" s="14"/>
      <c r="L115" s="14"/>
    </row>
    <row r="116" spans="1:13" ht="36" customHeight="1" x14ac:dyDescent="0.15">
      <c r="A116" s="15" t="s">
        <v>6</v>
      </c>
      <c r="B116" s="15" t="s">
        <v>7</v>
      </c>
      <c r="C116" s="17"/>
      <c r="D116" s="17" t="s">
        <v>9</v>
      </c>
      <c r="E116" s="15" t="s">
        <v>10</v>
      </c>
      <c r="F116" s="18" t="s">
        <v>11</v>
      </c>
      <c r="G116" s="19" t="s">
        <v>12</v>
      </c>
      <c r="H116" s="19" t="s">
        <v>13</v>
      </c>
      <c r="I116" s="20" t="s">
        <v>14</v>
      </c>
      <c r="J116" s="19" t="s">
        <v>15</v>
      </c>
      <c r="K116" s="19" t="s">
        <v>16</v>
      </c>
      <c r="L116" s="44" t="s">
        <v>17</v>
      </c>
      <c r="M116" s="45" t="s">
        <v>18</v>
      </c>
    </row>
    <row r="117" spans="1:13" ht="36" customHeight="1" x14ac:dyDescent="0.15">
      <c r="A117" s="15"/>
      <c r="B117" s="15"/>
      <c r="C117" s="17"/>
      <c r="D117" s="17"/>
      <c r="E117" s="15"/>
      <c r="F117" s="18"/>
      <c r="G117" s="19"/>
      <c r="H117" s="19"/>
      <c r="I117" s="20"/>
      <c r="J117" s="19"/>
      <c r="K117" s="19"/>
      <c r="L117" s="44"/>
      <c r="M117" s="45" t="e">
        <f>I117+L117+#REF!</f>
        <v>#REF!</v>
      </c>
    </row>
    <row r="118" spans="1:13" ht="36.75" customHeight="1" x14ac:dyDescent="0.15">
      <c r="A118" s="15" t="s">
        <v>22</v>
      </c>
      <c r="B118" s="15" t="s">
        <v>21</v>
      </c>
      <c r="C118" s="46" t="s">
        <v>29</v>
      </c>
      <c r="D118" s="46">
        <f>D120*66.6%</f>
        <v>109223.99999999999</v>
      </c>
      <c r="E118" s="46">
        <f>E120*66.6%</f>
        <v>1796921.2799999998</v>
      </c>
      <c r="F118" s="47">
        <v>24</v>
      </c>
      <c r="G118" s="28">
        <v>6.4200000000000004E-3</v>
      </c>
      <c r="H118" s="28">
        <v>2.3060000000000001E-2</v>
      </c>
      <c r="I118" s="29">
        <f>G118*E120+H118*D120</f>
        <v>21103.513600000002</v>
      </c>
      <c r="J118" s="28"/>
      <c r="K118" s="48"/>
      <c r="L118" s="31">
        <f>J118*F118+K118*D118</f>
        <v>0</v>
      </c>
      <c r="M118" s="49">
        <f>I118+L118</f>
        <v>21103.513600000002</v>
      </c>
    </row>
    <row r="119" spans="1:13" ht="56" x14ac:dyDescent="0.15">
      <c r="A119" s="15"/>
      <c r="B119" s="15"/>
      <c r="C119" s="46" t="s">
        <v>30</v>
      </c>
      <c r="D119" s="46">
        <f>D120*33.4%</f>
        <v>54775.999999999993</v>
      </c>
      <c r="E119" s="46">
        <f>E120*33.4%</f>
        <v>901158.71999999986</v>
      </c>
      <c r="F119" s="47">
        <v>24</v>
      </c>
      <c r="G119" s="28">
        <v>6.4200000000000004E-3</v>
      </c>
      <c r="H119" s="28">
        <v>2.3060000000000001E-2</v>
      </c>
      <c r="I119" s="29">
        <f>G119*E119*33.4%+H119*D120</f>
        <v>5714.1766201215996</v>
      </c>
      <c r="J119" s="28"/>
      <c r="K119" s="48"/>
      <c r="L119" s="31">
        <f>K119*D119</f>
        <v>0</v>
      </c>
      <c r="M119" s="49">
        <f>L119</f>
        <v>0</v>
      </c>
    </row>
    <row r="120" spans="1:13" x14ac:dyDescent="0.15">
      <c r="A120" s="32" t="s">
        <v>23</v>
      </c>
      <c r="B120" s="32"/>
      <c r="C120" s="7"/>
      <c r="D120" s="50">
        <v>164000</v>
      </c>
      <c r="E120" s="50">
        <v>2698080</v>
      </c>
      <c r="F120" s="51">
        <v>24</v>
      </c>
      <c r="G120" s="52"/>
      <c r="H120" s="52"/>
      <c r="I120" s="36">
        <f>I118+I119</f>
        <v>26817.6902201216</v>
      </c>
      <c r="J120" s="27"/>
      <c r="K120" s="27"/>
      <c r="L120" s="53">
        <f>SUM(L118:L119)</f>
        <v>0</v>
      </c>
      <c r="M120" s="54">
        <f>M118+M119</f>
        <v>21103.513600000002</v>
      </c>
    </row>
    <row r="122" spans="1:13" x14ac:dyDescent="0.15">
      <c r="A122" s="39" t="s">
        <v>27</v>
      </c>
      <c r="B122" s="39"/>
      <c r="C122" s="39"/>
      <c r="D122" s="39"/>
      <c r="G122" s="40"/>
      <c r="H122" s="40"/>
      <c r="I122" s="40"/>
      <c r="J122" s="41"/>
      <c r="K122" s="41"/>
      <c r="L122" s="41"/>
    </row>
    <row r="123" spans="1:13" x14ac:dyDescent="0.15">
      <c r="A123" s="42" t="s">
        <v>41</v>
      </c>
      <c r="B123" s="42"/>
      <c r="C123" s="42"/>
      <c r="D123" s="43"/>
      <c r="G123" s="13" t="s">
        <v>4</v>
      </c>
      <c r="H123" s="13"/>
      <c r="I123" s="13"/>
      <c r="J123" s="14" t="s">
        <v>5</v>
      </c>
      <c r="K123" s="14"/>
      <c r="L123" s="14"/>
    </row>
    <row r="124" spans="1:13" ht="36" customHeight="1" x14ac:dyDescent="0.15">
      <c r="A124" s="15" t="s">
        <v>6</v>
      </c>
      <c r="B124" s="15" t="s">
        <v>7</v>
      </c>
      <c r="C124" s="17"/>
      <c r="D124" s="17" t="s">
        <v>9</v>
      </c>
      <c r="E124" s="15" t="s">
        <v>10</v>
      </c>
      <c r="F124" s="18" t="s">
        <v>11</v>
      </c>
      <c r="G124" s="19" t="s">
        <v>12</v>
      </c>
      <c r="H124" s="19" t="s">
        <v>13</v>
      </c>
      <c r="I124" s="20" t="s">
        <v>14</v>
      </c>
      <c r="J124" s="19" t="s">
        <v>15</v>
      </c>
      <c r="K124" s="19" t="s">
        <v>16</v>
      </c>
      <c r="L124" s="44" t="s">
        <v>17</v>
      </c>
      <c r="M124" s="45" t="s">
        <v>18</v>
      </c>
    </row>
    <row r="125" spans="1:13" ht="36" customHeight="1" x14ac:dyDescent="0.15">
      <c r="A125" s="15"/>
      <c r="B125" s="15"/>
      <c r="C125" s="17"/>
      <c r="D125" s="17"/>
      <c r="E125" s="15"/>
      <c r="F125" s="18"/>
      <c r="G125" s="19"/>
      <c r="H125" s="19"/>
      <c r="I125" s="20"/>
      <c r="J125" s="19"/>
      <c r="K125" s="19"/>
      <c r="L125" s="44"/>
      <c r="M125" s="45" t="e">
        <f>I125+L125+#REF!</f>
        <v>#REF!</v>
      </c>
    </row>
    <row r="126" spans="1:13" ht="36.75" customHeight="1" x14ac:dyDescent="0.15">
      <c r="A126" s="15" t="s">
        <v>22</v>
      </c>
      <c r="B126" s="15" t="s">
        <v>21</v>
      </c>
      <c r="C126" s="46" t="s">
        <v>29</v>
      </c>
      <c r="D126" s="46">
        <f>D128*75%</f>
        <v>183000</v>
      </c>
      <c r="E126" s="46">
        <f>E128*75%</f>
        <v>2733120</v>
      </c>
      <c r="F126" s="47">
        <v>24</v>
      </c>
      <c r="G126" s="28">
        <v>6.4200000000000004E-3</v>
      </c>
      <c r="H126" s="28">
        <v>2.3060000000000001E-2</v>
      </c>
      <c r="I126" s="29">
        <f>G126*E128+H126*D128</f>
        <v>29022.147199999999</v>
      </c>
      <c r="J126" s="28"/>
      <c r="K126" s="48"/>
      <c r="L126" s="31">
        <f>J126*F126+K126*D126</f>
        <v>0</v>
      </c>
      <c r="M126" s="49">
        <f>I126+L126</f>
        <v>29022.147199999999</v>
      </c>
    </row>
    <row r="127" spans="1:13" ht="56" x14ac:dyDescent="0.15">
      <c r="A127" s="15"/>
      <c r="B127" s="15"/>
      <c r="C127" s="46" t="s">
        <v>30</v>
      </c>
      <c r="D127" s="46">
        <f>D128*25%</f>
        <v>61000</v>
      </c>
      <c r="E127" s="46">
        <f>E128*25%</f>
        <v>911040</v>
      </c>
      <c r="F127" s="47">
        <v>24</v>
      </c>
      <c r="G127" s="28">
        <v>6.4200000000000004E-3</v>
      </c>
      <c r="H127" s="28">
        <v>2.3060000000000001E-2</v>
      </c>
      <c r="I127" s="29">
        <f>G127*E127*80%+H127*D128</f>
        <v>10305.741440000002</v>
      </c>
      <c r="J127" s="28"/>
      <c r="K127" s="48"/>
      <c r="L127" s="31">
        <f>K127*D127</f>
        <v>0</v>
      </c>
      <c r="M127" s="49">
        <f>L127</f>
        <v>0</v>
      </c>
    </row>
    <row r="128" spans="1:13" x14ac:dyDescent="0.15">
      <c r="A128" s="32" t="s">
        <v>23</v>
      </c>
      <c r="B128" s="32"/>
      <c r="C128" s="7"/>
      <c r="D128" s="50">
        <v>244000</v>
      </c>
      <c r="E128" s="50">
        <v>3644160</v>
      </c>
      <c r="F128" s="51">
        <v>24</v>
      </c>
      <c r="G128" s="52"/>
      <c r="H128" s="52"/>
      <c r="I128" s="36">
        <f>I126</f>
        <v>29022.147199999999</v>
      </c>
      <c r="J128" s="27"/>
      <c r="K128" s="27"/>
      <c r="L128" s="53">
        <f>SUM(L126:L127)</f>
        <v>0</v>
      </c>
      <c r="M128" s="54">
        <f>M126+M127</f>
        <v>29022.147199999999</v>
      </c>
    </row>
    <row r="130" spans="1:1024" x14ac:dyDescent="0.15">
      <c r="A130" s="39" t="s">
        <v>27</v>
      </c>
      <c r="B130" s="39"/>
      <c r="C130" s="39"/>
      <c r="D130" s="39"/>
      <c r="G130" s="40"/>
      <c r="H130" s="40"/>
      <c r="I130" s="40"/>
      <c r="J130" s="41"/>
      <c r="K130" s="41"/>
      <c r="L130" s="41"/>
    </row>
    <row r="131" spans="1:1024" x14ac:dyDescent="0.15">
      <c r="A131" s="42" t="s">
        <v>42</v>
      </c>
      <c r="B131" s="42"/>
      <c r="C131" s="42"/>
      <c r="D131" s="43"/>
      <c r="G131" s="13" t="s">
        <v>4</v>
      </c>
      <c r="H131" s="13"/>
      <c r="I131" s="13"/>
      <c r="J131" s="14" t="s">
        <v>5</v>
      </c>
      <c r="K131" s="14"/>
      <c r="L131" s="14"/>
    </row>
    <row r="132" spans="1:1024" ht="36" customHeight="1" x14ac:dyDescent="0.15">
      <c r="A132" s="15" t="s">
        <v>6</v>
      </c>
      <c r="B132" s="15" t="s">
        <v>7</v>
      </c>
      <c r="C132" s="17"/>
      <c r="D132" s="17" t="s">
        <v>9</v>
      </c>
      <c r="E132" s="15" t="s">
        <v>10</v>
      </c>
      <c r="F132" s="18" t="s">
        <v>11</v>
      </c>
      <c r="G132" s="19" t="s">
        <v>12</v>
      </c>
      <c r="H132" s="19" t="s">
        <v>13</v>
      </c>
      <c r="I132" s="20" t="s">
        <v>14</v>
      </c>
      <c r="J132" s="19" t="s">
        <v>15</v>
      </c>
      <c r="K132" s="19" t="s">
        <v>16</v>
      </c>
      <c r="L132" s="44" t="s">
        <v>17</v>
      </c>
      <c r="M132" s="45" t="s">
        <v>18</v>
      </c>
    </row>
    <row r="133" spans="1:1024" ht="36" customHeight="1" x14ac:dyDescent="0.15">
      <c r="A133" s="15"/>
      <c r="B133" s="15"/>
      <c r="C133" s="17"/>
      <c r="D133" s="17"/>
      <c r="E133" s="15"/>
      <c r="F133" s="18"/>
      <c r="G133" s="19"/>
      <c r="H133" s="19"/>
      <c r="I133" s="20"/>
      <c r="J133" s="19"/>
      <c r="K133" s="19"/>
      <c r="L133" s="44"/>
      <c r="M133" s="45" t="e">
        <f>I133+L133+#REF!</f>
        <v>#REF!</v>
      </c>
    </row>
    <row r="134" spans="1:1024" ht="36.75" customHeight="1" x14ac:dyDescent="0.15">
      <c r="A134" s="15" t="s">
        <v>22</v>
      </c>
      <c r="B134" s="15" t="s">
        <v>21</v>
      </c>
      <c r="C134" s="46" t="s">
        <v>29</v>
      </c>
      <c r="D134" s="46">
        <f>D136*20%</f>
        <v>103531.20000000001</v>
      </c>
      <c r="E134" s="46">
        <f>E136*20%</f>
        <v>728832</v>
      </c>
      <c r="F134" s="47">
        <v>24</v>
      </c>
      <c r="G134" s="28">
        <v>6.4200000000000004E-3</v>
      </c>
      <c r="H134" s="28">
        <v>2.3060000000000001E-2</v>
      </c>
      <c r="I134" s="29">
        <f>G134*E136+H134*D136</f>
        <v>35332.654560000003</v>
      </c>
      <c r="J134" s="28"/>
      <c r="K134" s="48"/>
      <c r="L134" s="31">
        <f>J134*F134+K134*D134</f>
        <v>0</v>
      </c>
      <c r="M134" s="49">
        <f>I134+L134</f>
        <v>35332.654560000003</v>
      </c>
    </row>
    <row r="135" spans="1:1024" ht="56" x14ac:dyDescent="0.15">
      <c r="A135" s="15"/>
      <c r="B135" s="15"/>
      <c r="C135" s="46" t="s">
        <v>30</v>
      </c>
      <c r="D135" s="46">
        <f>D136*80%</f>
        <v>414124.80000000005</v>
      </c>
      <c r="E135" s="46">
        <f>E136*80%</f>
        <v>2915328</v>
      </c>
      <c r="F135" s="47">
        <v>24</v>
      </c>
      <c r="G135" s="28">
        <v>6.4200000000000004E-3</v>
      </c>
      <c r="H135" s="28">
        <v>2.3060000000000001E-2</v>
      </c>
      <c r="I135" s="29">
        <f>G135*E135*80%+H135*D136</f>
        <v>26910.271968000001</v>
      </c>
      <c r="J135" s="28"/>
      <c r="K135" s="48"/>
      <c r="L135" s="31">
        <f>K135*D135</f>
        <v>0</v>
      </c>
      <c r="M135" s="49">
        <f>L135</f>
        <v>0</v>
      </c>
    </row>
    <row r="136" spans="1:1024" x14ac:dyDescent="0.15">
      <c r="A136" s="32" t="s">
        <v>23</v>
      </c>
      <c r="B136" s="32"/>
      <c r="C136" s="7"/>
      <c r="D136" s="50">
        <v>517656</v>
      </c>
      <c r="E136" s="50">
        <v>3644160</v>
      </c>
      <c r="F136" s="51">
        <v>24</v>
      </c>
      <c r="G136" s="52"/>
      <c r="H136" s="52"/>
      <c r="I136" s="36">
        <f>I134</f>
        <v>35332.654560000003</v>
      </c>
      <c r="J136" s="27"/>
      <c r="K136" s="27"/>
      <c r="L136" s="53">
        <f>SUM(L134:L135)</f>
        <v>0</v>
      </c>
      <c r="M136" s="54">
        <f>M134+M135</f>
        <v>35332.654560000003</v>
      </c>
    </row>
    <row r="139" spans="1:1024" x14ac:dyDescent="0.15">
      <c r="A139" s="55"/>
      <c r="B139" s="55"/>
      <c r="C139" s="55"/>
      <c r="D139" s="55"/>
      <c r="E139" s="55"/>
      <c r="F139" s="56"/>
      <c r="G139" s="55"/>
      <c r="H139" s="55"/>
      <c r="I139" s="57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55"/>
      <c r="AB139" s="55"/>
      <c r="AC139" s="55"/>
      <c r="AD139" s="55"/>
      <c r="AE139" s="55"/>
      <c r="AF139" s="55"/>
      <c r="AG139" s="55"/>
      <c r="AH139" s="55"/>
      <c r="AI139" s="55"/>
      <c r="AJ139" s="55"/>
      <c r="AK139" s="55"/>
      <c r="AL139" s="55"/>
      <c r="AM139" s="55"/>
      <c r="AN139" s="55"/>
      <c r="AO139" s="55"/>
      <c r="AP139" s="55"/>
      <c r="AQ139" s="55"/>
      <c r="AR139" s="55"/>
      <c r="AS139" s="55"/>
      <c r="AT139" s="55"/>
      <c r="AU139" s="55"/>
      <c r="AV139" s="55"/>
      <c r="AW139" s="55"/>
      <c r="AX139" s="55"/>
      <c r="AY139" s="55"/>
      <c r="AZ139" s="55"/>
      <c r="BA139" s="55"/>
      <c r="BB139" s="55"/>
      <c r="BC139" s="55"/>
      <c r="BD139" s="55"/>
      <c r="BE139" s="55"/>
      <c r="BF139" s="55"/>
      <c r="BG139" s="55"/>
      <c r="BH139" s="55"/>
      <c r="BI139" s="55"/>
      <c r="BJ139" s="55"/>
      <c r="BK139" s="55"/>
      <c r="BL139" s="55"/>
      <c r="BM139" s="55"/>
      <c r="BN139" s="55"/>
      <c r="BO139" s="55"/>
      <c r="BP139" s="55"/>
      <c r="BQ139" s="55"/>
      <c r="BR139" s="55"/>
      <c r="BS139" s="55"/>
      <c r="BT139" s="55"/>
      <c r="BU139" s="55"/>
      <c r="BV139" s="55"/>
      <c r="BW139" s="55"/>
      <c r="BX139" s="55"/>
      <c r="BY139" s="55"/>
      <c r="BZ139" s="55"/>
      <c r="CA139" s="55"/>
      <c r="CB139" s="55"/>
      <c r="CC139" s="55"/>
      <c r="CD139" s="55"/>
      <c r="CE139" s="55"/>
      <c r="CF139" s="55"/>
      <c r="CG139" s="55"/>
      <c r="CH139" s="55"/>
      <c r="CI139" s="55"/>
      <c r="CJ139" s="55"/>
      <c r="CK139" s="55"/>
      <c r="CL139" s="55"/>
      <c r="CM139" s="55"/>
      <c r="CN139" s="55"/>
      <c r="CO139" s="55"/>
      <c r="CP139" s="55"/>
      <c r="CQ139" s="55"/>
      <c r="CR139" s="55"/>
      <c r="CS139" s="55"/>
      <c r="CT139" s="55"/>
      <c r="CU139" s="55"/>
      <c r="CV139" s="55"/>
      <c r="CW139" s="55"/>
      <c r="CX139" s="55"/>
      <c r="CY139" s="55"/>
      <c r="CZ139" s="55"/>
      <c r="DA139" s="55"/>
      <c r="DB139" s="55"/>
      <c r="DC139" s="55"/>
      <c r="DD139" s="55"/>
      <c r="DE139" s="55"/>
      <c r="DF139" s="55"/>
      <c r="DG139" s="55"/>
      <c r="DH139" s="55"/>
      <c r="DI139" s="55"/>
      <c r="DJ139" s="55"/>
      <c r="DK139" s="55"/>
      <c r="DL139" s="55"/>
      <c r="DM139" s="55"/>
      <c r="DN139" s="55"/>
      <c r="DO139" s="55"/>
      <c r="DP139" s="55"/>
      <c r="DQ139" s="55"/>
      <c r="DR139" s="55"/>
      <c r="DS139" s="55"/>
      <c r="DT139" s="55"/>
      <c r="DU139" s="55"/>
      <c r="DV139" s="55"/>
      <c r="DW139" s="55"/>
      <c r="DX139" s="55"/>
      <c r="DY139" s="55"/>
      <c r="DZ139" s="55"/>
      <c r="EA139" s="55"/>
      <c r="EB139" s="55"/>
      <c r="EC139" s="55"/>
      <c r="ED139" s="55"/>
      <c r="EE139" s="55"/>
      <c r="EF139" s="55"/>
      <c r="EG139" s="55"/>
      <c r="EH139" s="55"/>
      <c r="EI139" s="55"/>
      <c r="EJ139" s="55"/>
      <c r="EK139" s="55"/>
      <c r="EL139" s="55"/>
      <c r="EM139" s="55"/>
      <c r="EN139" s="55"/>
      <c r="EO139" s="55"/>
      <c r="EP139" s="55"/>
      <c r="EQ139" s="55"/>
      <c r="ER139" s="55"/>
      <c r="ES139" s="55"/>
      <c r="ET139" s="55"/>
      <c r="EU139" s="55"/>
      <c r="EV139" s="55"/>
      <c r="EW139" s="55"/>
      <c r="EX139" s="55"/>
      <c r="EY139" s="55"/>
      <c r="EZ139" s="55"/>
      <c r="FA139" s="55"/>
      <c r="FB139" s="55"/>
      <c r="FC139" s="55"/>
      <c r="FD139" s="55"/>
      <c r="FE139" s="55"/>
      <c r="FF139" s="55"/>
      <c r="FG139" s="55"/>
      <c r="FH139" s="55"/>
      <c r="FI139" s="55"/>
      <c r="FJ139" s="55"/>
      <c r="FK139" s="55"/>
      <c r="FL139" s="55"/>
      <c r="FM139" s="55"/>
      <c r="FN139" s="55"/>
      <c r="FO139" s="55"/>
      <c r="FP139" s="55"/>
      <c r="FQ139" s="55"/>
      <c r="FR139" s="55"/>
      <c r="FS139" s="55"/>
      <c r="FT139" s="55"/>
      <c r="FU139" s="55"/>
      <c r="FV139" s="55"/>
      <c r="FW139" s="55"/>
      <c r="FX139" s="55"/>
      <c r="FY139" s="55"/>
      <c r="FZ139" s="55"/>
      <c r="GA139" s="55"/>
      <c r="GB139" s="55"/>
      <c r="GC139" s="55"/>
      <c r="GD139" s="55"/>
      <c r="GE139" s="55"/>
      <c r="GF139" s="55"/>
      <c r="GG139" s="55"/>
      <c r="GH139" s="55"/>
      <c r="GI139" s="55"/>
      <c r="GJ139" s="55"/>
      <c r="GK139" s="55"/>
      <c r="GL139" s="55"/>
      <c r="GM139" s="55"/>
      <c r="GN139" s="55"/>
      <c r="GO139" s="55"/>
      <c r="GP139" s="55"/>
      <c r="GQ139" s="55"/>
      <c r="GR139" s="55"/>
      <c r="GS139" s="55"/>
      <c r="GT139" s="55"/>
      <c r="GU139" s="55"/>
      <c r="GV139" s="55"/>
      <c r="GW139" s="55"/>
      <c r="GX139" s="55"/>
      <c r="GY139" s="55"/>
      <c r="GZ139" s="55"/>
      <c r="HA139" s="55"/>
      <c r="HB139" s="55"/>
      <c r="HC139" s="55"/>
      <c r="HD139" s="55"/>
      <c r="HE139" s="55"/>
      <c r="HF139" s="55"/>
      <c r="HG139" s="55"/>
      <c r="HH139" s="55"/>
      <c r="HI139" s="55"/>
      <c r="HJ139" s="55"/>
      <c r="HK139" s="55"/>
      <c r="HL139" s="55"/>
      <c r="HM139" s="55"/>
      <c r="HN139" s="55"/>
      <c r="HO139" s="55"/>
      <c r="HP139" s="55"/>
      <c r="HQ139" s="55"/>
      <c r="HR139" s="55"/>
      <c r="HS139" s="55"/>
      <c r="HT139" s="55"/>
      <c r="HU139" s="55"/>
      <c r="HV139" s="55"/>
      <c r="HW139" s="55"/>
      <c r="HX139" s="55"/>
      <c r="HY139" s="55"/>
      <c r="HZ139" s="55"/>
      <c r="IA139" s="55"/>
      <c r="IB139" s="55"/>
      <c r="IC139" s="55"/>
      <c r="ID139" s="55"/>
      <c r="IE139" s="55"/>
      <c r="IF139" s="55"/>
      <c r="IG139" s="55"/>
      <c r="IH139" s="55"/>
      <c r="II139" s="55"/>
      <c r="IJ139" s="55"/>
      <c r="IK139" s="55"/>
      <c r="IL139" s="55"/>
      <c r="IM139" s="55"/>
      <c r="IN139" s="55"/>
      <c r="IO139" s="55"/>
      <c r="IP139" s="55"/>
      <c r="IQ139" s="55"/>
      <c r="IR139" s="55"/>
      <c r="IS139" s="55"/>
      <c r="IT139" s="55"/>
      <c r="IU139" s="55"/>
      <c r="IV139" s="55"/>
      <c r="IW139" s="55"/>
      <c r="IX139" s="55"/>
      <c r="IY139" s="55"/>
      <c r="IZ139" s="55"/>
      <c r="JA139" s="55"/>
      <c r="JB139" s="55"/>
      <c r="JC139" s="55"/>
      <c r="JD139" s="55"/>
      <c r="JE139" s="55"/>
      <c r="JF139" s="55"/>
      <c r="JG139" s="55"/>
      <c r="JH139" s="55"/>
      <c r="JI139" s="55"/>
      <c r="JJ139" s="55"/>
      <c r="JK139" s="55"/>
      <c r="JL139" s="55"/>
      <c r="JM139" s="55"/>
      <c r="JN139" s="55"/>
      <c r="JO139" s="55"/>
      <c r="JP139" s="55"/>
      <c r="JQ139" s="55"/>
      <c r="JR139" s="55"/>
      <c r="JS139" s="55"/>
      <c r="JT139" s="55"/>
      <c r="JU139" s="55"/>
      <c r="JV139" s="55"/>
      <c r="JW139" s="55"/>
      <c r="JX139" s="55"/>
      <c r="JY139" s="55"/>
      <c r="JZ139" s="55"/>
      <c r="KA139" s="55"/>
      <c r="KB139" s="55"/>
      <c r="KC139" s="55"/>
      <c r="KD139" s="55"/>
      <c r="KE139" s="55"/>
      <c r="KF139" s="55"/>
      <c r="KG139" s="55"/>
      <c r="KH139" s="55"/>
      <c r="KI139" s="55"/>
      <c r="KJ139" s="55"/>
      <c r="KK139" s="55"/>
      <c r="KL139" s="55"/>
      <c r="KM139" s="55"/>
      <c r="KN139" s="55"/>
      <c r="KO139" s="55"/>
      <c r="KP139" s="55"/>
      <c r="KQ139" s="55"/>
      <c r="KR139" s="55"/>
      <c r="KS139" s="55"/>
      <c r="KT139" s="55"/>
      <c r="KU139" s="55"/>
      <c r="KV139" s="55"/>
      <c r="KW139" s="55"/>
      <c r="KX139" s="55"/>
      <c r="KY139" s="55"/>
      <c r="KZ139" s="55"/>
      <c r="LA139" s="55"/>
      <c r="LB139" s="55"/>
      <c r="LC139" s="55"/>
      <c r="LD139" s="55"/>
      <c r="LE139" s="55"/>
      <c r="LF139" s="55"/>
      <c r="LG139" s="55"/>
      <c r="LH139" s="55"/>
      <c r="LI139" s="55"/>
      <c r="LJ139" s="55"/>
      <c r="LK139" s="55"/>
      <c r="LL139" s="55"/>
      <c r="LM139" s="55"/>
      <c r="LN139" s="55"/>
      <c r="LO139" s="55"/>
      <c r="LP139" s="55"/>
      <c r="LQ139" s="55"/>
      <c r="LR139" s="55"/>
      <c r="LS139" s="55"/>
      <c r="LT139" s="55"/>
      <c r="LU139" s="55"/>
      <c r="LV139" s="55"/>
      <c r="LW139" s="55"/>
      <c r="LX139" s="55"/>
      <c r="LY139" s="55"/>
      <c r="LZ139" s="55"/>
      <c r="MA139" s="55"/>
      <c r="MB139" s="55"/>
      <c r="MC139" s="55"/>
      <c r="MD139" s="55"/>
      <c r="ME139" s="55"/>
      <c r="MF139" s="55"/>
      <c r="MG139" s="55"/>
      <c r="MH139" s="55"/>
      <c r="MI139" s="55"/>
      <c r="MJ139" s="55"/>
      <c r="MK139" s="55"/>
      <c r="ML139" s="55"/>
      <c r="MM139" s="55"/>
      <c r="MN139" s="55"/>
      <c r="MO139" s="55"/>
      <c r="MP139" s="55"/>
      <c r="MQ139" s="55"/>
      <c r="MR139" s="55"/>
      <c r="MS139" s="55"/>
      <c r="MT139" s="55"/>
      <c r="MU139" s="55"/>
      <c r="MV139" s="55"/>
      <c r="MW139" s="55"/>
      <c r="MX139" s="55"/>
      <c r="MY139" s="55"/>
      <c r="MZ139" s="55"/>
      <c r="NA139" s="55"/>
      <c r="NB139" s="55"/>
      <c r="NC139" s="55"/>
      <c r="ND139" s="55"/>
      <c r="NE139" s="55"/>
      <c r="NF139" s="55"/>
      <c r="NG139" s="55"/>
      <c r="NH139" s="55"/>
      <c r="NI139" s="55"/>
      <c r="NJ139" s="55"/>
      <c r="NK139" s="55"/>
      <c r="NL139" s="55"/>
      <c r="NM139" s="55"/>
      <c r="NN139" s="55"/>
      <c r="NO139" s="55"/>
      <c r="NP139" s="55"/>
      <c r="NQ139" s="55"/>
      <c r="NR139" s="55"/>
      <c r="NS139" s="55"/>
      <c r="NT139" s="55"/>
      <c r="NU139" s="55"/>
      <c r="NV139" s="55"/>
      <c r="NW139" s="55"/>
      <c r="NX139" s="55"/>
      <c r="NY139" s="55"/>
      <c r="NZ139" s="55"/>
      <c r="OA139" s="55"/>
      <c r="OB139" s="55"/>
      <c r="OC139" s="55"/>
      <c r="OD139" s="55"/>
      <c r="OE139" s="55"/>
      <c r="OF139" s="55"/>
      <c r="OG139" s="55"/>
      <c r="OH139" s="55"/>
      <c r="OI139" s="55"/>
      <c r="OJ139" s="55"/>
      <c r="OK139" s="55"/>
      <c r="OL139" s="55"/>
      <c r="OM139" s="55"/>
      <c r="ON139" s="55"/>
      <c r="OO139" s="55"/>
      <c r="OP139" s="55"/>
      <c r="OQ139" s="55"/>
      <c r="OR139" s="55"/>
      <c r="OS139" s="55"/>
      <c r="OT139" s="55"/>
      <c r="OU139" s="55"/>
      <c r="OV139" s="55"/>
      <c r="OW139" s="55"/>
      <c r="OX139" s="55"/>
      <c r="OY139" s="55"/>
      <c r="OZ139" s="55"/>
      <c r="PA139" s="55"/>
      <c r="PB139" s="55"/>
      <c r="PC139" s="55"/>
      <c r="PD139" s="55"/>
      <c r="PE139" s="55"/>
      <c r="PF139" s="55"/>
      <c r="PG139" s="55"/>
      <c r="PH139" s="55"/>
      <c r="PI139" s="55"/>
      <c r="PJ139" s="55"/>
      <c r="PK139" s="55"/>
      <c r="PL139" s="55"/>
      <c r="PM139" s="55"/>
      <c r="PN139" s="55"/>
      <c r="PO139" s="55"/>
      <c r="PP139" s="55"/>
      <c r="PQ139" s="55"/>
      <c r="PR139" s="55"/>
      <c r="PS139" s="55"/>
      <c r="PT139" s="55"/>
      <c r="PU139" s="55"/>
      <c r="PV139" s="55"/>
      <c r="PW139" s="55"/>
      <c r="PX139" s="55"/>
      <c r="PY139" s="55"/>
      <c r="PZ139" s="55"/>
      <c r="QA139" s="55"/>
      <c r="QB139" s="55"/>
      <c r="QC139" s="55"/>
      <c r="QD139" s="55"/>
      <c r="QE139" s="55"/>
      <c r="QF139" s="55"/>
      <c r="QG139" s="55"/>
      <c r="QH139" s="55"/>
      <c r="QI139" s="55"/>
      <c r="QJ139" s="55"/>
      <c r="QK139" s="55"/>
      <c r="QL139" s="55"/>
      <c r="QM139" s="55"/>
      <c r="QN139" s="55"/>
      <c r="QO139" s="55"/>
      <c r="QP139" s="55"/>
      <c r="QQ139" s="55"/>
      <c r="QR139" s="55"/>
      <c r="QS139" s="55"/>
      <c r="QT139" s="55"/>
      <c r="QU139" s="55"/>
      <c r="QV139" s="55"/>
      <c r="QW139" s="55"/>
      <c r="QX139" s="55"/>
      <c r="QY139" s="55"/>
      <c r="QZ139" s="55"/>
      <c r="RA139" s="55"/>
      <c r="RB139" s="55"/>
      <c r="RC139" s="55"/>
      <c r="RD139" s="55"/>
      <c r="RE139" s="55"/>
      <c r="RF139" s="55"/>
      <c r="RG139" s="55"/>
      <c r="RH139" s="55"/>
      <c r="RI139" s="55"/>
      <c r="RJ139" s="55"/>
      <c r="RK139" s="55"/>
      <c r="RL139" s="55"/>
      <c r="RM139" s="55"/>
      <c r="RN139" s="55"/>
      <c r="RO139" s="55"/>
      <c r="RP139" s="55"/>
      <c r="RQ139" s="55"/>
      <c r="RR139" s="55"/>
      <c r="RS139" s="55"/>
      <c r="RT139" s="55"/>
      <c r="RU139" s="55"/>
      <c r="RV139" s="55"/>
      <c r="RW139" s="55"/>
      <c r="RX139" s="55"/>
      <c r="RY139" s="55"/>
      <c r="RZ139" s="55"/>
      <c r="SA139" s="55"/>
      <c r="SB139" s="55"/>
      <c r="SC139" s="55"/>
      <c r="SD139" s="55"/>
      <c r="SE139" s="55"/>
      <c r="SF139" s="55"/>
      <c r="SG139" s="55"/>
      <c r="SH139" s="55"/>
      <c r="SI139" s="55"/>
      <c r="SJ139" s="55"/>
      <c r="SK139" s="55"/>
      <c r="SL139" s="55"/>
      <c r="SM139" s="55"/>
      <c r="SN139" s="55"/>
      <c r="SO139" s="55"/>
      <c r="SP139" s="55"/>
      <c r="SQ139" s="55"/>
      <c r="SR139" s="55"/>
      <c r="SS139" s="55"/>
      <c r="ST139" s="55"/>
      <c r="SU139" s="55"/>
      <c r="SV139" s="55"/>
      <c r="SW139" s="55"/>
      <c r="SX139" s="55"/>
      <c r="SY139" s="55"/>
      <c r="SZ139" s="55"/>
      <c r="TA139" s="55"/>
      <c r="TB139" s="55"/>
      <c r="TC139" s="55"/>
      <c r="TD139" s="55"/>
      <c r="TE139" s="55"/>
      <c r="TF139" s="55"/>
      <c r="TG139" s="55"/>
      <c r="TH139" s="55"/>
      <c r="TI139" s="55"/>
      <c r="TJ139" s="55"/>
      <c r="TK139" s="55"/>
      <c r="TL139" s="55"/>
      <c r="TM139" s="55"/>
      <c r="TN139" s="55"/>
      <c r="TO139" s="55"/>
      <c r="TP139" s="55"/>
      <c r="TQ139" s="55"/>
      <c r="TR139" s="55"/>
      <c r="TS139" s="55"/>
      <c r="TT139" s="55"/>
      <c r="TU139" s="55"/>
      <c r="TV139" s="55"/>
      <c r="TW139" s="55"/>
      <c r="TX139" s="55"/>
      <c r="TY139" s="55"/>
      <c r="TZ139" s="55"/>
      <c r="UA139" s="55"/>
      <c r="UB139" s="55"/>
      <c r="UC139" s="55"/>
      <c r="UD139" s="55"/>
      <c r="UE139" s="55"/>
      <c r="UF139" s="55"/>
      <c r="UG139" s="55"/>
      <c r="UH139" s="55"/>
      <c r="UI139" s="55"/>
      <c r="UJ139" s="55"/>
      <c r="UK139" s="55"/>
      <c r="UL139" s="55"/>
      <c r="UM139" s="55"/>
      <c r="UN139" s="55"/>
      <c r="UO139" s="55"/>
      <c r="UP139" s="55"/>
      <c r="UQ139" s="55"/>
      <c r="UR139" s="55"/>
      <c r="US139" s="55"/>
      <c r="UT139" s="55"/>
      <c r="UU139" s="55"/>
      <c r="UV139" s="55"/>
      <c r="UW139" s="55"/>
      <c r="UX139" s="55"/>
      <c r="UY139" s="55"/>
      <c r="UZ139" s="55"/>
      <c r="VA139" s="55"/>
      <c r="VB139" s="55"/>
      <c r="VC139" s="55"/>
      <c r="VD139" s="55"/>
      <c r="VE139" s="55"/>
      <c r="VF139" s="55"/>
      <c r="VG139" s="55"/>
      <c r="VH139" s="55"/>
      <c r="VI139" s="55"/>
      <c r="VJ139" s="55"/>
      <c r="VK139" s="55"/>
      <c r="VL139" s="55"/>
      <c r="VM139" s="55"/>
      <c r="VN139" s="55"/>
      <c r="VO139" s="55"/>
      <c r="VP139" s="55"/>
      <c r="VQ139" s="55"/>
      <c r="VR139" s="55"/>
      <c r="VS139" s="55"/>
      <c r="VT139" s="55"/>
      <c r="VU139" s="55"/>
      <c r="VV139" s="55"/>
      <c r="VW139" s="55"/>
      <c r="VX139" s="55"/>
      <c r="VY139" s="55"/>
      <c r="VZ139" s="55"/>
      <c r="WA139" s="55"/>
      <c r="WB139" s="55"/>
      <c r="WC139" s="55"/>
      <c r="WD139" s="55"/>
      <c r="WE139" s="55"/>
      <c r="WF139" s="55"/>
      <c r="WG139" s="55"/>
      <c r="WH139" s="55"/>
      <c r="WI139" s="55"/>
      <c r="WJ139" s="55"/>
      <c r="WK139" s="55"/>
      <c r="WL139" s="55"/>
      <c r="WM139" s="55"/>
      <c r="WN139" s="55"/>
      <c r="WO139" s="55"/>
      <c r="WP139" s="55"/>
      <c r="WQ139" s="55"/>
      <c r="WR139" s="55"/>
      <c r="WS139" s="55"/>
      <c r="WT139" s="55"/>
      <c r="WU139" s="55"/>
      <c r="WV139" s="55"/>
      <c r="WW139" s="55"/>
      <c r="WX139" s="55"/>
      <c r="WY139" s="55"/>
      <c r="WZ139" s="55"/>
      <c r="XA139" s="55"/>
      <c r="XB139" s="55"/>
      <c r="XC139" s="55"/>
      <c r="XD139" s="55"/>
      <c r="XE139" s="55"/>
      <c r="XF139" s="55"/>
      <c r="XG139" s="55"/>
      <c r="XH139" s="55"/>
      <c r="XI139" s="55"/>
      <c r="XJ139" s="55"/>
      <c r="XK139" s="55"/>
      <c r="XL139" s="55"/>
      <c r="XM139" s="55"/>
      <c r="XN139" s="55"/>
      <c r="XO139" s="55"/>
      <c r="XP139" s="55"/>
      <c r="XQ139" s="55"/>
      <c r="XR139" s="55"/>
      <c r="XS139" s="55"/>
      <c r="XT139" s="55"/>
      <c r="XU139" s="55"/>
      <c r="XV139" s="55"/>
      <c r="XW139" s="55"/>
      <c r="XX139" s="55"/>
      <c r="XY139" s="55"/>
      <c r="XZ139" s="55"/>
      <c r="YA139" s="55"/>
      <c r="YB139" s="55"/>
      <c r="YC139" s="55"/>
      <c r="YD139" s="55"/>
      <c r="YE139" s="55"/>
      <c r="YF139" s="55"/>
      <c r="YG139" s="55"/>
      <c r="YH139" s="55"/>
      <c r="YI139" s="55"/>
      <c r="YJ139" s="55"/>
      <c r="YK139" s="55"/>
      <c r="YL139" s="55"/>
      <c r="YM139" s="55"/>
      <c r="YN139" s="55"/>
      <c r="YO139" s="55"/>
      <c r="YP139" s="55"/>
      <c r="YQ139" s="55"/>
      <c r="YR139" s="55"/>
      <c r="YS139" s="55"/>
      <c r="YT139" s="55"/>
      <c r="YU139" s="55"/>
      <c r="YV139" s="55"/>
      <c r="YW139" s="55"/>
      <c r="YX139" s="55"/>
      <c r="YY139" s="55"/>
      <c r="YZ139" s="55"/>
      <c r="ZA139" s="55"/>
      <c r="ZB139" s="55"/>
      <c r="ZC139" s="55"/>
      <c r="ZD139" s="55"/>
      <c r="ZE139" s="55"/>
      <c r="ZF139" s="55"/>
      <c r="ZG139" s="55"/>
      <c r="ZH139" s="55"/>
      <c r="ZI139" s="55"/>
      <c r="ZJ139" s="55"/>
      <c r="ZK139" s="55"/>
      <c r="ZL139" s="55"/>
      <c r="ZM139" s="55"/>
      <c r="ZN139" s="55"/>
      <c r="ZO139" s="55"/>
      <c r="ZP139" s="55"/>
      <c r="ZQ139" s="55"/>
      <c r="ZR139" s="55"/>
      <c r="ZS139" s="55"/>
      <c r="ZT139" s="55"/>
      <c r="ZU139" s="55"/>
      <c r="ZV139" s="55"/>
      <c r="ZW139" s="55"/>
      <c r="ZX139" s="55"/>
      <c r="ZY139" s="55"/>
      <c r="ZZ139" s="55"/>
      <c r="AAA139" s="55"/>
      <c r="AAB139" s="55"/>
      <c r="AAC139" s="55"/>
      <c r="AAD139" s="55"/>
      <c r="AAE139" s="55"/>
      <c r="AAF139" s="55"/>
      <c r="AAG139" s="55"/>
      <c r="AAH139" s="55"/>
      <c r="AAI139" s="55"/>
      <c r="AAJ139" s="55"/>
      <c r="AAK139" s="55"/>
      <c r="AAL139" s="55"/>
      <c r="AAM139" s="55"/>
      <c r="AAN139" s="55"/>
      <c r="AAO139" s="55"/>
      <c r="AAP139" s="55"/>
      <c r="AAQ139" s="55"/>
      <c r="AAR139" s="55"/>
      <c r="AAS139" s="55"/>
      <c r="AAT139" s="55"/>
      <c r="AAU139" s="55"/>
      <c r="AAV139" s="55"/>
      <c r="AAW139" s="55"/>
      <c r="AAX139" s="55"/>
      <c r="AAY139" s="55"/>
      <c r="AAZ139" s="55"/>
      <c r="ABA139" s="55"/>
      <c r="ABB139" s="55"/>
      <c r="ABC139" s="55"/>
      <c r="ABD139" s="55"/>
      <c r="ABE139" s="55"/>
      <c r="ABF139" s="55"/>
      <c r="ABG139" s="55"/>
      <c r="ABH139" s="55"/>
      <c r="ABI139" s="55"/>
      <c r="ABJ139" s="55"/>
      <c r="ABK139" s="55"/>
      <c r="ABL139" s="55"/>
      <c r="ABM139" s="55"/>
      <c r="ABN139" s="55"/>
      <c r="ABO139" s="55"/>
      <c r="ABP139" s="55"/>
      <c r="ABQ139" s="55"/>
      <c r="ABR139" s="55"/>
      <c r="ABS139" s="55"/>
      <c r="ABT139" s="55"/>
      <c r="ABU139" s="55"/>
      <c r="ABV139" s="55"/>
      <c r="ABW139" s="55"/>
      <c r="ABX139" s="55"/>
      <c r="ABY139" s="55"/>
      <c r="ABZ139" s="55"/>
      <c r="ACA139" s="55"/>
      <c r="ACB139" s="55"/>
      <c r="ACC139" s="55"/>
      <c r="ACD139" s="55"/>
      <c r="ACE139" s="55"/>
      <c r="ACF139" s="55"/>
      <c r="ACG139" s="55"/>
      <c r="ACH139" s="55"/>
      <c r="ACI139" s="55"/>
      <c r="ACJ139" s="55"/>
      <c r="ACK139" s="55"/>
      <c r="ACL139" s="55"/>
      <c r="ACM139" s="55"/>
      <c r="ACN139" s="55"/>
      <c r="ACO139" s="55"/>
      <c r="ACP139" s="55"/>
      <c r="ACQ139" s="55"/>
      <c r="ACR139" s="55"/>
      <c r="ACS139" s="55"/>
      <c r="ACT139" s="55"/>
      <c r="ACU139" s="55"/>
      <c r="ACV139" s="55"/>
      <c r="ACW139" s="55"/>
      <c r="ACX139" s="55"/>
      <c r="ACY139" s="55"/>
      <c r="ACZ139" s="55"/>
      <c r="ADA139" s="55"/>
      <c r="ADB139" s="55"/>
      <c r="ADC139" s="55"/>
      <c r="ADD139" s="55"/>
      <c r="ADE139" s="55"/>
      <c r="ADF139" s="55"/>
      <c r="ADG139" s="55"/>
      <c r="ADH139" s="55"/>
      <c r="ADI139" s="55"/>
      <c r="ADJ139" s="55"/>
      <c r="ADK139" s="55"/>
      <c r="ADL139" s="55"/>
      <c r="ADM139" s="55"/>
      <c r="ADN139" s="55"/>
      <c r="ADO139" s="55"/>
      <c r="ADP139" s="55"/>
      <c r="ADQ139" s="55"/>
      <c r="ADR139" s="55"/>
      <c r="ADS139" s="55"/>
      <c r="ADT139" s="55"/>
      <c r="ADU139" s="55"/>
      <c r="ADV139" s="55"/>
      <c r="ADW139" s="55"/>
      <c r="ADX139" s="55"/>
      <c r="ADY139" s="55"/>
      <c r="ADZ139" s="55"/>
      <c r="AEA139" s="55"/>
      <c r="AEB139" s="55"/>
      <c r="AEC139" s="55"/>
      <c r="AED139" s="55"/>
      <c r="AEE139" s="55"/>
      <c r="AEF139" s="55"/>
      <c r="AEG139" s="55"/>
      <c r="AEH139" s="55"/>
      <c r="AEI139" s="55"/>
      <c r="AEJ139" s="55"/>
      <c r="AEK139" s="55"/>
      <c r="AEL139" s="55"/>
      <c r="AEM139" s="55"/>
      <c r="AEN139" s="55"/>
      <c r="AEO139" s="55"/>
      <c r="AEP139" s="55"/>
      <c r="AEQ139" s="55"/>
      <c r="AER139" s="55"/>
      <c r="AES139" s="55"/>
      <c r="AET139" s="55"/>
      <c r="AEU139" s="55"/>
      <c r="AEV139" s="55"/>
      <c r="AEW139" s="55"/>
      <c r="AEX139" s="55"/>
      <c r="AEY139" s="55"/>
      <c r="AEZ139" s="55"/>
      <c r="AFA139" s="55"/>
      <c r="AFB139" s="55"/>
      <c r="AFC139" s="55"/>
      <c r="AFD139" s="55"/>
      <c r="AFE139" s="55"/>
      <c r="AFF139" s="55"/>
      <c r="AFG139" s="55"/>
      <c r="AFH139" s="55"/>
      <c r="AFI139" s="55"/>
      <c r="AFJ139" s="55"/>
      <c r="AFK139" s="55"/>
      <c r="AFL139" s="55"/>
      <c r="AFM139" s="55"/>
      <c r="AFN139" s="55"/>
      <c r="AFO139" s="55"/>
      <c r="AFP139" s="55"/>
      <c r="AFQ139" s="55"/>
      <c r="AFR139" s="55"/>
      <c r="AFS139" s="55"/>
      <c r="AFT139" s="55"/>
      <c r="AFU139" s="55"/>
      <c r="AFV139" s="55"/>
      <c r="AFW139" s="55"/>
      <c r="AFX139" s="55"/>
      <c r="AFY139" s="55"/>
      <c r="AFZ139" s="55"/>
      <c r="AGA139" s="55"/>
      <c r="AGB139" s="55"/>
      <c r="AGC139" s="55"/>
      <c r="AGD139" s="55"/>
      <c r="AGE139" s="55"/>
      <c r="AGF139" s="55"/>
      <c r="AGG139" s="55"/>
      <c r="AGH139" s="55"/>
      <c r="AGI139" s="55"/>
      <c r="AGJ139" s="55"/>
      <c r="AGK139" s="55"/>
      <c r="AGL139" s="55"/>
      <c r="AGM139" s="55"/>
      <c r="AGN139" s="55"/>
      <c r="AGO139" s="55"/>
      <c r="AGP139" s="55"/>
      <c r="AGQ139" s="55"/>
      <c r="AGR139" s="55"/>
      <c r="AGS139" s="55"/>
      <c r="AGT139" s="55"/>
      <c r="AGU139" s="55"/>
      <c r="AGV139" s="55"/>
      <c r="AGW139" s="55"/>
      <c r="AGX139" s="55"/>
      <c r="AGY139" s="55"/>
      <c r="AGZ139" s="55"/>
      <c r="AHA139" s="55"/>
      <c r="AHB139" s="55"/>
      <c r="AHC139" s="55"/>
      <c r="AHD139" s="55"/>
      <c r="AHE139" s="55"/>
      <c r="AHF139" s="55"/>
      <c r="AHG139" s="55"/>
      <c r="AHH139" s="55"/>
      <c r="AHI139" s="55"/>
      <c r="AHJ139" s="55"/>
      <c r="AHK139" s="55"/>
      <c r="AHL139" s="55"/>
      <c r="AHM139" s="55"/>
      <c r="AHN139" s="55"/>
      <c r="AHO139" s="55"/>
      <c r="AHP139" s="55"/>
      <c r="AHQ139" s="55"/>
      <c r="AHR139" s="55"/>
      <c r="AHS139" s="55"/>
      <c r="AHT139" s="55"/>
      <c r="AHU139" s="55"/>
      <c r="AHV139" s="55"/>
      <c r="AHW139" s="55"/>
      <c r="AHX139" s="55"/>
      <c r="AHY139" s="55"/>
      <c r="AHZ139" s="55"/>
      <c r="AIA139" s="55"/>
      <c r="AIB139" s="55"/>
      <c r="AIC139" s="55"/>
      <c r="AID139" s="55"/>
      <c r="AIE139" s="55"/>
      <c r="AIF139" s="55"/>
      <c r="AIG139" s="55"/>
      <c r="AIH139" s="55"/>
      <c r="AII139" s="55"/>
      <c r="AIJ139" s="55"/>
      <c r="AIK139" s="55"/>
      <c r="AIL139" s="55"/>
      <c r="AIM139" s="55"/>
      <c r="AIN139" s="55"/>
      <c r="AIO139" s="55"/>
      <c r="AIP139" s="55"/>
      <c r="AIQ139" s="55"/>
      <c r="AIR139" s="55"/>
      <c r="AIS139" s="55"/>
      <c r="AIT139" s="55"/>
      <c r="AIU139" s="55"/>
      <c r="AIV139" s="55"/>
      <c r="AIW139" s="55"/>
      <c r="AIX139" s="55"/>
      <c r="AIY139" s="55"/>
      <c r="AIZ139" s="55"/>
      <c r="AJA139" s="55"/>
      <c r="AJB139" s="55"/>
      <c r="AJC139" s="55"/>
      <c r="AJD139" s="55"/>
      <c r="AJE139" s="55"/>
      <c r="AJF139" s="55"/>
      <c r="AJG139" s="55"/>
      <c r="AJH139" s="55"/>
      <c r="AJI139" s="55"/>
      <c r="AJJ139" s="55"/>
      <c r="AJK139" s="55"/>
      <c r="AJL139" s="55"/>
      <c r="AJM139" s="55"/>
      <c r="AJN139" s="55"/>
      <c r="AJO139" s="55"/>
      <c r="AJP139" s="55"/>
      <c r="AJQ139" s="55"/>
      <c r="AJR139" s="55"/>
      <c r="AJS139" s="55"/>
      <c r="AJT139" s="55"/>
      <c r="AJU139" s="55"/>
      <c r="AJV139" s="55"/>
      <c r="AJW139" s="55"/>
      <c r="AJX139" s="55"/>
      <c r="AJY139" s="55"/>
      <c r="AJZ139" s="55"/>
      <c r="AKA139" s="55"/>
      <c r="AKB139" s="55"/>
      <c r="AKC139" s="55"/>
      <c r="AKD139" s="55"/>
      <c r="AKE139" s="55"/>
      <c r="AKF139" s="55"/>
      <c r="AKG139" s="55"/>
      <c r="AKH139" s="55"/>
      <c r="AKI139" s="55"/>
      <c r="AKJ139" s="55"/>
      <c r="AKK139" s="55"/>
      <c r="AKL139" s="55"/>
      <c r="AKM139" s="55"/>
      <c r="AKN139" s="55"/>
      <c r="AKO139" s="55"/>
      <c r="AKP139" s="55"/>
      <c r="AKQ139" s="55"/>
      <c r="AKR139" s="55"/>
      <c r="AKS139" s="55"/>
      <c r="AKT139" s="55"/>
      <c r="AKU139" s="55"/>
      <c r="AKV139" s="55"/>
      <c r="AKW139" s="55"/>
      <c r="AKX139" s="55"/>
      <c r="AKY139" s="55"/>
      <c r="AKZ139" s="55"/>
      <c r="ALA139" s="55"/>
      <c r="ALB139" s="55"/>
      <c r="ALC139" s="55"/>
      <c r="ALD139" s="55"/>
      <c r="ALE139" s="55"/>
      <c r="ALF139" s="55"/>
      <c r="ALG139" s="55"/>
      <c r="ALH139" s="55"/>
      <c r="ALI139" s="55"/>
      <c r="ALJ139" s="55"/>
      <c r="ALK139" s="55"/>
      <c r="ALL139" s="55"/>
      <c r="ALM139" s="55"/>
      <c r="ALN139" s="55"/>
      <c r="ALO139" s="55"/>
      <c r="ALP139" s="55"/>
      <c r="ALQ139" s="55"/>
      <c r="ALR139" s="55"/>
      <c r="ALS139" s="55"/>
      <c r="ALT139" s="55"/>
      <c r="ALU139" s="55"/>
      <c r="ALV139" s="55"/>
      <c r="ALW139" s="55"/>
      <c r="ALX139" s="55"/>
      <c r="ALY139" s="55"/>
      <c r="ALZ139" s="55"/>
      <c r="AMA139" s="55"/>
      <c r="AMB139" s="55"/>
      <c r="AMC139" s="55"/>
      <c r="AMD139" s="55"/>
      <c r="AME139" s="55"/>
      <c r="AMF139" s="55"/>
      <c r="AMG139" s="55"/>
      <c r="AMH139" s="55"/>
      <c r="AMI139" s="55"/>
      <c r="AMJ139" s="55"/>
    </row>
    <row r="140" spans="1:1024" ht="12.75" customHeight="1" x14ac:dyDescent="0.15">
      <c r="A140" s="6" t="s">
        <v>43</v>
      </c>
      <c r="D140" s="7"/>
      <c r="E140" s="7"/>
      <c r="F140" s="8"/>
      <c r="I140" s="9"/>
      <c r="L140" s="9"/>
      <c r="M140" s="9"/>
    </row>
    <row r="141" spans="1:1024" x14ac:dyDescent="0.15">
      <c r="A141" s="10" t="s">
        <v>1</v>
      </c>
      <c r="B141" s="10"/>
      <c r="C141" s="10"/>
    </row>
    <row r="142" spans="1:1024" x14ac:dyDescent="0.15">
      <c r="A142" s="11" t="s">
        <v>44</v>
      </c>
      <c r="B142" s="11"/>
      <c r="C142" s="11"/>
      <c r="G142" s="8"/>
      <c r="H142" s="8"/>
      <c r="I142" s="8"/>
      <c r="J142" s="6"/>
      <c r="K142" s="6"/>
      <c r="L142" s="6"/>
    </row>
    <row r="143" spans="1:1024" x14ac:dyDescent="0.15">
      <c r="A143" s="12" t="s">
        <v>3</v>
      </c>
      <c r="B143" s="12"/>
      <c r="C143" s="12"/>
      <c r="D143" s="12"/>
      <c r="G143" s="13" t="s">
        <v>4</v>
      </c>
      <c r="H143" s="13"/>
      <c r="I143" s="13"/>
      <c r="J143" s="14" t="s">
        <v>5</v>
      </c>
      <c r="K143" s="14"/>
      <c r="L143" s="14"/>
    </row>
    <row r="144" spans="1:1024" ht="39.75" customHeight="1" x14ac:dyDescent="0.15">
      <c r="A144" s="15" t="s">
        <v>6</v>
      </c>
      <c r="B144" s="15" t="s">
        <v>7</v>
      </c>
      <c r="C144" s="16" t="s">
        <v>8</v>
      </c>
      <c r="D144" s="17" t="s">
        <v>9</v>
      </c>
      <c r="E144" s="15" t="s">
        <v>10</v>
      </c>
      <c r="F144" s="18" t="s">
        <v>11</v>
      </c>
      <c r="G144" s="19" t="s">
        <v>12</v>
      </c>
      <c r="H144" s="19" t="s">
        <v>13</v>
      </c>
      <c r="I144" s="20" t="s">
        <v>14</v>
      </c>
      <c r="J144" s="19" t="s">
        <v>15</v>
      </c>
      <c r="K144" s="19" t="s">
        <v>16</v>
      </c>
      <c r="L144" s="19" t="s">
        <v>17</v>
      </c>
      <c r="M144" s="21" t="s">
        <v>18</v>
      </c>
    </row>
    <row r="145" spans="1:13" ht="29.25" customHeight="1" x14ac:dyDescent="0.15">
      <c r="A145" s="15"/>
      <c r="B145" s="15"/>
      <c r="C145" s="16"/>
      <c r="D145" s="17"/>
      <c r="E145" s="15"/>
      <c r="F145" s="18"/>
      <c r="G145" s="19"/>
      <c r="H145" s="19"/>
      <c r="I145" s="20"/>
      <c r="J145" s="19"/>
      <c r="K145" s="19"/>
      <c r="L145" s="19"/>
      <c r="M145" s="21"/>
    </row>
    <row r="146" spans="1:13" x14ac:dyDescent="0.15">
      <c r="A146" s="10" t="s">
        <v>19</v>
      </c>
      <c r="B146" s="22" t="s">
        <v>20</v>
      </c>
      <c r="C146" s="23"/>
      <c r="D146" s="24"/>
      <c r="E146" s="25"/>
      <c r="F146" s="26"/>
      <c r="G146" s="27">
        <v>45.19</v>
      </c>
      <c r="H146" s="28">
        <v>3.6889999999999999E-2</v>
      </c>
      <c r="I146" s="29">
        <f>G146*(F146+F147)+H146*(D146+D147)</f>
        <v>6249.16</v>
      </c>
      <c r="J146" s="25"/>
      <c r="K146" s="30"/>
      <c r="L146" s="31">
        <f>J146*F146+K146*D146</f>
        <v>0</v>
      </c>
      <c r="M146" s="29">
        <f>I146+L146+L147</f>
        <v>6249.16</v>
      </c>
    </row>
    <row r="147" spans="1:13" x14ac:dyDescent="0.15">
      <c r="A147" s="10"/>
      <c r="B147" s="22" t="s">
        <v>21</v>
      </c>
      <c r="C147" s="23">
        <v>1</v>
      </c>
      <c r="D147" s="24">
        <v>140000</v>
      </c>
      <c r="E147" s="25"/>
      <c r="F147" s="26">
        <v>24</v>
      </c>
      <c r="G147" s="27"/>
      <c r="H147" s="28"/>
      <c r="I147" s="29" t="e">
        <f>G147*(F147+#REF!)+H147*(D147+#REF!)</f>
        <v>#REF!</v>
      </c>
      <c r="J147" s="25"/>
      <c r="K147" s="30"/>
      <c r="L147" s="31">
        <f>J147*F147+K147*D147</f>
        <v>0</v>
      </c>
      <c r="M147" s="29" t="e">
        <f>I147+L147+#REF!</f>
        <v>#REF!</v>
      </c>
    </row>
    <row r="148" spans="1:13" x14ac:dyDescent="0.15">
      <c r="A148" s="10" t="s">
        <v>34</v>
      </c>
      <c r="B148" s="22" t="s">
        <v>20</v>
      </c>
      <c r="C148" s="23"/>
      <c r="D148" s="24"/>
      <c r="E148" s="25"/>
      <c r="F148" s="26"/>
      <c r="G148" s="27">
        <v>252.42</v>
      </c>
      <c r="H148" s="28">
        <v>3.6150000000000002E-2</v>
      </c>
      <c r="I148" s="29">
        <f>G148*(F148+F149)+H148*(D148+D149)</f>
        <v>16252.380000000001</v>
      </c>
      <c r="J148" s="25"/>
      <c r="K148" s="30"/>
      <c r="L148" s="31">
        <f>J148*F148+K148*D148</f>
        <v>0</v>
      </c>
      <c r="M148" s="29">
        <f>I148+L148+L149</f>
        <v>16252.380000000001</v>
      </c>
    </row>
    <row r="149" spans="1:13" x14ac:dyDescent="0.15">
      <c r="A149" s="10"/>
      <c r="B149" s="22" t="s">
        <v>21</v>
      </c>
      <c r="C149" s="23">
        <v>1</v>
      </c>
      <c r="D149" s="24">
        <v>282000</v>
      </c>
      <c r="E149" s="25"/>
      <c r="F149" s="26">
        <v>24</v>
      </c>
      <c r="G149" s="27"/>
      <c r="H149" s="28"/>
      <c r="I149" s="29" t="e">
        <f>G149*(F149+#REF!)+H149*(D149+#REF!)</f>
        <v>#REF!</v>
      </c>
      <c r="J149" s="25"/>
      <c r="K149" s="30"/>
      <c r="L149" s="31">
        <f>J149*F149+K149*D149</f>
        <v>0</v>
      </c>
      <c r="M149" s="29" t="e">
        <f>I149+L149+#REF!</f>
        <v>#REF!</v>
      </c>
    </row>
    <row r="150" spans="1:13" x14ac:dyDescent="0.15">
      <c r="A150" s="32" t="s">
        <v>23</v>
      </c>
      <c r="B150" s="32" t="s">
        <v>23</v>
      </c>
      <c r="C150" s="33">
        <f>SUM(C146:C149)</f>
        <v>2</v>
      </c>
      <c r="D150" s="34">
        <f>SUM(D146:D149)</f>
        <v>422000</v>
      </c>
      <c r="E150" s="34">
        <f>SUM(E146:E149)</f>
        <v>0</v>
      </c>
      <c r="F150" s="35">
        <f>SUM(F146:F149)</f>
        <v>48</v>
      </c>
      <c r="G150" s="27"/>
      <c r="H150" s="27"/>
      <c r="I150" s="36">
        <f>I146+I148</f>
        <v>22501.54</v>
      </c>
      <c r="J150" s="27"/>
      <c r="K150" s="27"/>
      <c r="L150" s="37">
        <f>SUM(L146:L149)</f>
        <v>0</v>
      </c>
      <c r="M150" s="37">
        <f>M146+M148</f>
        <v>22501.54</v>
      </c>
    </row>
    <row r="152" spans="1:13" x14ac:dyDescent="0.15">
      <c r="A152" s="39" t="s">
        <v>27</v>
      </c>
      <c r="B152" s="39"/>
      <c r="C152" s="39"/>
      <c r="D152" s="39"/>
      <c r="G152" s="40"/>
      <c r="H152" s="40"/>
      <c r="I152" s="40"/>
      <c r="J152" s="41"/>
      <c r="K152" s="41"/>
      <c r="L152" s="41"/>
    </row>
    <row r="153" spans="1:13" x14ac:dyDescent="0.15">
      <c r="A153" s="42" t="s">
        <v>45</v>
      </c>
      <c r="B153" s="42"/>
      <c r="C153" s="42"/>
      <c r="D153" s="43"/>
      <c r="G153" s="13" t="s">
        <v>4</v>
      </c>
      <c r="H153" s="13"/>
      <c r="I153" s="13"/>
      <c r="J153" s="14" t="s">
        <v>5</v>
      </c>
      <c r="K153" s="14"/>
      <c r="L153" s="14"/>
    </row>
    <row r="154" spans="1:13" ht="36" customHeight="1" x14ac:dyDescent="0.15">
      <c r="A154" s="15" t="s">
        <v>6</v>
      </c>
      <c r="B154" s="15" t="s">
        <v>7</v>
      </c>
      <c r="C154" s="17"/>
      <c r="D154" s="17" t="s">
        <v>9</v>
      </c>
      <c r="E154" s="15" t="s">
        <v>10</v>
      </c>
      <c r="F154" s="18" t="s">
        <v>11</v>
      </c>
      <c r="G154" s="19" t="s">
        <v>12</v>
      </c>
      <c r="H154" s="19" t="s">
        <v>13</v>
      </c>
      <c r="I154" s="20" t="s">
        <v>14</v>
      </c>
      <c r="J154" s="19" t="s">
        <v>15</v>
      </c>
      <c r="K154" s="19" t="s">
        <v>16</v>
      </c>
      <c r="L154" s="44" t="s">
        <v>17</v>
      </c>
      <c r="M154" s="45" t="s">
        <v>18</v>
      </c>
    </row>
    <row r="155" spans="1:13" ht="36" customHeight="1" x14ac:dyDescent="0.15">
      <c r="A155" s="15"/>
      <c r="B155" s="15"/>
      <c r="C155" s="17"/>
      <c r="D155" s="17"/>
      <c r="E155" s="15"/>
      <c r="F155" s="18"/>
      <c r="G155" s="19"/>
      <c r="H155" s="19"/>
      <c r="I155" s="20"/>
      <c r="J155" s="19"/>
      <c r="K155" s="19"/>
      <c r="L155" s="44"/>
      <c r="M155" s="45" t="e">
        <f>I155+L155+#REF!</f>
        <v>#REF!</v>
      </c>
    </row>
    <row r="156" spans="1:13" ht="36.75" customHeight="1" x14ac:dyDescent="0.15">
      <c r="A156" s="15" t="s">
        <v>34</v>
      </c>
      <c r="B156" s="15" t="s">
        <v>21</v>
      </c>
      <c r="C156" s="46" t="s">
        <v>29</v>
      </c>
      <c r="D156" s="46">
        <f>D158*66.7%</f>
        <v>149408</v>
      </c>
      <c r="E156" s="46"/>
      <c r="F156" s="47">
        <v>24</v>
      </c>
      <c r="G156" s="28">
        <v>252.42</v>
      </c>
      <c r="H156" s="28">
        <v>3.6150000000000002E-2</v>
      </c>
      <c r="I156" s="29">
        <f>G156*F156+H156*D158</f>
        <v>14155.68</v>
      </c>
      <c r="J156" s="28"/>
      <c r="K156" s="48"/>
      <c r="L156" s="31">
        <f>J156*F156+K156*D156</f>
        <v>0</v>
      </c>
      <c r="M156" s="49">
        <f>I156+L156</f>
        <v>14155.68</v>
      </c>
    </row>
    <row r="157" spans="1:13" ht="56" x14ac:dyDescent="0.15">
      <c r="A157" s="15"/>
      <c r="B157" s="15"/>
      <c r="C157" s="46" t="s">
        <v>30</v>
      </c>
      <c r="D157" s="46">
        <f>D158*33.3%</f>
        <v>74591.999999999985</v>
      </c>
      <c r="E157" s="46"/>
      <c r="F157" s="47">
        <v>24</v>
      </c>
      <c r="G157" s="28">
        <v>252.42</v>
      </c>
      <c r="H157" s="28">
        <v>3.6150000000000002E-2</v>
      </c>
      <c r="I157" s="29">
        <f>G157*F157*33.3%+H157*D158</f>
        <v>10114.940640000001</v>
      </c>
      <c r="J157" s="28"/>
      <c r="K157" s="48"/>
      <c r="L157" s="31">
        <f>K157*D157</f>
        <v>0</v>
      </c>
      <c r="M157" s="49">
        <f>L157</f>
        <v>0</v>
      </c>
    </row>
    <row r="158" spans="1:13" x14ac:dyDescent="0.15">
      <c r="A158" s="32" t="s">
        <v>23</v>
      </c>
      <c r="B158" s="32"/>
      <c r="C158" s="7"/>
      <c r="D158" s="50">
        <v>224000</v>
      </c>
      <c r="E158" s="50"/>
      <c r="F158" s="51">
        <v>24</v>
      </c>
      <c r="G158" s="52"/>
      <c r="H158" s="52"/>
      <c r="I158" s="36">
        <f>I156</f>
        <v>14155.68</v>
      </c>
      <c r="J158" s="27"/>
      <c r="K158" s="27"/>
      <c r="L158" s="53">
        <f>SUM(L156:L157)</f>
        <v>0</v>
      </c>
      <c r="M158" s="54">
        <f>M156+M157</f>
        <v>14155.68</v>
      </c>
    </row>
    <row r="161" spans="1:1024" s="59" customFormat="1" x14ac:dyDescent="0.15">
      <c r="A161" s="55"/>
      <c r="B161" s="55"/>
      <c r="C161" s="55"/>
      <c r="D161" s="55"/>
      <c r="E161" s="55"/>
      <c r="F161" s="56"/>
      <c r="G161" s="55"/>
      <c r="H161" s="55"/>
      <c r="I161" s="57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5"/>
      <c r="Z161" s="55"/>
      <c r="AA161" s="55"/>
      <c r="AB161" s="55"/>
      <c r="AC161" s="55"/>
      <c r="AD161" s="55"/>
      <c r="AE161" s="55"/>
      <c r="AF161" s="55"/>
      <c r="AG161" s="55"/>
      <c r="AH161" s="55"/>
      <c r="AI161" s="55"/>
      <c r="AJ161" s="55"/>
      <c r="AK161" s="55"/>
      <c r="AL161" s="55"/>
      <c r="AM161" s="55"/>
      <c r="AN161" s="55"/>
      <c r="AO161" s="55"/>
      <c r="AP161" s="55"/>
      <c r="AQ161" s="55"/>
      <c r="AR161" s="55"/>
      <c r="AS161" s="55"/>
      <c r="AT161" s="55"/>
      <c r="AU161" s="55"/>
      <c r="AV161" s="55"/>
      <c r="AW161" s="55"/>
      <c r="AX161" s="55"/>
      <c r="AY161" s="55"/>
      <c r="AZ161" s="55"/>
      <c r="BA161" s="55"/>
      <c r="BB161" s="55"/>
      <c r="BC161" s="55"/>
      <c r="BD161" s="55"/>
      <c r="BE161" s="55"/>
      <c r="BF161" s="55"/>
      <c r="BG161" s="55"/>
      <c r="BH161" s="55"/>
      <c r="BI161" s="55"/>
      <c r="BJ161" s="55"/>
      <c r="BK161" s="55"/>
      <c r="BL161" s="55"/>
      <c r="BM161" s="55"/>
      <c r="BN161" s="55"/>
      <c r="BO161" s="55"/>
      <c r="BP161" s="55"/>
      <c r="BQ161" s="55"/>
      <c r="BR161" s="55"/>
      <c r="BS161" s="55"/>
      <c r="BT161" s="55"/>
      <c r="BU161" s="55"/>
      <c r="BV161" s="55"/>
      <c r="BW161" s="55"/>
      <c r="BX161" s="55"/>
      <c r="BY161" s="55"/>
      <c r="BZ161" s="55"/>
      <c r="CA161" s="55"/>
      <c r="CB161" s="55"/>
      <c r="CC161" s="55"/>
      <c r="CD161" s="55"/>
      <c r="CE161" s="55"/>
      <c r="CF161" s="55"/>
      <c r="CG161" s="55"/>
      <c r="CH161" s="55"/>
      <c r="CI161" s="55"/>
      <c r="CJ161" s="55"/>
      <c r="CK161" s="55"/>
      <c r="CL161" s="55"/>
      <c r="CM161" s="55"/>
      <c r="CN161" s="55"/>
      <c r="CO161" s="55"/>
      <c r="CP161" s="55"/>
      <c r="CQ161" s="55"/>
      <c r="CR161" s="55"/>
      <c r="CS161" s="55"/>
      <c r="CT161" s="55"/>
      <c r="CU161" s="55"/>
      <c r="CV161" s="55"/>
      <c r="CW161" s="55"/>
      <c r="CX161" s="55"/>
      <c r="CY161" s="55"/>
      <c r="CZ161" s="55"/>
      <c r="DA161" s="55"/>
      <c r="DB161" s="55"/>
      <c r="DC161" s="55"/>
      <c r="DD161" s="55"/>
      <c r="DE161" s="55"/>
      <c r="DF161" s="55"/>
      <c r="DG161" s="55"/>
      <c r="DH161" s="55"/>
      <c r="DI161" s="55"/>
      <c r="DJ161" s="55"/>
      <c r="DK161" s="55"/>
      <c r="DL161" s="55"/>
      <c r="DM161" s="55"/>
      <c r="DN161" s="55"/>
      <c r="DO161" s="55"/>
      <c r="DP161" s="55"/>
      <c r="DQ161" s="55"/>
      <c r="DR161" s="55"/>
      <c r="DS161" s="55"/>
      <c r="DT161" s="55"/>
      <c r="DU161" s="55"/>
      <c r="DV161" s="55"/>
      <c r="DW161" s="55"/>
      <c r="DX161" s="55"/>
      <c r="DY161" s="55"/>
      <c r="DZ161" s="55"/>
      <c r="EA161" s="55"/>
      <c r="EB161" s="55"/>
      <c r="EC161" s="55"/>
      <c r="ED161" s="55"/>
      <c r="EE161" s="55"/>
      <c r="EF161" s="55"/>
      <c r="EG161" s="55"/>
      <c r="EH161" s="55"/>
      <c r="EI161" s="55"/>
      <c r="EJ161" s="55"/>
      <c r="EK161" s="55"/>
      <c r="EL161" s="55"/>
      <c r="EM161" s="55"/>
      <c r="EN161" s="55"/>
      <c r="EO161" s="55"/>
      <c r="EP161" s="55"/>
      <c r="EQ161" s="55"/>
      <c r="ER161" s="55"/>
      <c r="ES161" s="55"/>
      <c r="ET161" s="55"/>
      <c r="EU161" s="55"/>
      <c r="EV161" s="55"/>
      <c r="EW161" s="55"/>
      <c r="EX161" s="55"/>
      <c r="EY161" s="55"/>
      <c r="EZ161" s="55"/>
      <c r="FA161" s="55"/>
      <c r="FB161" s="55"/>
      <c r="FC161" s="55"/>
      <c r="FD161" s="55"/>
      <c r="FE161" s="55"/>
      <c r="FF161" s="55"/>
      <c r="FG161" s="55"/>
      <c r="FH161" s="55"/>
      <c r="FI161" s="55"/>
      <c r="FJ161" s="55"/>
      <c r="FK161" s="55"/>
      <c r="FL161" s="55"/>
      <c r="FM161" s="55"/>
      <c r="FN161" s="55"/>
      <c r="FO161" s="55"/>
      <c r="FP161" s="55"/>
      <c r="FQ161" s="55"/>
      <c r="FR161" s="55"/>
      <c r="FS161" s="55"/>
      <c r="FT161" s="55"/>
      <c r="FU161" s="55"/>
      <c r="FV161" s="55"/>
      <c r="FW161" s="55"/>
      <c r="FX161" s="55"/>
      <c r="FY161" s="55"/>
      <c r="FZ161" s="55"/>
      <c r="GA161" s="55"/>
      <c r="GB161" s="55"/>
      <c r="GC161" s="55"/>
      <c r="GD161" s="55"/>
      <c r="GE161" s="55"/>
      <c r="GF161" s="55"/>
      <c r="GG161" s="55"/>
      <c r="GH161" s="55"/>
      <c r="GI161" s="55"/>
      <c r="GJ161" s="55"/>
      <c r="GK161" s="55"/>
      <c r="GL161" s="55"/>
      <c r="GM161" s="55"/>
      <c r="GN161" s="55"/>
      <c r="GO161" s="55"/>
      <c r="GP161" s="55"/>
      <c r="GQ161" s="55"/>
      <c r="GR161" s="55"/>
      <c r="GS161" s="55"/>
      <c r="GT161" s="55"/>
      <c r="GU161" s="55"/>
      <c r="GV161" s="55"/>
      <c r="GW161" s="55"/>
      <c r="GX161" s="55"/>
      <c r="GY161" s="55"/>
      <c r="GZ161" s="55"/>
      <c r="HA161" s="55"/>
      <c r="HB161" s="55"/>
      <c r="HC161" s="55"/>
      <c r="HD161" s="55"/>
      <c r="HE161" s="55"/>
      <c r="HF161" s="55"/>
      <c r="HG161" s="55"/>
      <c r="HH161" s="55"/>
      <c r="HI161" s="55"/>
      <c r="HJ161" s="55"/>
      <c r="HK161" s="55"/>
      <c r="HL161" s="55"/>
      <c r="HM161" s="55"/>
      <c r="HN161" s="55"/>
      <c r="HO161" s="55"/>
      <c r="HP161" s="55"/>
      <c r="HQ161" s="55"/>
      <c r="HR161" s="55"/>
      <c r="HS161" s="55"/>
      <c r="HT161" s="55"/>
      <c r="HU161" s="55"/>
      <c r="HV161" s="55"/>
      <c r="HW161" s="55"/>
      <c r="HX161" s="55"/>
      <c r="HY161" s="55"/>
      <c r="HZ161" s="55"/>
      <c r="IA161" s="55"/>
      <c r="IB161" s="55"/>
      <c r="IC161" s="55"/>
      <c r="ID161" s="55"/>
      <c r="IE161" s="55"/>
      <c r="IF161" s="55"/>
      <c r="IG161" s="55"/>
      <c r="IH161" s="55"/>
      <c r="II161" s="55"/>
      <c r="IJ161" s="55"/>
      <c r="IK161" s="55"/>
      <c r="IL161" s="55"/>
      <c r="IM161" s="55"/>
      <c r="IN161" s="55"/>
      <c r="IO161" s="55"/>
      <c r="IP161" s="55"/>
      <c r="IQ161" s="55"/>
      <c r="IR161" s="55"/>
      <c r="IS161" s="55"/>
      <c r="IT161" s="55"/>
      <c r="IU161" s="55"/>
      <c r="IV161" s="55"/>
      <c r="IW161" s="55"/>
      <c r="IX161" s="55"/>
      <c r="IY161" s="55"/>
      <c r="IZ161" s="55"/>
      <c r="JA161" s="55"/>
      <c r="JB161" s="55"/>
      <c r="JC161" s="55"/>
      <c r="JD161" s="55"/>
      <c r="JE161" s="55"/>
      <c r="JF161" s="55"/>
      <c r="JG161" s="55"/>
      <c r="JH161" s="55"/>
      <c r="JI161" s="55"/>
      <c r="JJ161" s="55"/>
      <c r="JK161" s="55"/>
      <c r="JL161" s="55"/>
      <c r="JM161" s="55"/>
      <c r="JN161" s="55"/>
      <c r="JO161" s="55"/>
      <c r="JP161" s="55"/>
      <c r="JQ161" s="55"/>
      <c r="JR161" s="55"/>
      <c r="JS161" s="55"/>
      <c r="JT161" s="55"/>
      <c r="JU161" s="55"/>
      <c r="JV161" s="55"/>
      <c r="JW161" s="55"/>
      <c r="JX161" s="55"/>
      <c r="JY161" s="55"/>
      <c r="JZ161" s="55"/>
      <c r="KA161" s="55"/>
      <c r="KB161" s="55"/>
      <c r="KC161" s="55"/>
      <c r="KD161" s="55"/>
      <c r="KE161" s="55"/>
      <c r="KF161" s="55"/>
      <c r="KG161" s="55"/>
      <c r="KH161" s="55"/>
      <c r="KI161" s="55"/>
      <c r="KJ161" s="55"/>
      <c r="KK161" s="55"/>
      <c r="KL161" s="55"/>
      <c r="KM161" s="55"/>
      <c r="KN161" s="55"/>
      <c r="KO161" s="55"/>
      <c r="KP161" s="55"/>
      <c r="KQ161" s="55"/>
      <c r="KR161" s="55"/>
      <c r="KS161" s="55"/>
      <c r="KT161" s="55"/>
      <c r="KU161" s="55"/>
      <c r="KV161" s="55"/>
      <c r="KW161" s="55"/>
      <c r="KX161" s="55"/>
      <c r="KY161" s="55"/>
      <c r="KZ161" s="55"/>
      <c r="LA161" s="55"/>
      <c r="LB161" s="55"/>
      <c r="LC161" s="55"/>
      <c r="LD161" s="55"/>
      <c r="LE161" s="55"/>
      <c r="LF161" s="55"/>
      <c r="LG161" s="55"/>
      <c r="LH161" s="55"/>
      <c r="LI161" s="55"/>
      <c r="LJ161" s="55"/>
      <c r="LK161" s="55"/>
      <c r="LL161" s="55"/>
      <c r="LM161" s="55"/>
      <c r="LN161" s="55"/>
      <c r="LO161" s="55"/>
      <c r="LP161" s="55"/>
      <c r="LQ161" s="55"/>
      <c r="LR161" s="55"/>
      <c r="LS161" s="55"/>
      <c r="LT161" s="55"/>
      <c r="LU161" s="55"/>
      <c r="LV161" s="55"/>
      <c r="LW161" s="55"/>
      <c r="LX161" s="55"/>
      <c r="LY161" s="55"/>
      <c r="LZ161" s="55"/>
      <c r="MA161" s="55"/>
      <c r="MB161" s="55"/>
      <c r="MC161" s="55"/>
      <c r="MD161" s="55"/>
      <c r="ME161" s="55"/>
      <c r="MF161" s="55"/>
      <c r="MG161" s="55"/>
      <c r="MH161" s="55"/>
      <c r="MI161" s="55"/>
      <c r="MJ161" s="55"/>
      <c r="MK161" s="55"/>
      <c r="ML161" s="55"/>
      <c r="MM161" s="55"/>
      <c r="MN161" s="55"/>
      <c r="MO161" s="55"/>
      <c r="MP161" s="55"/>
      <c r="MQ161" s="55"/>
      <c r="MR161" s="55"/>
      <c r="MS161" s="55"/>
      <c r="MT161" s="55"/>
      <c r="MU161" s="55"/>
      <c r="MV161" s="55"/>
      <c r="MW161" s="55"/>
      <c r="MX161" s="55"/>
      <c r="MY161" s="55"/>
      <c r="MZ161" s="55"/>
      <c r="NA161" s="55"/>
      <c r="NB161" s="55"/>
      <c r="NC161" s="55"/>
      <c r="ND161" s="55"/>
      <c r="NE161" s="55"/>
      <c r="NF161" s="55"/>
      <c r="NG161" s="55"/>
      <c r="NH161" s="55"/>
      <c r="NI161" s="55"/>
      <c r="NJ161" s="55"/>
      <c r="NK161" s="55"/>
      <c r="NL161" s="55"/>
      <c r="NM161" s="55"/>
      <c r="NN161" s="55"/>
      <c r="NO161" s="55"/>
      <c r="NP161" s="55"/>
      <c r="NQ161" s="55"/>
      <c r="NR161" s="55"/>
      <c r="NS161" s="55"/>
      <c r="NT161" s="55"/>
      <c r="NU161" s="55"/>
      <c r="NV161" s="55"/>
      <c r="NW161" s="55"/>
      <c r="NX161" s="55"/>
      <c r="NY161" s="55"/>
      <c r="NZ161" s="55"/>
      <c r="OA161" s="55"/>
      <c r="OB161" s="55"/>
      <c r="OC161" s="55"/>
      <c r="OD161" s="55"/>
      <c r="OE161" s="55"/>
      <c r="OF161" s="55"/>
      <c r="OG161" s="55"/>
      <c r="OH161" s="55"/>
      <c r="OI161" s="55"/>
      <c r="OJ161" s="55"/>
      <c r="OK161" s="55"/>
      <c r="OL161" s="55"/>
      <c r="OM161" s="55"/>
      <c r="ON161" s="55"/>
      <c r="OO161" s="55"/>
      <c r="OP161" s="55"/>
      <c r="OQ161" s="55"/>
      <c r="OR161" s="55"/>
      <c r="OS161" s="55"/>
      <c r="OT161" s="55"/>
      <c r="OU161" s="55"/>
      <c r="OV161" s="55"/>
      <c r="OW161" s="55"/>
      <c r="OX161" s="55"/>
      <c r="OY161" s="55"/>
      <c r="OZ161" s="55"/>
      <c r="PA161" s="55"/>
      <c r="PB161" s="55"/>
      <c r="PC161" s="55"/>
      <c r="PD161" s="55"/>
      <c r="PE161" s="55"/>
      <c r="PF161" s="55"/>
      <c r="PG161" s="55"/>
      <c r="PH161" s="55"/>
      <c r="PI161" s="55"/>
      <c r="PJ161" s="55"/>
      <c r="PK161" s="55"/>
      <c r="PL161" s="55"/>
      <c r="PM161" s="55"/>
      <c r="PN161" s="55"/>
      <c r="PO161" s="55"/>
      <c r="PP161" s="55"/>
      <c r="PQ161" s="55"/>
      <c r="PR161" s="55"/>
      <c r="PS161" s="55"/>
      <c r="PT161" s="55"/>
      <c r="PU161" s="55"/>
      <c r="PV161" s="55"/>
      <c r="PW161" s="55"/>
      <c r="PX161" s="55"/>
      <c r="PY161" s="55"/>
      <c r="PZ161" s="55"/>
      <c r="QA161" s="55"/>
      <c r="QB161" s="55"/>
      <c r="QC161" s="55"/>
      <c r="QD161" s="55"/>
      <c r="QE161" s="55"/>
      <c r="QF161" s="55"/>
      <c r="QG161" s="55"/>
      <c r="QH161" s="55"/>
      <c r="QI161" s="55"/>
      <c r="QJ161" s="55"/>
      <c r="QK161" s="55"/>
      <c r="QL161" s="55"/>
      <c r="QM161" s="55"/>
      <c r="QN161" s="55"/>
      <c r="QO161" s="55"/>
      <c r="QP161" s="55"/>
      <c r="QQ161" s="55"/>
      <c r="QR161" s="55"/>
      <c r="QS161" s="55"/>
      <c r="QT161" s="55"/>
      <c r="QU161" s="55"/>
      <c r="QV161" s="55"/>
      <c r="QW161" s="55"/>
      <c r="QX161" s="55"/>
      <c r="QY161" s="55"/>
      <c r="QZ161" s="55"/>
      <c r="RA161" s="55"/>
      <c r="RB161" s="55"/>
      <c r="RC161" s="55"/>
      <c r="RD161" s="55"/>
      <c r="RE161" s="55"/>
      <c r="RF161" s="55"/>
      <c r="RG161" s="55"/>
      <c r="RH161" s="55"/>
      <c r="RI161" s="55"/>
      <c r="RJ161" s="55"/>
      <c r="RK161" s="55"/>
      <c r="RL161" s="55"/>
      <c r="RM161" s="55"/>
      <c r="RN161" s="55"/>
      <c r="RO161" s="55"/>
      <c r="RP161" s="55"/>
      <c r="RQ161" s="55"/>
      <c r="RR161" s="55"/>
      <c r="RS161" s="55"/>
      <c r="RT161" s="55"/>
      <c r="RU161" s="55"/>
      <c r="RV161" s="55"/>
      <c r="RW161" s="55"/>
      <c r="RX161" s="55"/>
      <c r="RY161" s="55"/>
      <c r="RZ161" s="55"/>
      <c r="SA161" s="55"/>
      <c r="SB161" s="55"/>
      <c r="SC161" s="55"/>
      <c r="SD161" s="55"/>
      <c r="SE161" s="55"/>
      <c r="SF161" s="55"/>
      <c r="SG161" s="55"/>
      <c r="SH161" s="55"/>
      <c r="SI161" s="55"/>
      <c r="SJ161" s="55"/>
      <c r="SK161" s="55"/>
      <c r="SL161" s="55"/>
      <c r="SM161" s="55"/>
      <c r="SN161" s="55"/>
      <c r="SO161" s="55"/>
      <c r="SP161" s="55"/>
      <c r="SQ161" s="55"/>
      <c r="SR161" s="55"/>
      <c r="SS161" s="55"/>
      <c r="ST161" s="55"/>
      <c r="SU161" s="55"/>
      <c r="SV161" s="55"/>
      <c r="SW161" s="55"/>
      <c r="SX161" s="55"/>
      <c r="SY161" s="55"/>
      <c r="SZ161" s="55"/>
      <c r="TA161" s="55"/>
      <c r="TB161" s="55"/>
      <c r="TC161" s="55"/>
      <c r="TD161" s="55"/>
      <c r="TE161" s="55"/>
      <c r="TF161" s="55"/>
      <c r="TG161" s="55"/>
      <c r="TH161" s="55"/>
      <c r="TI161" s="55"/>
      <c r="TJ161" s="55"/>
      <c r="TK161" s="55"/>
      <c r="TL161" s="55"/>
      <c r="TM161" s="55"/>
      <c r="TN161" s="55"/>
      <c r="TO161" s="55"/>
      <c r="TP161" s="55"/>
      <c r="TQ161" s="55"/>
      <c r="TR161" s="55"/>
      <c r="TS161" s="55"/>
      <c r="TT161" s="55"/>
      <c r="TU161" s="55"/>
      <c r="TV161" s="55"/>
      <c r="TW161" s="55"/>
      <c r="TX161" s="55"/>
      <c r="TY161" s="55"/>
      <c r="TZ161" s="55"/>
      <c r="UA161" s="55"/>
      <c r="UB161" s="55"/>
      <c r="UC161" s="55"/>
      <c r="UD161" s="55"/>
      <c r="UE161" s="55"/>
      <c r="UF161" s="55"/>
      <c r="UG161" s="55"/>
      <c r="UH161" s="55"/>
      <c r="UI161" s="55"/>
      <c r="UJ161" s="55"/>
      <c r="UK161" s="55"/>
      <c r="UL161" s="55"/>
      <c r="UM161" s="55"/>
      <c r="UN161" s="55"/>
      <c r="UO161" s="55"/>
      <c r="UP161" s="55"/>
      <c r="UQ161" s="55"/>
      <c r="UR161" s="55"/>
      <c r="US161" s="55"/>
      <c r="UT161" s="55"/>
      <c r="UU161" s="55"/>
      <c r="UV161" s="55"/>
      <c r="UW161" s="55"/>
      <c r="UX161" s="55"/>
      <c r="UY161" s="55"/>
      <c r="UZ161" s="55"/>
      <c r="VA161" s="55"/>
      <c r="VB161" s="55"/>
      <c r="VC161" s="55"/>
      <c r="VD161" s="55"/>
      <c r="VE161" s="55"/>
      <c r="VF161" s="55"/>
      <c r="VG161" s="55"/>
      <c r="VH161" s="55"/>
      <c r="VI161" s="55"/>
      <c r="VJ161" s="55"/>
      <c r="VK161" s="55"/>
      <c r="VL161" s="55"/>
      <c r="VM161" s="55"/>
      <c r="VN161" s="55"/>
      <c r="VO161" s="55"/>
      <c r="VP161" s="55"/>
      <c r="VQ161" s="55"/>
      <c r="VR161" s="55"/>
      <c r="VS161" s="55"/>
      <c r="VT161" s="55"/>
      <c r="VU161" s="55"/>
      <c r="VV161" s="55"/>
      <c r="VW161" s="55"/>
      <c r="VX161" s="55"/>
      <c r="VY161" s="55"/>
      <c r="VZ161" s="55"/>
      <c r="WA161" s="55"/>
      <c r="WB161" s="55"/>
      <c r="WC161" s="55"/>
      <c r="WD161" s="55"/>
      <c r="WE161" s="55"/>
      <c r="WF161" s="55"/>
      <c r="WG161" s="55"/>
      <c r="WH161" s="55"/>
      <c r="WI161" s="55"/>
      <c r="WJ161" s="55"/>
      <c r="WK161" s="55"/>
      <c r="WL161" s="55"/>
      <c r="WM161" s="55"/>
      <c r="WN161" s="55"/>
      <c r="WO161" s="55"/>
      <c r="WP161" s="55"/>
      <c r="WQ161" s="55"/>
      <c r="WR161" s="55"/>
      <c r="WS161" s="55"/>
      <c r="WT161" s="55"/>
      <c r="WU161" s="55"/>
      <c r="WV161" s="55"/>
      <c r="WW161" s="55"/>
      <c r="WX161" s="55"/>
      <c r="WY161" s="55"/>
      <c r="WZ161" s="55"/>
      <c r="XA161" s="55"/>
      <c r="XB161" s="55"/>
      <c r="XC161" s="55"/>
      <c r="XD161" s="55"/>
      <c r="XE161" s="55"/>
      <c r="XF161" s="55"/>
      <c r="XG161" s="55"/>
      <c r="XH161" s="55"/>
      <c r="XI161" s="55"/>
      <c r="XJ161" s="55"/>
      <c r="XK161" s="55"/>
      <c r="XL161" s="55"/>
      <c r="XM161" s="55"/>
      <c r="XN161" s="55"/>
      <c r="XO161" s="55"/>
      <c r="XP161" s="55"/>
      <c r="XQ161" s="55"/>
      <c r="XR161" s="55"/>
      <c r="XS161" s="55"/>
      <c r="XT161" s="55"/>
      <c r="XU161" s="55"/>
      <c r="XV161" s="55"/>
      <c r="XW161" s="55"/>
      <c r="XX161" s="55"/>
      <c r="XY161" s="55"/>
      <c r="XZ161" s="55"/>
      <c r="YA161" s="55"/>
      <c r="YB161" s="55"/>
      <c r="YC161" s="55"/>
      <c r="YD161" s="55"/>
      <c r="YE161" s="55"/>
      <c r="YF161" s="55"/>
      <c r="YG161" s="55"/>
      <c r="YH161" s="55"/>
      <c r="YI161" s="55"/>
      <c r="YJ161" s="55"/>
      <c r="YK161" s="55"/>
      <c r="YL161" s="55"/>
      <c r="YM161" s="55"/>
      <c r="YN161" s="55"/>
      <c r="YO161" s="55"/>
      <c r="YP161" s="55"/>
      <c r="YQ161" s="55"/>
      <c r="YR161" s="55"/>
      <c r="YS161" s="55"/>
      <c r="YT161" s="55"/>
      <c r="YU161" s="55"/>
      <c r="YV161" s="55"/>
      <c r="YW161" s="55"/>
      <c r="YX161" s="55"/>
      <c r="YY161" s="55"/>
      <c r="YZ161" s="55"/>
      <c r="ZA161" s="55"/>
      <c r="ZB161" s="55"/>
      <c r="ZC161" s="55"/>
      <c r="ZD161" s="55"/>
      <c r="ZE161" s="55"/>
      <c r="ZF161" s="55"/>
      <c r="ZG161" s="55"/>
      <c r="ZH161" s="55"/>
      <c r="ZI161" s="55"/>
      <c r="ZJ161" s="55"/>
      <c r="ZK161" s="55"/>
      <c r="ZL161" s="55"/>
      <c r="ZM161" s="55"/>
      <c r="ZN161" s="55"/>
      <c r="ZO161" s="55"/>
      <c r="ZP161" s="55"/>
      <c r="ZQ161" s="55"/>
      <c r="ZR161" s="55"/>
      <c r="ZS161" s="55"/>
      <c r="ZT161" s="55"/>
      <c r="ZU161" s="55"/>
      <c r="ZV161" s="55"/>
      <c r="ZW161" s="55"/>
      <c r="ZX161" s="55"/>
      <c r="ZY161" s="55"/>
      <c r="ZZ161" s="55"/>
      <c r="AAA161" s="55"/>
      <c r="AAB161" s="55"/>
      <c r="AAC161" s="55"/>
      <c r="AAD161" s="55"/>
      <c r="AAE161" s="55"/>
      <c r="AAF161" s="55"/>
      <c r="AAG161" s="55"/>
      <c r="AAH161" s="55"/>
      <c r="AAI161" s="55"/>
      <c r="AAJ161" s="55"/>
      <c r="AAK161" s="55"/>
      <c r="AAL161" s="55"/>
      <c r="AAM161" s="55"/>
      <c r="AAN161" s="55"/>
      <c r="AAO161" s="55"/>
      <c r="AAP161" s="55"/>
      <c r="AAQ161" s="55"/>
      <c r="AAR161" s="55"/>
      <c r="AAS161" s="55"/>
      <c r="AAT161" s="55"/>
      <c r="AAU161" s="55"/>
      <c r="AAV161" s="55"/>
      <c r="AAW161" s="55"/>
      <c r="AAX161" s="55"/>
      <c r="AAY161" s="55"/>
      <c r="AAZ161" s="55"/>
      <c r="ABA161" s="55"/>
      <c r="ABB161" s="55"/>
      <c r="ABC161" s="55"/>
      <c r="ABD161" s="55"/>
      <c r="ABE161" s="55"/>
      <c r="ABF161" s="55"/>
      <c r="ABG161" s="55"/>
      <c r="ABH161" s="55"/>
      <c r="ABI161" s="55"/>
      <c r="ABJ161" s="55"/>
      <c r="ABK161" s="55"/>
      <c r="ABL161" s="55"/>
      <c r="ABM161" s="55"/>
      <c r="ABN161" s="55"/>
      <c r="ABO161" s="55"/>
      <c r="ABP161" s="55"/>
      <c r="ABQ161" s="55"/>
      <c r="ABR161" s="55"/>
      <c r="ABS161" s="55"/>
      <c r="ABT161" s="55"/>
      <c r="ABU161" s="55"/>
      <c r="ABV161" s="55"/>
      <c r="ABW161" s="55"/>
      <c r="ABX161" s="55"/>
      <c r="ABY161" s="55"/>
      <c r="ABZ161" s="55"/>
      <c r="ACA161" s="55"/>
      <c r="ACB161" s="55"/>
      <c r="ACC161" s="55"/>
      <c r="ACD161" s="55"/>
      <c r="ACE161" s="55"/>
      <c r="ACF161" s="55"/>
      <c r="ACG161" s="55"/>
      <c r="ACH161" s="55"/>
      <c r="ACI161" s="55"/>
      <c r="ACJ161" s="55"/>
      <c r="ACK161" s="55"/>
      <c r="ACL161" s="55"/>
      <c r="ACM161" s="55"/>
      <c r="ACN161" s="55"/>
      <c r="ACO161" s="55"/>
      <c r="ACP161" s="55"/>
      <c r="ACQ161" s="55"/>
      <c r="ACR161" s="55"/>
      <c r="ACS161" s="55"/>
      <c r="ACT161" s="55"/>
      <c r="ACU161" s="55"/>
      <c r="ACV161" s="55"/>
      <c r="ACW161" s="55"/>
      <c r="ACX161" s="55"/>
      <c r="ACY161" s="55"/>
      <c r="ACZ161" s="55"/>
      <c r="ADA161" s="55"/>
      <c r="ADB161" s="55"/>
      <c r="ADC161" s="55"/>
      <c r="ADD161" s="55"/>
      <c r="ADE161" s="55"/>
      <c r="ADF161" s="55"/>
      <c r="ADG161" s="55"/>
      <c r="ADH161" s="55"/>
      <c r="ADI161" s="55"/>
      <c r="ADJ161" s="55"/>
      <c r="ADK161" s="55"/>
      <c r="ADL161" s="55"/>
      <c r="ADM161" s="55"/>
      <c r="ADN161" s="55"/>
      <c r="ADO161" s="55"/>
      <c r="ADP161" s="55"/>
      <c r="ADQ161" s="55"/>
      <c r="ADR161" s="55"/>
      <c r="ADS161" s="55"/>
      <c r="ADT161" s="55"/>
      <c r="ADU161" s="55"/>
      <c r="ADV161" s="55"/>
      <c r="ADW161" s="55"/>
      <c r="ADX161" s="55"/>
      <c r="ADY161" s="55"/>
      <c r="ADZ161" s="55"/>
      <c r="AEA161" s="55"/>
      <c r="AEB161" s="55"/>
      <c r="AEC161" s="55"/>
      <c r="AED161" s="55"/>
      <c r="AEE161" s="55"/>
      <c r="AEF161" s="55"/>
      <c r="AEG161" s="55"/>
      <c r="AEH161" s="55"/>
      <c r="AEI161" s="55"/>
      <c r="AEJ161" s="55"/>
      <c r="AEK161" s="55"/>
      <c r="AEL161" s="55"/>
      <c r="AEM161" s="55"/>
      <c r="AEN161" s="55"/>
      <c r="AEO161" s="55"/>
      <c r="AEP161" s="55"/>
      <c r="AEQ161" s="55"/>
      <c r="AER161" s="55"/>
      <c r="AES161" s="55"/>
      <c r="AET161" s="55"/>
      <c r="AEU161" s="55"/>
      <c r="AEV161" s="55"/>
      <c r="AEW161" s="55"/>
      <c r="AEX161" s="55"/>
      <c r="AEY161" s="55"/>
      <c r="AEZ161" s="55"/>
      <c r="AFA161" s="55"/>
      <c r="AFB161" s="55"/>
      <c r="AFC161" s="55"/>
      <c r="AFD161" s="55"/>
      <c r="AFE161" s="55"/>
      <c r="AFF161" s="55"/>
      <c r="AFG161" s="55"/>
      <c r="AFH161" s="55"/>
      <c r="AFI161" s="55"/>
      <c r="AFJ161" s="55"/>
      <c r="AFK161" s="55"/>
      <c r="AFL161" s="55"/>
      <c r="AFM161" s="55"/>
      <c r="AFN161" s="55"/>
      <c r="AFO161" s="55"/>
      <c r="AFP161" s="55"/>
      <c r="AFQ161" s="55"/>
      <c r="AFR161" s="55"/>
      <c r="AFS161" s="55"/>
      <c r="AFT161" s="55"/>
      <c r="AFU161" s="55"/>
      <c r="AFV161" s="55"/>
      <c r="AFW161" s="55"/>
      <c r="AFX161" s="55"/>
      <c r="AFY161" s="55"/>
      <c r="AFZ161" s="55"/>
      <c r="AGA161" s="55"/>
      <c r="AGB161" s="55"/>
      <c r="AGC161" s="55"/>
      <c r="AGD161" s="55"/>
      <c r="AGE161" s="55"/>
      <c r="AGF161" s="55"/>
      <c r="AGG161" s="55"/>
      <c r="AGH161" s="55"/>
      <c r="AGI161" s="55"/>
      <c r="AGJ161" s="55"/>
      <c r="AGK161" s="55"/>
      <c r="AGL161" s="55"/>
      <c r="AGM161" s="55"/>
      <c r="AGN161" s="55"/>
      <c r="AGO161" s="55"/>
      <c r="AGP161" s="55"/>
      <c r="AGQ161" s="55"/>
      <c r="AGR161" s="55"/>
      <c r="AGS161" s="55"/>
      <c r="AGT161" s="55"/>
      <c r="AGU161" s="55"/>
      <c r="AGV161" s="55"/>
      <c r="AGW161" s="55"/>
      <c r="AGX161" s="55"/>
      <c r="AGY161" s="55"/>
      <c r="AGZ161" s="55"/>
      <c r="AHA161" s="55"/>
      <c r="AHB161" s="55"/>
      <c r="AHC161" s="55"/>
      <c r="AHD161" s="55"/>
      <c r="AHE161" s="55"/>
      <c r="AHF161" s="55"/>
      <c r="AHG161" s="55"/>
      <c r="AHH161" s="55"/>
      <c r="AHI161" s="55"/>
      <c r="AHJ161" s="55"/>
      <c r="AHK161" s="55"/>
      <c r="AHL161" s="55"/>
      <c r="AHM161" s="55"/>
      <c r="AHN161" s="55"/>
      <c r="AHO161" s="55"/>
      <c r="AHP161" s="55"/>
      <c r="AHQ161" s="55"/>
      <c r="AHR161" s="55"/>
      <c r="AHS161" s="55"/>
      <c r="AHT161" s="55"/>
      <c r="AHU161" s="55"/>
      <c r="AHV161" s="55"/>
      <c r="AHW161" s="55"/>
      <c r="AHX161" s="55"/>
      <c r="AHY161" s="55"/>
      <c r="AHZ161" s="55"/>
      <c r="AIA161" s="55"/>
      <c r="AIB161" s="55"/>
      <c r="AIC161" s="55"/>
      <c r="AID161" s="55"/>
      <c r="AIE161" s="55"/>
      <c r="AIF161" s="55"/>
      <c r="AIG161" s="55"/>
      <c r="AIH161" s="55"/>
      <c r="AII161" s="55"/>
      <c r="AIJ161" s="55"/>
      <c r="AIK161" s="55"/>
      <c r="AIL161" s="55"/>
      <c r="AIM161" s="55"/>
      <c r="AIN161" s="55"/>
      <c r="AIO161" s="55"/>
      <c r="AIP161" s="55"/>
      <c r="AIQ161" s="55"/>
      <c r="AIR161" s="55"/>
      <c r="AIS161" s="55"/>
      <c r="AIT161" s="55"/>
      <c r="AIU161" s="55"/>
      <c r="AIV161" s="55"/>
      <c r="AIW161" s="55"/>
      <c r="AIX161" s="55"/>
      <c r="AIY161" s="55"/>
      <c r="AIZ161" s="55"/>
      <c r="AJA161" s="55"/>
      <c r="AJB161" s="55"/>
      <c r="AJC161" s="55"/>
      <c r="AJD161" s="55"/>
      <c r="AJE161" s="55"/>
      <c r="AJF161" s="55"/>
      <c r="AJG161" s="55"/>
      <c r="AJH161" s="55"/>
      <c r="AJI161" s="55"/>
      <c r="AJJ161" s="55"/>
      <c r="AJK161" s="55"/>
      <c r="AJL161" s="55"/>
      <c r="AJM161" s="55"/>
      <c r="AJN161" s="55"/>
      <c r="AJO161" s="55"/>
      <c r="AJP161" s="55"/>
      <c r="AJQ161" s="55"/>
      <c r="AJR161" s="55"/>
      <c r="AJS161" s="55"/>
      <c r="AJT161" s="55"/>
      <c r="AJU161" s="55"/>
      <c r="AJV161" s="55"/>
      <c r="AJW161" s="55"/>
      <c r="AJX161" s="55"/>
      <c r="AJY161" s="55"/>
      <c r="AJZ161" s="55"/>
      <c r="AKA161" s="55"/>
      <c r="AKB161" s="55"/>
      <c r="AKC161" s="55"/>
      <c r="AKD161" s="55"/>
      <c r="AKE161" s="55"/>
      <c r="AKF161" s="55"/>
      <c r="AKG161" s="55"/>
      <c r="AKH161" s="55"/>
      <c r="AKI161" s="55"/>
      <c r="AKJ161" s="55"/>
      <c r="AKK161" s="55"/>
      <c r="AKL161" s="55"/>
      <c r="AKM161" s="55"/>
      <c r="AKN161" s="55"/>
      <c r="AKO161" s="55"/>
      <c r="AKP161" s="55"/>
      <c r="AKQ161" s="55"/>
      <c r="AKR161" s="55"/>
      <c r="AKS161" s="55"/>
      <c r="AKT161" s="55"/>
      <c r="AKU161" s="55"/>
      <c r="AKV161" s="55"/>
      <c r="AKW161" s="55"/>
      <c r="AKX161" s="55"/>
      <c r="AKY161" s="55"/>
      <c r="AKZ161" s="55"/>
      <c r="ALA161" s="55"/>
      <c r="ALB161" s="55"/>
      <c r="ALC161" s="55"/>
      <c r="ALD161" s="55"/>
      <c r="ALE161" s="55"/>
      <c r="ALF161" s="55"/>
      <c r="ALG161" s="55"/>
      <c r="ALH161" s="55"/>
      <c r="ALI161" s="55"/>
      <c r="ALJ161" s="55"/>
      <c r="ALK161" s="55"/>
      <c r="ALL161" s="55"/>
      <c r="ALM161" s="55"/>
      <c r="ALN161" s="55"/>
      <c r="ALO161" s="55"/>
      <c r="ALP161" s="55"/>
      <c r="ALQ161" s="55"/>
      <c r="ALR161" s="55"/>
      <c r="ALS161" s="55"/>
      <c r="ALT161" s="55"/>
      <c r="ALU161" s="55"/>
      <c r="ALV161" s="55"/>
      <c r="ALW161" s="55"/>
      <c r="ALX161" s="55"/>
      <c r="ALY161" s="55"/>
      <c r="ALZ161" s="55"/>
      <c r="AMA161" s="55"/>
      <c r="AMB161" s="55"/>
      <c r="AMC161" s="55"/>
      <c r="AMD161" s="55"/>
      <c r="AME161" s="55"/>
      <c r="AMF161" s="55"/>
      <c r="AMG161" s="55"/>
      <c r="AMH161" s="55"/>
      <c r="AMI161" s="55"/>
      <c r="AMJ161" s="55"/>
    </row>
    <row r="162" spans="1:1024" x14ac:dyDescent="0.15">
      <c r="A162" s="6" t="s">
        <v>46</v>
      </c>
    </row>
    <row r="163" spans="1:1024" x14ac:dyDescent="0.15">
      <c r="A163" s="10" t="s">
        <v>1</v>
      </c>
      <c r="B163" s="10"/>
      <c r="C163" s="10"/>
    </row>
    <row r="164" spans="1:1024" x14ac:dyDescent="0.15">
      <c r="A164" s="11" t="s">
        <v>47</v>
      </c>
      <c r="B164" s="11"/>
      <c r="C164" s="11"/>
      <c r="G164" s="8"/>
      <c r="H164" s="8"/>
      <c r="I164" s="8"/>
      <c r="J164" s="6"/>
      <c r="K164" s="6"/>
      <c r="L164" s="6"/>
    </row>
    <row r="165" spans="1:1024" x14ac:dyDescent="0.15">
      <c r="A165" s="38" t="s">
        <v>24</v>
      </c>
      <c r="B165" s="38"/>
      <c r="C165" s="38"/>
      <c r="D165" s="38"/>
      <c r="G165" s="13" t="s">
        <v>4</v>
      </c>
      <c r="H165" s="13"/>
      <c r="I165" s="13"/>
      <c r="J165" s="14" t="s">
        <v>5</v>
      </c>
      <c r="K165" s="14"/>
      <c r="L165" s="14"/>
    </row>
    <row r="166" spans="1:1024" ht="39.75" customHeight="1" x14ac:dyDescent="0.15">
      <c r="A166" s="15" t="s">
        <v>6</v>
      </c>
      <c r="B166" s="15" t="s">
        <v>7</v>
      </c>
      <c r="C166" s="16" t="s">
        <v>8</v>
      </c>
      <c r="D166" s="17" t="s">
        <v>9</v>
      </c>
      <c r="E166" s="15" t="s">
        <v>10</v>
      </c>
      <c r="F166" s="18" t="s">
        <v>11</v>
      </c>
      <c r="G166" s="19" t="s">
        <v>12</v>
      </c>
      <c r="H166" s="19" t="s">
        <v>13</v>
      </c>
      <c r="I166" s="20" t="s">
        <v>14</v>
      </c>
      <c r="J166" s="19" t="s">
        <v>15</v>
      </c>
      <c r="K166" s="19" t="s">
        <v>16</v>
      </c>
      <c r="L166" s="19" t="s">
        <v>17</v>
      </c>
      <c r="M166" s="21" t="s">
        <v>18</v>
      </c>
    </row>
    <row r="167" spans="1:1024" ht="29.25" customHeight="1" x14ac:dyDescent="0.15">
      <c r="A167" s="15"/>
      <c r="B167" s="15"/>
      <c r="C167" s="16"/>
      <c r="D167" s="17"/>
      <c r="E167" s="15"/>
      <c r="F167" s="18"/>
      <c r="G167" s="19"/>
      <c r="H167" s="19"/>
      <c r="I167" s="20"/>
      <c r="J167" s="19"/>
      <c r="K167" s="19"/>
      <c r="L167" s="19"/>
      <c r="M167" s="21"/>
    </row>
    <row r="168" spans="1:1024" x14ac:dyDescent="0.15">
      <c r="A168" s="10" t="s">
        <v>22</v>
      </c>
      <c r="B168" s="22" t="s">
        <v>20</v>
      </c>
      <c r="C168" s="23"/>
      <c r="D168" s="24"/>
      <c r="E168" s="25"/>
      <c r="F168" s="26"/>
      <c r="G168" s="27">
        <v>6.43E-3</v>
      </c>
      <c r="H168" s="28">
        <v>2.562E-2</v>
      </c>
      <c r="I168" s="29">
        <f>G168*(E168+E169)+H168*(D168+D169)</f>
        <v>116616.3192</v>
      </c>
      <c r="J168" s="25"/>
      <c r="K168" s="30"/>
      <c r="L168" s="31">
        <f>J168*F168+K168*D168</f>
        <v>0</v>
      </c>
      <c r="M168" s="29">
        <f>I168+L168+L169</f>
        <v>116616.3192</v>
      </c>
    </row>
    <row r="169" spans="1:1024" x14ac:dyDescent="0.15">
      <c r="A169" s="10"/>
      <c r="B169" s="22" t="s">
        <v>21</v>
      </c>
      <c r="C169" s="23">
        <v>1</v>
      </c>
      <c r="D169" s="24">
        <v>1900320</v>
      </c>
      <c r="E169" s="25">
        <v>10564560</v>
      </c>
      <c r="F169" s="26">
        <v>24</v>
      </c>
      <c r="G169" s="27"/>
      <c r="H169" s="28"/>
      <c r="I169" s="29" t="e">
        <f>G169*(F169+#REF!)+H169*(D169+#REF!)</f>
        <v>#REF!</v>
      </c>
      <c r="J169" s="25"/>
      <c r="K169" s="30"/>
      <c r="L169" s="31">
        <f>J169*F169+K169*D169</f>
        <v>0</v>
      </c>
      <c r="M169" s="29" t="e">
        <f>I169+L169+#REF!</f>
        <v>#REF!</v>
      </c>
    </row>
    <row r="170" spans="1:1024" x14ac:dyDescent="0.15">
      <c r="A170" s="10" t="s">
        <v>38</v>
      </c>
      <c r="B170" s="22" t="s">
        <v>20</v>
      </c>
      <c r="C170" s="23"/>
      <c r="D170" s="24"/>
      <c r="E170" s="25"/>
      <c r="F170" s="26"/>
      <c r="G170" s="27">
        <v>6.2300000000000003E-3</v>
      </c>
      <c r="H170" s="28">
        <v>2.5569999999999999E-2</v>
      </c>
      <c r="I170" s="29">
        <f>G170*(E170+E171)+H170*(D170+D171)</f>
        <v>174891.35440000001</v>
      </c>
      <c r="J170" s="25"/>
      <c r="K170" s="30"/>
      <c r="L170" s="31">
        <f>J170*F170+K170*D170</f>
        <v>0</v>
      </c>
      <c r="M170" s="29">
        <f>I170+L170+L171</f>
        <v>174891.35440000001</v>
      </c>
    </row>
    <row r="171" spans="1:1024" x14ac:dyDescent="0.15">
      <c r="A171" s="10"/>
      <c r="B171" s="22" t="s">
        <v>21</v>
      </c>
      <c r="C171" s="23">
        <v>1</v>
      </c>
      <c r="D171" s="24">
        <v>3749200</v>
      </c>
      <c r="E171" s="25">
        <v>12684480</v>
      </c>
      <c r="F171" s="26">
        <v>24</v>
      </c>
      <c r="G171" s="27"/>
      <c r="H171" s="28"/>
      <c r="I171" s="29" t="e">
        <f>G171*(F171+#REF!)+H171*(D171+#REF!)</f>
        <v>#REF!</v>
      </c>
      <c r="J171" s="25"/>
      <c r="K171" s="30"/>
      <c r="L171" s="31">
        <f>J171*F171+K171*D171</f>
        <v>0</v>
      </c>
      <c r="M171" s="29" t="e">
        <f>I171+L171+#REF!</f>
        <v>#REF!</v>
      </c>
    </row>
    <row r="172" spans="1:1024" x14ac:dyDescent="0.15">
      <c r="A172" s="32" t="s">
        <v>23</v>
      </c>
      <c r="B172" s="32" t="s">
        <v>23</v>
      </c>
      <c r="C172" s="33">
        <f>SUM(C168:C171)</f>
        <v>2</v>
      </c>
      <c r="D172" s="34">
        <f>SUM(D168:D171)</f>
        <v>5649520</v>
      </c>
      <c r="E172" s="34">
        <f>SUM(E168:E171)</f>
        <v>23249040</v>
      </c>
      <c r="F172" s="35">
        <f>SUM(F168:F171)</f>
        <v>48</v>
      </c>
      <c r="G172" s="27"/>
      <c r="H172" s="27"/>
      <c r="I172" s="36">
        <f>I168+I170</f>
        <v>291507.67359999998</v>
      </c>
      <c r="J172" s="27"/>
      <c r="K172" s="27"/>
      <c r="L172" s="37">
        <f>SUM(L168:L171)</f>
        <v>0</v>
      </c>
      <c r="M172" s="37">
        <f>M168+M170</f>
        <v>291507.67359999998</v>
      </c>
    </row>
    <row r="173" spans="1:1024" s="59" customFormat="1" x14ac:dyDescent="0.15">
      <c r="A173" s="2"/>
      <c r="B173" s="2"/>
      <c r="C173" s="2"/>
      <c r="D173" s="2"/>
      <c r="E173" s="2"/>
      <c r="F173" s="3"/>
      <c r="G173" s="2"/>
      <c r="H173" s="2"/>
      <c r="I173" s="4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2"/>
      <c r="DH173" s="2"/>
      <c r="DI173" s="2"/>
      <c r="DJ173" s="2"/>
      <c r="DK173" s="2"/>
      <c r="DL173" s="2"/>
      <c r="DM173" s="2"/>
      <c r="DN173" s="2"/>
      <c r="DO173" s="2"/>
      <c r="DP173" s="2"/>
      <c r="DQ173" s="2"/>
      <c r="DR173" s="2"/>
      <c r="DS173" s="2"/>
      <c r="DT173" s="2"/>
      <c r="DU173" s="2"/>
      <c r="DV173" s="2"/>
      <c r="DW173" s="2"/>
      <c r="DX173" s="2"/>
      <c r="DY173" s="2"/>
      <c r="DZ173" s="2"/>
      <c r="EA173" s="2"/>
      <c r="EB173" s="2"/>
      <c r="EC173" s="2"/>
      <c r="ED173" s="2"/>
      <c r="EE173" s="2"/>
      <c r="EF173" s="2"/>
      <c r="EG173" s="2"/>
      <c r="EH173" s="2"/>
      <c r="EI173" s="2"/>
      <c r="EJ173" s="2"/>
      <c r="EK173" s="2"/>
      <c r="EL173" s="2"/>
      <c r="EM173" s="2"/>
      <c r="EN173" s="2"/>
      <c r="EO173" s="2"/>
      <c r="EP173" s="2"/>
      <c r="EQ173" s="2"/>
      <c r="ER173" s="2"/>
      <c r="ES173" s="2"/>
      <c r="ET173" s="2"/>
      <c r="EU173" s="2"/>
      <c r="EV173" s="2"/>
      <c r="EW173" s="2"/>
      <c r="EX173" s="2"/>
      <c r="EY173" s="2"/>
      <c r="EZ173" s="2"/>
      <c r="FA173" s="2"/>
      <c r="FB173" s="2"/>
      <c r="FC173" s="2"/>
      <c r="FD173" s="2"/>
      <c r="FE173" s="2"/>
      <c r="FF173" s="2"/>
      <c r="FG173" s="2"/>
      <c r="FH173" s="2"/>
      <c r="FI173" s="2"/>
      <c r="FJ173" s="2"/>
      <c r="FK173" s="2"/>
      <c r="FL173" s="2"/>
      <c r="FM173" s="2"/>
      <c r="FN173" s="2"/>
      <c r="FO173" s="2"/>
      <c r="FP173" s="2"/>
      <c r="FQ173" s="2"/>
      <c r="FR173" s="2"/>
      <c r="FS173" s="2"/>
      <c r="FT173" s="2"/>
      <c r="FU173" s="2"/>
      <c r="FV173" s="2"/>
      <c r="FW173" s="2"/>
      <c r="FX173" s="2"/>
      <c r="FY173" s="2"/>
      <c r="FZ173" s="2"/>
      <c r="GA173" s="2"/>
      <c r="GB173" s="2"/>
      <c r="GC173" s="2"/>
      <c r="GD173" s="2"/>
      <c r="GE173" s="2"/>
      <c r="GF173" s="2"/>
      <c r="GG173" s="2"/>
      <c r="GH173" s="2"/>
      <c r="GI173" s="2"/>
      <c r="GJ173" s="2"/>
      <c r="GK173" s="2"/>
      <c r="GL173" s="2"/>
      <c r="GM173" s="2"/>
      <c r="GN173" s="2"/>
      <c r="GO173" s="2"/>
      <c r="GP173" s="2"/>
      <c r="GQ173" s="2"/>
      <c r="GR173" s="2"/>
      <c r="GS173" s="2"/>
      <c r="GT173" s="2"/>
      <c r="GU173" s="2"/>
      <c r="GV173" s="2"/>
      <c r="GW173" s="2"/>
      <c r="GX173" s="2"/>
      <c r="GY173" s="2"/>
      <c r="GZ173" s="2"/>
      <c r="HA173" s="2"/>
      <c r="HB173" s="2"/>
      <c r="HC173" s="2"/>
      <c r="HD173" s="2"/>
      <c r="HE173" s="2"/>
      <c r="HF173" s="2"/>
      <c r="HG173" s="2"/>
      <c r="HH173" s="2"/>
      <c r="HI173" s="2"/>
      <c r="HJ173" s="2"/>
      <c r="HK173" s="2"/>
      <c r="HL173" s="2"/>
      <c r="HM173" s="2"/>
      <c r="HN173" s="2"/>
      <c r="HO173" s="2"/>
      <c r="HP173" s="2"/>
      <c r="HQ173" s="2"/>
      <c r="HR173" s="2"/>
      <c r="HS173" s="2"/>
      <c r="HT173" s="2"/>
      <c r="HU173" s="2"/>
      <c r="HV173" s="2"/>
      <c r="HW173" s="2"/>
      <c r="HX173" s="2"/>
      <c r="HY173" s="2"/>
      <c r="HZ173" s="2"/>
      <c r="IA173" s="2"/>
      <c r="IB173" s="2"/>
      <c r="IC173" s="2"/>
      <c r="ID173" s="2"/>
      <c r="IE173" s="2"/>
      <c r="IF173" s="2"/>
      <c r="IG173" s="2"/>
      <c r="IH173" s="2"/>
      <c r="II173" s="2"/>
      <c r="IJ173" s="2"/>
      <c r="IK173" s="2"/>
      <c r="IL173" s="2"/>
      <c r="IM173" s="2"/>
      <c r="IN173" s="2"/>
      <c r="IO173" s="2"/>
      <c r="IP173" s="2"/>
      <c r="IQ173" s="2"/>
      <c r="IR173" s="2"/>
      <c r="IS173" s="2"/>
      <c r="IT173" s="2"/>
      <c r="IU173" s="2"/>
      <c r="IV173" s="2"/>
      <c r="IW173" s="2"/>
      <c r="IX173" s="2"/>
      <c r="IY173" s="2"/>
      <c r="IZ173" s="2"/>
      <c r="JA173" s="2"/>
      <c r="JB173" s="2"/>
      <c r="JC173" s="2"/>
      <c r="JD173" s="2"/>
      <c r="JE173" s="2"/>
      <c r="JF173" s="2"/>
      <c r="JG173" s="2"/>
      <c r="JH173" s="2"/>
      <c r="JI173" s="2"/>
      <c r="JJ173" s="2"/>
      <c r="JK173" s="2"/>
      <c r="JL173" s="2"/>
      <c r="JM173" s="2"/>
      <c r="JN173" s="2"/>
      <c r="JO173" s="2"/>
      <c r="JP173" s="2"/>
      <c r="JQ173" s="2"/>
      <c r="JR173" s="2"/>
      <c r="JS173" s="2"/>
      <c r="JT173" s="2"/>
      <c r="JU173" s="2"/>
      <c r="JV173" s="2"/>
      <c r="JW173" s="2"/>
      <c r="JX173" s="2"/>
      <c r="JY173" s="2"/>
      <c r="JZ173" s="2"/>
      <c r="KA173" s="2"/>
      <c r="KB173" s="2"/>
      <c r="KC173" s="2"/>
      <c r="KD173" s="2"/>
      <c r="KE173" s="2"/>
      <c r="KF173" s="2"/>
      <c r="KG173" s="2"/>
      <c r="KH173" s="2"/>
      <c r="KI173" s="2"/>
      <c r="KJ173" s="2"/>
      <c r="KK173" s="2"/>
      <c r="KL173" s="2"/>
      <c r="KM173" s="2"/>
      <c r="KN173" s="2"/>
      <c r="KO173" s="2"/>
      <c r="KP173" s="2"/>
      <c r="KQ173" s="2"/>
      <c r="KR173" s="2"/>
      <c r="KS173" s="2"/>
      <c r="KT173" s="2"/>
      <c r="KU173" s="2"/>
      <c r="KV173" s="2"/>
      <c r="KW173" s="2"/>
      <c r="KX173" s="2"/>
      <c r="KY173" s="2"/>
      <c r="KZ173" s="2"/>
      <c r="LA173" s="2"/>
      <c r="LB173" s="2"/>
      <c r="LC173" s="2"/>
      <c r="LD173" s="2"/>
      <c r="LE173" s="2"/>
      <c r="LF173" s="2"/>
      <c r="LG173" s="2"/>
      <c r="LH173" s="2"/>
      <c r="LI173" s="2"/>
      <c r="LJ173" s="2"/>
      <c r="LK173" s="2"/>
      <c r="LL173" s="2"/>
      <c r="LM173" s="2"/>
      <c r="LN173" s="2"/>
      <c r="LO173" s="2"/>
      <c r="LP173" s="2"/>
      <c r="LQ173" s="2"/>
      <c r="LR173" s="2"/>
      <c r="LS173" s="2"/>
      <c r="LT173" s="2"/>
      <c r="LU173" s="2"/>
      <c r="LV173" s="2"/>
      <c r="LW173" s="2"/>
      <c r="LX173" s="2"/>
      <c r="LY173" s="2"/>
      <c r="LZ173" s="2"/>
      <c r="MA173" s="2"/>
      <c r="MB173" s="2"/>
      <c r="MC173" s="2"/>
      <c r="MD173" s="2"/>
      <c r="ME173" s="2"/>
      <c r="MF173" s="2"/>
      <c r="MG173" s="2"/>
      <c r="MH173" s="2"/>
      <c r="MI173" s="2"/>
      <c r="MJ173" s="2"/>
      <c r="MK173" s="2"/>
      <c r="ML173" s="2"/>
      <c r="MM173" s="2"/>
      <c r="MN173" s="2"/>
      <c r="MO173" s="2"/>
      <c r="MP173" s="2"/>
      <c r="MQ173" s="2"/>
      <c r="MR173" s="2"/>
      <c r="MS173" s="2"/>
      <c r="MT173" s="2"/>
      <c r="MU173" s="2"/>
      <c r="MV173" s="2"/>
      <c r="MW173" s="2"/>
      <c r="MX173" s="2"/>
      <c r="MY173" s="2"/>
      <c r="MZ173" s="2"/>
      <c r="NA173" s="2"/>
      <c r="NB173" s="2"/>
      <c r="NC173" s="2"/>
      <c r="ND173" s="2"/>
      <c r="NE173" s="2"/>
      <c r="NF173" s="2"/>
      <c r="NG173" s="2"/>
      <c r="NH173" s="2"/>
      <c r="NI173" s="2"/>
      <c r="NJ173" s="2"/>
      <c r="NK173" s="2"/>
      <c r="NL173" s="2"/>
      <c r="NM173" s="2"/>
      <c r="NN173" s="2"/>
      <c r="NO173" s="2"/>
      <c r="NP173" s="2"/>
      <c r="NQ173" s="2"/>
      <c r="NR173" s="2"/>
      <c r="NS173" s="2"/>
      <c r="NT173" s="2"/>
      <c r="NU173" s="2"/>
      <c r="NV173" s="2"/>
      <c r="NW173" s="2"/>
      <c r="NX173" s="2"/>
      <c r="NY173" s="2"/>
      <c r="NZ173" s="2"/>
      <c r="OA173" s="2"/>
      <c r="OB173" s="2"/>
      <c r="OC173" s="2"/>
      <c r="OD173" s="2"/>
      <c r="OE173" s="2"/>
      <c r="OF173" s="2"/>
      <c r="OG173" s="2"/>
      <c r="OH173" s="2"/>
      <c r="OI173" s="2"/>
      <c r="OJ173" s="2"/>
      <c r="OK173" s="2"/>
      <c r="OL173" s="2"/>
      <c r="OM173" s="2"/>
      <c r="ON173" s="2"/>
      <c r="OO173" s="2"/>
      <c r="OP173" s="2"/>
      <c r="OQ173" s="2"/>
      <c r="OR173" s="2"/>
      <c r="OS173" s="2"/>
      <c r="OT173" s="2"/>
      <c r="OU173" s="2"/>
      <c r="OV173" s="2"/>
      <c r="OW173" s="2"/>
      <c r="OX173" s="2"/>
      <c r="OY173" s="2"/>
      <c r="OZ173" s="2"/>
      <c r="PA173" s="2"/>
      <c r="PB173" s="2"/>
      <c r="PC173" s="2"/>
      <c r="PD173" s="2"/>
      <c r="PE173" s="2"/>
      <c r="PF173" s="2"/>
      <c r="PG173" s="2"/>
      <c r="PH173" s="2"/>
      <c r="PI173" s="2"/>
      <c r="PJ173" s="2"/>
      <c r="PK173" s="2"/>
      <c r="PL173" s="2"/>
      <c r="PM173" s="2"/>
      <c r="PN173" s="2"/>
      <c r="PO173" s="2"/>
      <c r="PP173" s="2"/>
      <c r="PQ173" s="2"/>
      <c r="PR173" s="2"/>
      <c r="PS173" s="2"/>
      <c r="PT173" s="2"/>
      <c r="PU173" s="2"/>
      <c r="PV173" s="2"/>
      <c r="PW173" s="2"/>
      <c r="PX173" s="2"/>
      <c r="PY173" s="2"/>
      <c r="PZ173" s="2"/>
      <c r="QA173" s="2"/>
      <c r="QB173" s="2"/>
      <c r="QC173" s="2"/>
      <c r="QD173" s="2"/>
      <c r="QE173" s="2"/>
      <c r="QF173" s="2"/>
      <c r="QG173" s="2"/>
      <c r="QH173" s="2"/>
      <c r="QI173" s="2"/>
      <c r="QJ173" s="2"/>
      <c r="QK173" s="2"/>
      <c r="QL173" s="2"/>
      <c r="QM173" s="2"/>
      <c r="QN173" s="2"/>
      <c r="QO173" s="2"/>
      <c r="QP173" s="2"/>
      <c r="QQ173" s="2"/>
      <c r="QR173" s="2"/>
      <c r="QS173" s="2"/>
      <c r="QT173" s="2"/>
      <c r="QU173" s="2"/>
      <c r="QV173" s="2"/>
      <c r="QW173" s="2"/>
      <c r="QX173" s="2"/>
      <c r="QY173" s="2"/>
      <c r="QZ173" s="2"/>
      <c r="RA173" s="2"/>
      <c r="RB173" s="2"/>
      <c r="RC173" s="2"/>
      <c r="RD173" s="2"/>
      <c r="RE173" s="2"/>
      <c r="RF173" s="2"/>
      <c r="RG173" s="2"/>
      <c r="RH173" s="2"/>
      <c r="RI173" s="2"/>
      <c r="RJ173" s="2"/>
      <c r="RK173" s="2"/>
      <c r="RL173" s="2"/>
      <c r="RM173" s="2"/>
      <c r="RN173" s="2"/>
      <c r="RO173" s="2"/>
      <c r="RP173" s="2"/>
      <c r="RQ173" s="2"/>
      <c r="RR173" s="2"/>
      <c r="RS173" s="2"/>
      <c r="RT173" s="2"/>
      <c r="RU173" s="2"/>
      <c r="RV173" s="2"/>
      <c r="RW173" s="2"/>
      <c r="RX173" s="2"/>
      <c r="RY173" s="2"/>
      <c r="RZ173" s="2"/>
      <c r="SA173" s="2"/>
      <c r="SB173" s="2"/>
      <c r="SC173" s="2"/>
      <c r="SD173" s="2"/>
      <c r="SE173" s="2"/>
      <c r="SF173" s="2"/>
      <c r="SG173" s="2"/>
      <c r="SH173" s="2"/>
      <c r="SI173" s="2"/>
      <c r="SJ173" s="2"/>
      <c r="SK173" s="2"/>
      <c r="SL173" s="2"/>
      <c r="SM173" s="2"/>
      <c r="SN173" s="2"/>
      <c r="SO173" s="2"/>
      <c r="SP173" s="2"/>
      <c r="SQ173" s="2"/>
      <c r="SR173" s="2"/>
      <c r="SS173" s="2"/>
      <c r="ST173" s="2"/>
      <c r="SU173" s="2"/>
      <c r="SV173" s="2"/>
      <c r="SW173" s="2"/>
      <c r="SX173" s="2"/>
      <c r="SY173" s="2"/>
      <c r="SZ173" s="2"/>
      <c r="TA173" s="2"/>
      <c r="TB173" s="2"/>
      <c r="TC173" s="2"/>
      <c r="TD173" s="2"/>
      <c r="TE173" s="2"/>
      <c r="TF173" s="2"/>
      <c r="TG173" s="2"/>
      <c r="TH173" s="2"/>
      <c r="TI173" s="2"/>
      <c r="TJ173" s="2"/>
      <c r="TK173" s="2"/>
      <c r="TL173" s="2"/>
      <c r="TM173" s="2"/>
      <c r="TN173" s="2"/>
      <c r="TO173" s="2"/>
      <c r="TP173" s="2"/>
      <c r="TQ173" s="2"/>
      <c r="TR173" s="2"/>
      <c r="TS173" s="2"/>
      <c r="TT173" s="2"/>
      <c r="TU173" s="2"/>
      <c r="TV173" s="2"/>
      <c r="TW173" s="2"/>
      <c r="TX173" s="2"/>
      <c r="TY173" s="2"/>
      <c r="TZ173" s="2"/>
      <c r="UA173" s="2"/>
      <c r="UB173" s="2"/>
      <c r="UC173" s="2"/>
      <c r="UD173" s="2"/>
      <c r="UE173" s="2"/>
      <c r="UF173" s="2"/>
      <c r="UG173" s="2"/>
      <c r="UH173" s="2"/>
      <c r="UI173" s="2"/>
      <c r="UJ173" s="2"/>
      <c r="UK173" s="2"/>
      <c r="UL173" s="2"/>
      <c r="UM173" s="2"/>
      <c r="UN173" s="2"/>
      <c r="UO173" s="2"/>
      <c r="UP173" s="2"/>
      <c r="UQ173" s="2"/>
      <c r="UR173" s="2"/>
      <c r="US173" s="2"/>
      <c r="UT173" s="2"/>
      <c r="UU173" s="2"/>
      <c r="UV173" s="2"/>
      <c r="UW173" s="2"/>
      <c r="UX173" s="2"/>
      <c r="UY173" s="2"/>
      <c r="UZ173" s="2"/>
      <c r="VA173" s="2"/>
      <c r="VB173" s="2"/>
      <c r="VC173" s="2"/>
      <c r="VD173" s="2"/>
      <c r="VE173" s="2"/>
      <c r="VF173" s="2"/>
      <c r="VG173" s="2"/>
      <c r="VH173" s="2"/>
      <c r="VI173" s="2"/>
      <c r="VJ173" s="2"/>
      <c r="VK173" s="2"/>
      <c r="VL173" s="2"/>
      <c r="VM173" s="2"/>
      <c r="VN173" s="2"/>
      <c r="VO173" s="2"/>
      <c r="VP173" s="2"/>
      <c r="VQ173" s="2"/>
      <c r="VR173" s="2"/>
      <c r="VS173" s="2"/>
      <c r="VT173" s="2"/>
      <c r="VU173" s="2"/>
      <c r="VV173" s="2"/>
      <c r="VW173" s="2"/>
      <c r="VX173" s="2"/>
      <c r="VY173" s="2"/>
      <c r="VZ173" s="2"/>
      <c r="WA173" s="2"/>
      <c r="WB173" s="2"/>
      <c r="WC173" s="2"/>
      <c r="WD173" s="2"/>
      <c r="WE173" s="2"/>
      <c r="WF173" s="2"/>
      <c r="WG173" s="2"/>
      <c r="WH173" s="2"/>
      <c r="WI173" s="2"/>
      <c r="WJ173" s="2"/>
      <c r="WK173" s="2"/>
      <c r="WL173" s="2"/>
      <c r="WM173" s="2"/>
      <c r="WN173" s="2"/>
      <c r="WO173" s="2"/>
      <c r="WP173" s="2"/>
      <c r="WQ173" s="2"/>
      <c r="WR173" s="2"/>
      <c r="WS173" s="2"/>
      <c r="WT173" s="2"/>
      <c r="WU173" s="2"/>
      <c r="WV173" s="2"/>
      <c r="WW173" s="2"/>
      <c r="WX173" s="2"/>
      <c r="WY173" s="2"/>
      <c r="WZ173" s="2"/>
      <c r="XA173" s="2"/>
      <c r="XB173" s="2"/>
      <c r="XC173" s="2"/>
      <c r="XD173" s="2"/>
      <c r="XE173" s="2"/>
      <c r="XF173" s="2"/>
      <c r="XG173" s="2"/>
      <c r="XH173" s="2"/>
      <c r="XI173" s="2"/>
      <c r="XJ173" s="2"/>
      <c r="XK173" s="2"/>
      <c r="XL173" s="2"/>
      <c r="XM173" s="2"/>
      <c r="XN173" s="2"/>
      <c r="XO173" s="2"/>
      <c r="XP173" s="2"/>
      <c r="XQ173" s="2"/>
      <c r="XR173" s="2"/>
      <c r="XS173" s="2"/>
      <c r="XT173" s="2"/>
      <c r="XU173" s="2"/>
      <c r="XV173" s="2"/>
      <c r="XW173" s="2"/>
      <c r="XX173" s="2"/>
      <c r="XY173" s="2"/>
      <c r="XZ173" s="2"/>
      <c r="YA173" s="2"/>
      <c r="YB173" s="2"/>
      <c r="YC173" s="2"/>
      <c r="YD173" s="2"/>
      <c r="YE173" s="2"/>
      <c r="YF173" s="2"/>
      <c r="YG173" s="2"/>
      <c r="YH173" s="2"/>
      <c r="YI173" s="2"/>
      <c r="YJ173" s="2"/>
      <c r="YK173" s="2"/>
      <c r="YL173" s="2"/>
      <c r="YM173" s="2"/>
      <c r="YN173" s="2"/>
      <c r="YO173" s="2"/>
      <c r="YP173" s="2"/>
      <c r="YQ173" s="2"/>
      <c r="YR173" s="2"/>
      <c r="YS173" s="2"/>
      <c r="YT173" s="2"/>
      <c r="YU173" s="2"/>
      <c r="YV173" s="2"/>
      <c r="YW173" s="2"/>
      <c r="YX173" s="2"/>
      <c r="YY173" s="2"/>
      <c r="YZ173" s="2"/>
      <c r="ZA173" s="2"/>
      <c r="ZB173" s="2"/>
      <c r="ZC173" s="2"/>
      <c r="ZD173" s="2"/>
      <c r="ZE173" s="2"/>
      <c r="ZF173" s="2"/>
      <c r="ZG173" s="2"/>
      <c r="ZH173" s="2"/>
      <c r="ZI173" s="2"/>
      <c r="ZJ173" s="2"/>
      <c r="ZK173" s="2"/>
      <c r="ZL173" s="2"/>
      <c r="ZM173" s="2"/>
      <c r="ZN173" s="2"/>
      <c r="ZO173" s="2"/>
      <c r="ZP173" s="2"/>
      <c r="ZQ173" s="2"/>
      <c r="ZR173" s="2"/>
      <c r="ZS173" s="2"/>
      <c r="ZT173" s="2"/>
      <c r="ZU173" s="2"/>
      <c r="ZV173" s="2"/>
      <c r="ZW173" s="2"/>
      <c r="ZX173" s="2"/>
      <c r="ZY173" s="2"/>
      <c r="ZZ173" s="2"/>
      <c r="AAA173" s="2"/>
      <c r="AAB173" s="2"/>
      <c r="AAC173" s="2"/>
      <c r="AAD173" s="2"/>
      <c r="AAE173" s="2"/>
      <c r="AAF173" s="2"/>
      <c r="AAG173" s="2"/>
      <c r="AAH173" s="2"/>
      <c r="AAI173" s="2"/>
      <c r="AAJ173" s="2"/>
      <c r="AAK173" s="2"/>
      <c r="AAL173" s="2"/>
      <c r="AAM173" s="2"/>
      <c r="AAN173" s="2"/>
      <c r="AAO173" s="2"/>
      <c r="AAP173" s="2"/>
      <c r="AAQ173" s="2"/>
      <c r="AAR173" s="2"/>
      <c r="AAS173" s="2"/>
      <c r="AAT173" s="2"/>
      <c r="AAU173" s="2"/>
      <c r="AAV173" s="2"/>
      <c r="AAW173" s="2"/>
      <c r="AAX173" s="2"/>
      <c r="AAY173" s="2"/>
      <c r="AAZ173" s="2"/>
      <c r="ABA173" s="2"/>
      <c r="ABB173" s="2"/>
      <c r="ABC173" s="2"/>
      <c r="ABD173" s="2"/>
      <c r="ABE173" s="2"/>
      <c r="ABF173" s="2"/>
      <c r="ABG173" s="2"/>
      <c r="ABH173" s="2"/>
      <c r="ABI173" s="2"/>
      <c r="ABJ173" s="2"/>
      <c r="ABK173" s="2"/>
      <c r="ABL173" s="2"/>
      <c r="ABM173" s="2"/>
      <c r="ABN173" s="2"/>
      <c r="ABO173" s="2"/>
      <c r="ABP173" s="2"/>
      <c r="ABQ173" s="2"/>
      <c r="ABR173" s="2"/>
      <c r="ABS173" s="2"/>
      <c r="ABT173" s="2"/>
      <c r="ABU173" s="2"/>
      <c r="ABV173" s="2"/>
      <c r="ABW173" s="2"/>
      <c r="ABX173" s="2"/>
      <c r="ABY173" s="2"/>
      <c r="ABZ173" s="2"/>
      <c r="ACA173" s="2"/>
      <c r="ACB173" s="2"/>
      <c r="ACC173" s="2"/>
      <c r="ACD173" s="2"/>
      <c r="ACE173" s="2"/>
      <c r="ACF173" s="2"/>
      <c r="ACG173" s="2"/>
      <c r="ACH173" s="2"/>
      <c r="ACI173" s="2"/>
      <c r="ACJ173" s="2"/>
      <c r="ACK173" s="2"/>
      <c r="ACL173" s="2"/>
      <c r="ACM173" s="2"/>
      <c r="ACN173" s="2"/>
      <c r="ACO173" s="2"/>
      <c r="ACP173" s="2"/>
      <c r="ACQ173" s="2"/>
      <c r="ACR173" s="2"/>
      <c r="ACS173" s="2"/>
      <c r="ACT173" s="2"/>
      <c r="ACU173" s="2"/>
      <c r="ACV173" s="2"/>
      <c r="ACW173" s="2"/>
      <c r="ACX173" s="2"/>
      <c r="ACY173" s="2"/>
      <c r="ACZ173" s="2"/>
      <c r="ADA173" s="2"/>
      <c r="ADB173" s="2"/>
      <c r="ADC173" s="2"/>
      <c r="ADD173" s="2"/>
      <c r="ADE173" s="2"/>
      <c r="ADF173" s="2"/>
      <c r="ADG173" s="2"/>
      <c r="ADH173" s="2"/>
      <c r="ADI173" s="2"/>
      <c r="ADJ173" s="2"/>
      <c r="ADK173" s="2"/>
      <c r="ADL173" s="2"/>
      <c r="ADM173" s="2"/>
      <c r="ADN173" s="2"/>
      <c r="ADO173" s="2"/>
      <c r="ADP173" s="2"/>
      <c r="ADQ173" s="2"/>
      <c r="ADR173" s="2"/>
      <c r="ADS173" s="2"/>
      <c r="ADT173" s="2"/>
      <c r="ADU173" s="2"/>
      <c r="ADV173" s="2"/>
      <c r="ADW173" s="2"/>
      <c r="ADX173" s="2"/>
      <c r="ADY173" s="2"/>
      <c r="ADZ173" s="2"/>
      <c r="AEA173" s="2"/>
      <c r="AEB173" s="2"/>
      <c r="AEC173" s="2"/>
      <c r="AED173" s="2"/>
      <c r="AEE173" s="2"/>
      <c r="AEF173" s="2"/>
      <c r="AEG173" s="2"/>
      <c r="AEH173" s="2"/>
      <c r="AEI173" s="2"/>
      <c r="AEJ173" s="2"/>
      <c r="AEK173" s="2"/>
      <c r="AEL173" s="2"/>
      <c r="AEM173" s="2"/>
      <c r="AEN173" s="2"/>
      <c r="AEO173" s="2"/>
      <c r="AEP173" s="2"/>
      <c r="AEQ173" s="2"/>
      <c r="AER173" s="2"/>
      <c r="AES173" s="2"/>
      <c r="AET173" s="2"/>
      <c r="AEU173" s="2"/>
      <c r="AEV173" s="2"/>
      <c r="AEW173" s="2"/>
      <c r="AEX173" s="2"/>
      <c r="AEY173" s="2"/>
      <c r="AEZ173" s="2"/>
      <c r="AFA173" s="2"/>
      <c r="AFB173" s="2"/>
      <c r="AFC173" s="2"/>
      <c r="AFD173" s="2"/>
      <c r="AFE173" s="2"/>
      <c r="AFF173" s="2"/>
      <c r="AFG173" s="2"/>
      <c r="AFH173" s="2"/>
      <c r="AFI173" s="2"/>
      <c r="AFJ173" s="2"/>
      <c r="AFK173" s="2"/>
      <c r="AFL173" s="2"/>
      <c r="AFM173" s="2"/>
      <c r="AFN173" s="2"/>
      <c r="AFO173" s="2"/>
      <c r="AFP173" s="2"/>
      <c r="AFQ173" s="2"/>
      <c r="AFR173" s="2"/>
      <c r="AFS173" s="2"/>
      <c r="AFT173" s="2"/>
      <c r="AFU173" s="2"/>
      <c r="AFV173" s="2"/>
      <c r="AFW173" s="2"/>
      <c r="AFX173" s="2"/>
      <c r="AFY173" s="2"/>
      <c r="AFZ173" s="2"/>
      <c r="AGA173" s="2"/>
      <c r="AGB173" s="2"/>
      <c r="AGC173" s="2"/>
      <c r="AGD173" s="2"/>
      <c r="AGE173" s="2"/>
      <c r="AGF173" s="2"/>
      <c r="AGG173" s="2"/>
      <c r="AGH173" s="2"/>
      <c r="AGI173" s="2"/>
      <c r="AGJ173" s="2"/>
      <c r="AGK173" s="2"/>
      <c r="AGL173" s="2"/>
      <c r="AGM173" s="2"/>
      <c r="AGN173" s="2"/>
      <c r="AGO173" s="2"/>
      <c r="AGP173" s="2"/>
      <c r="AGQ173" s="2"/>
      <c r="AGR173" s="2"/>
      <c r="AGS173" s="2"/>
      <c r="AGT173" s="2"/>
      <c r="AGU173" s="2"/>
      <c r="AGV173" s="2"/>
      <c r="AGW173" s="2"/>
      <c r="AGX173" s="2"/>
      <c r="AGY173" s="2"/>
      <c r="AGZ173" s="2"/>
      <c r="AHA173" s="2"/>
      <c r="AHB173" s="2"/>
      <c r="AHC173" s="2"/>
      <c r="AHD173" s="2"/>
      <c r="AHE173" s="2"/>
      <c r="AHF173" s="2"/>
      <c r="AHG173" s="2"/>
      <c r="AHH173" s="2"/>
      <c r="AHI173" s="2"/>
      <c r="AHJ173" s="2"/>
      <c r="AHK173" s="2"/>
      <c r="AHL173" s="2"/>
      <c r="AHM173" s="2"/>
      <c r="AHN173" s="2"/>
      <c r="AHO173" s="2"/>
      <c r="AHP173" s="2"/>
      <c r="AHQ173" s="2"/>
      <c r="AHR173" s="2"/>
      <c r="AHS173" s="2"/>
      <c r="AHT173" s="2"/>
      <c r="AHU173" s="2"/>
      <c r="AHV173" s="2"/>
      <c r="AHW173" s="2"/>
      <c r="AHX173" s="2"/>
      <c r="AHY173" s="2"/>
      <c r="AHZ173" s="2"/>
      <c r="AIA173" s="2"/>
      <c r="AIB173" s="2"/>
      <c r="AIC173" s="2"/>
      <c r="AID173" s="2"/>
      <c r="AIE173" s="2"/>
      <c r="AIF173" s="2"/>
      <c r="AIG173" s="2"/>
      <c r="AIH173" s="2"/>
      <c r="AII173" s="2"/>
      <c r="AIJ173" s="2"/>
      <c r="AIK173" s="2"/>
      <c r="AIL173" s="2"/>
      <c r="AIM173" s="2"/>
      <c r="AIN173" s="2"/>
      <c r="AIO173" s="2"/>
      <c r="AIP173" s="2"/>
      <c r="AIQ173" s="2"/>
      <c r="AIR173" s="2"/>
      <c r="AIS173" s="2"/>
      <c r="AIT173" s="2"/>
      <c r="AIU173" s="2"/>
      <c r="AIV173" s="2"/>
      <c r="AIW173" s="2"/>
      <c r="AIX173" s="2"/>
      <c r="AIY173" s="2"/>
      <c r="AIZ173" s="2"/>
      <c r="AJA173" s="2"/>
      <c r="AJB173" s="2"/>
      <c r="AJC173" s="2"/>
      <c r="AJD173" s="2"/>
      <c r="AJE173" s="2"/>
      <c r="AJF173" s="2"/>
      <c r="AJG173" s="2"/>
      <c r="AJH173" s="2"/>
      <c r="AJI173" s="2"/>
      <c r="AJJ173" s="2"/>
      <c r="AJK173" s="2"/>
      <c r="AJL173" s="2"/>
      <c r="AJM173" s="2"/>
      <c r="AJN173" s="2"/>
      <c r="AJO173" s="2"/>
      <c r="AJP173" s="2"/>
      <c r="AJQ173" s="2"/>
      <c r="AJR173" s="2"/>
      <c r="AJS173" s="2"/>
      <c r="AJT173" s="2"/>
      <c r="AJU173" s="2"/>
      <c r="AJV173" s="2"/>
      <c r="AJW173" s="2"/>
      <c r="AJX173" s="2"/>
      <c r="AJY173" s="2"/>
      <c r="AJZ173" s="2"/>
      <c r="AKA173" s="2"/>
      <c r="AKB173" s="2"/>
      <c r="AKC173" s="2"/>
      <c r="AKD173" s="2"/>
      <c r="AKE173" s="2"/>
      <c r="AKF173" s="2"/>
      <c r="AKG173" s="2"/>
      <c r="AKH173" s="2"/>
      <c r="AKI173" s="2"/>
      <c r="AKJ173" s="2"/>
      <c r="AKK173" s="2"/>
      <c r="AKL173" s="2"/>
      <c r="AKM173" s="2"/>
      <c r="AKN173" s="2"/>
      <c r="AKO173" s="2"/>
      <c r="AKP173" s="2"/>
      <c r="AKQ173" s="2"/>
      <c r="AKR173" s="2"/>
      <c r="AKS173" s="2"/>
      <c r="AKT173" s="2"/>
      <c r="AKU173" s="2"/>
      <c r="AKV173" s="2"/>
      <c r="AKW173" s="2"/>
      <c r="AKX173" s="2"/>
      <c r="AKY173" s="2"/>
      <c r="AKZ173" s="2"/>
      <c r="ALA173" s="2"/>
      <c r="ALB173" s="2"/>
      <c r="ALC173" s="2"/>
      <c r="ALD173" s="2"/>
      <c r="ALE173" s="2"/>
      <c r="ALF173" s="2"/>
      <c r="ALG173" s="2"/>
      <c r="ALH173" s="2"/>
      <c r="ALI173" s="2"/>
      <c r="ALJ173" s="2"/>
      <c r="ALK173" s="2"/>
      <c r="ALL173" s="2"/>
      <c r="ALM173" s="2"/>
      <c r="ALN173" s="2"/>
      <c r="ALO173" s="2"/>
      <c r="ALP173" s="2"/>
      <c r="ALQ173" s="2"/>
      <c r="ALR173" s="2"/>
      <c r="ALS173" s="2"/>
      <c r="ALT173" s="2"/>
      <c r="ALU173" s="2"/>
      <c r="ALV173" s="2"/>
      <c r="ALW173" s="2"/>
      <c r="ALX173" s="2"/>
      <c r="ALY173" s="2"/>
      <c r="ALZ173" s="2"/>
      <c r="AMA173" s="2"/>
      <c r="AMB173" s="2"/>
      <c r="AMC173" s="2"/>
      <c r="AMD173" s="2"/>
      <c r="AME173" s="2"/>
      <c r="AMF173" s="2"/>
      <c r="AMG173" s="2"/>
      <c r="AMH173" s="2"/>
      <c r="AMI173" s="2"/>
      <c r="AMJ173" s="2"/>
    </row>
    <row r="174" spans="1:1024" s="59" customFormat="1" x14ac:dyDescent="0.15">
      <c r="A174" s="2"/>
      <c r="B174" s="2"/>
      <c r="C174" s="2"/>
      <c r="D174" s="2"/>
      <c r="E174" s="2"/>
      <c r="F174" s="3"/>
      <c r="G174" s="2"/>
      <c r="H174" s="2"/>
      <c r="I174" s="4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  <c r="CZ174" s="2"/>
      <c r="DA174" s="2"/>
      <c r="DB174" s="2"/>
      <c r="DC174" s="2"/>
      <c r="DD174" s="2"/>
      <c r="DE174" s="2"/>
      <c r="DF174" s="2"/>
      <c r="DG174" s="2"/>
      <c r="DH174" s="2"/>
      <c r="DI174" s="2"/>
      <c r="DJ174" s="2"/>
      <c r="DK174" s="2"/>
      <c r="DL174" s="2"/>
      <c r="DM174" s="2"/>
      <c r="DN174" s="2"/>
      <c r="DO174" s="2"/>
      <c r="DP174" s="2"/>
      <c r="DQ174" s="2"/>
      <c r="DR174" s="2"/>
      <c r="DS174" s="2"/>
      <c r="DT174" s="2"/>
      <c r="DU174" s="2"/>
      <c r="DV174" s="2"/>
      <c r="DW174" s="2"/>
      <c r="DX174" s="2"/>
      <c r="DY174" s="2"/>
      <c r="DZ174" s="2"/>
      <c r="EA174" s="2"/>
      <c r="EB174" s="2"/>
      <c r="EC174" s="2"/>
      <c r="ED174" s="2"/>
      <c r="EE174" s="2"/>
      <c r="EF174" s="2"/>
      <c r="EG174" s="2"/>
      <c r="EH174" s="2"/>
      <c r="EI174" s="2"/>
      <c r="EJ174" s="2"/>
      <c r="EK174" s="2"/>
      <c r="EL174" s="2"/>
      <c r="EM174" s="2"/>
      <c r="EN174" s="2"/>
      <c r="EO174" s="2"/>
      <c r="EP174" s="2"/>
      <c r="EQ174" s="2"/>
      <c r="ER174" s="2"/>
      <c r="ES174" s="2"/>
      <c r="ET174" s="2"/>
      <c r="EU174" s="2"/>
      <c r="EV174" s="2"/>
      <c r="EW174" s="2"/>
      <c r="EX174" s="2"/>
      <c r="EY174" s="2"/>
      <c r="EZ174" s="2"/>
      <c r="FA174" s="2"/>
      <c r="FB174" s="2"/>
      <c r="FC174" s="2"/>
      <c r="FD174" s="2"/>
      <c r="FE174" s="2"/>
      <c r="FF174" s="2"/>
      <c r="FG174" s="2"/>
      <c r="FH174" s="2"/>
      <c r="FI174" s="2"/>
      <c r="FJ174" s="2"/>
      <c r="FK174" s="2"/>
      <c r="FL174" s="2"/>
      <c r="FM174" s="2"/>
      <c r="FN174" s="2"/>
      <c r="FO174" s="2"/>
      <c r="FP174" s="2"/>
      <c r="FQ174" s="2"/>
      <c r="FR174" s="2"/>
      <c r="FS174" s="2"/>
      <c r="FT174" s="2"/>
      <c r="FU174" s="2"/>
      <c r="FV174" s="2"/>
      <c r="FW174" s="2"/>
      <c r="FX174" s="2"/>
      <c r="FY174" s="2"/>
      <c r="FZ174" s="2"/>
      <c r="GA174" s="2"/>
      <c r="GB174" s="2"/>
      <c r="GC174" s="2"/>
      <c r="GD174" s="2"/>
      <c r="GE174" s="2"/>
      <c r="GF174" s="2"/>
      <c r="GG174" s="2"/>
      <c r="GH174" s="2"/>
      <c r="GI174" s="2"/>
      <c r="GJ174" s="2"/>
      <c r="GK174" s="2"/>
      <c r="GL174" s="2"/>
      <c r="GM174" s="2"/>
      <c r="GN174" s="2"/>
      <c r="GO174" s="2"/>
      <c r="GP174" s="2"/>
      <c r="GQ174" s="2"/>
      <c r="GR174" s="2"/>
      <c r="GS174" s="2"/>
      <c r="GT174" s="2"/>
      <c r="GU174" s="2"/>
      <c r="GV174" s="2"/>
      <c r="GW174" s="2"/>
      <c r="GX174" s="2"/>
      <c r="GY174" s="2"/>
      <c r="GZ174" s="2"/>
      <c r="HA174" s="2"/>
      <c r="HB174" s="2"/>
      <c r="HC174" s="2"/>
      <c r="HD174" s="2"/>
      <c r="HE174" s="2"/>
      <c r="HF174" s="2"/>
      <c r="HG174" s="2"/>
      <c r="HH174" s="2"/>
      <c r="HI174" s="2"/>
      <c r="HJ174" s="2"/>
      <c r="HK174" s="2"/>
      <c r="HL174" s="2"/>
      <c r="HM174" s="2"/>
      <c r="HN174" s="2"/>
      <c r="HO174" s="2"/>
      <c r="HP174" s="2"/>
      <c r="HQ174" s="2"/>
      <c r="HR174" s="2"/>
      <c r="HS174" s="2"/>
      <c r="HT174" s="2"/>
      <c r="HU174" s="2"/>
      <c r="HV174" s="2"/>
      <c r="HW174" s="2"/>
      <c r="HX174" s="2"/>
      <c r="HY174" s="2"/>
      <c r="HZ174" s="2"/>
      <c r="IA174" s="2"/>
      <c r="IB174" s="2"/>
      <c r="IC174" s="2"/>
      <c r="ID174" s="2"/>
      <c r="IE174" s="2"/>
      <c r="IF174" s="2"/>
      <c r="IG174" s="2"/>
      <c r="IH174" s="2"/>
      <c r="II174" s="2"/>
      <c r="IJ174" s="2"/>
      <c r="IK174" s="2"/>
      <c r="IL174" s="2"/>
      <c r="IM174" s="2"/>
      <c r="IN174" s="2"/>
      <c r="IO174" s="2"/>
      <c r="IP174" s="2"/>
      <c r="IQ174" s="2"/>
      <c r="IR174" s="2"/>
      <c r="IS174" s="2"/>
      <c r="IT174" s="2"/>
      <c r="IU174" s="2"/>
      <c r="IV174" s="2"/>
      <c r="IW174" s="2"/>
      <c r="IX174" s="2"/>
      <c r="IY174" s="2"/>
      <c r="IZ174" s="2"/>
      <c r="JA174" s="2"/>
      <c r="JB174" s="2"/>
      <c r="JC174" s="2"/>
      <c r="JD174" s="2"/>
      <c r="JE174" s="2"/>
      <c r="JF174" s="2"/>
      <c r="JG174" s="2"/>
      <c r="JH174" s="2"/>
      <c r="JI174" s="2"/>
      <c r="JJ174" s="2"/>
      <c r="JK174" s="2"/>
      <c r="JL174" s="2"/>
      <c r="JM174" s="2"/>
      <c r="JN174" s="2"/>
      <c r="JO174" s="2"/>
      <c r="JP174" s="2"/>
      <c r="JQ174" s="2"/>
      <c r="JR174" s="2"/>
      <c r="JS174" s="2"/>
      <c r="JT174" s="2"/>
      <c r="JU174" s="2"/>
      <c r="JV174" s="2"/>
      <c r="JW174" s="2"/>
      <c r="JX174" s="2"/>
      <c r="JY174" s="2"/>
      <c r="JZ174" s="2"/>
      <c r="KA174" s="2"/>
      <c r="KB174" s="2"/>
      <c r="KC174" s="2"/>
      <c r="KD174" s="2"/>
      <c r="KE174" s="2"/>
      <c r="KF174" s="2"/>
      <c r="KG174" s="2"/>
      <c r="KH174" s="2"/>
      <c r="KI174" s="2"/>
      <c r="KJ174" s="2"/>
      <c r="KK174" s="2"/>
      <c r="KL174" s="2"/>
      <c r="KM174" s="2"/>
      <c r="KN174" s="2"/>
      <c r="KO174" s="2"/>
      <c r="KP174" s="2"/>
      <c r="KQ174" s="2"/>
      <c r="KR174" s="2"/>
      <c r="KS174" s="2"/>
      <c r="KT174" s="2"/>
      <c r="KU174" s="2"/>
      <c r="KV174" s="2"/>
      <c r="KW174" s="2"/>
      <c r="KX174" s="2"/>
      <c r="KY174" s="2"/>
      <c r="KZ174" s="2"/>
      <c r="LA174" s="2"/>
      <c r="LB174" s="2"/>
      <c r="LC174" s="2"/>
      <c r="LD174" s="2"/>
      <c r="LE174" s="2"/>
      <c r="LF174" s="2"/>
      <c r="LG174" s="2"/>
      <c r="LH174" s="2"/>
      <c r="LI174" s="2"/>
      <c r="LJ174" s="2"/>
      <c r="LK174" s="2"/>
      <c r="LL174" s="2"/>
      <c r="LM174" s="2"/>
      <c r="LN174" s="2"/>
      <c r="LO174" s="2"/>
      <c r="LP174" s="2"/>
      <c r="LQ174" s="2"/>
      <c r="LR174" s="2"/>
      <c r="LS174" s="2"/>
      <c r="LT174" s="2"/>
      <c r="LU174" s="2"/>
      <c r="LV174" s="2"/>
      <c r="LW174" s="2"/>
      <c r="LX174" s="2"/>
      <c r="LY174" s="2"/>
      <c r="LZ174" s="2"/>
      <c r="MA174" s="2"/>
      <c r="MB174" s="2"/>
      <c r="MC174" s="2"/>
      <c r="MD174" s="2"/>
      <c r="ME174" s="2"/>
      <c r="MF174" s="2"/>
      <c r="MG174" s="2"/>
      <c r="MH174" s="2"/>
      <c r="MI174" s="2"/>
      <c r="MJ174" s="2"/>
      <c r="MK174" s="2"/>
      <c r="ML174" s="2"/>
      <c r="MM174" s="2"/>
      <c r="MN174" s="2"/>
      <c r="MO174" s="2"/>
      <c r="MP174" s="2"/>
      <c r="MQ174" s="2"/>
      <c r="MR174" s="2"/>
      <c r="MS174" s="2"/>
      <c r="MT174" s="2"/>
      <c r="MU174" s="2"/>
      <c r="MV174" s="2"/>
      <c r="MW174" s="2"/>
      <c r="MX174" s="2"/>
      <c r="MY174" s="2"/>
      <c r="MZ174" s="2"/>
      <c r="NA174" s="2"/>
      <c r="NB174" s="2"/>
      <c r="NC174" s="2"/>
      <c r="ND174" s="2"/>
      <c r="NE174" s="2"/>
      <c r="NF174" s="2"/>
      <c r="NG174" s="2"/>
      <c r="NH174" s="2"/>
      <c r="NI174" s="2"/>
      <c r="NJ174" s="2"/>
      <c r="NK174" s="2"/>
      <c r="NL174" s="2"/>
      <c r="NM174" s="2"/>
      <c r="NN174" s="2"/>
      <c r="NO174" s="2"/>
      <c r="NP174" s="2"/>
      <c r="NQ174" s="2"/>
      <c r="NR174" s="2"/>
      <c r="NS174" s="2"/>
      <c r="NT174" s="2"/>
      <c r="NU174" s="2"/>
      <c r="NV174" s="2"/>
      <c r="NW174" s="2"/>
      <c r="NX174" s="2"/>
      <c r="NY174" s="2"/>
      <c r="NZ174" s="2"/>
      <c r="OA174" s="2"/>
      <c r="OB174" s="2"/>
      <c r="OC174" s="2"/>
      <c r="OD174" s="2"/>
      <c r="OE174" s="2"/>
      <c r="OF174" s="2"/>
      <c r="OG174" s="2"/>
      <c r="OH174" s="2"/>
      <c r="OI174" s="2"/>
      <c r="OJ174" s="2"/>
      <c r="OK174" s="2"/>
      <c r="OL174" s="2"/>
      <c r="OM174" s="2"/>
      <c r="ON174" s="2"/>
      <c r="OO174" s="2"/>
      <c r="OP174" s="2"/>
      <c r="OQ174" s="2"/>
      <c r="OR174" s="2"/>
      <c r="OS174" s="2"/>
      <c r="OT174" s="2"/>
      <c r="OU174" s="2"/>
      <c r="OV174" s="2"/>
      <c r="OW174" s="2"/>
      <c r="OX174" s="2"/>
      <c r="OY174" s="2"/>
      <c r="OZ174" s="2"/>
      <c r="PA174" s="2"/>
      <c r="PB174" s="2"/>
      <c r="PC174" s="2"/>
      <c r="PD174" s="2"/>
      <c r="PE174" s="2"/>
      <c r="PF174" s="2"/>
      <c r="PG174" s="2"/>
      <c r="PH174" s="2"/>
      <c r="PI174" s="2"/>
      <c r="PJ174" s="2"/>
      <c r="PK174" s="2"/>
      <c r="PL174" s="2"/>
      <c r="PM174" s="2"/>
      <c r="PN174" s="2"/>
      <c r="PO174" s="2"/>
      <c r="PP174" s="2"/>
      <c r="PQ174" s="2"/>
      <c r="PR174" s="2"/>
      <c r="PS174" s="2"/>
      <c r="PT174" s="2"/>
      <c r="PU174" s="2"/>
      <c r="PV174" s="2"/>
      <c r="PW174" s="2"/>
      <c r="PX174" s="2"/>
      <c r="PY174" s="2"/>
      <c r="PZ174" s="2"/>
      <c r="QA174" s="2"/>
      <c r="QB174" s="2"/>
      <c r="QC174" s="2"/>
      <c r="QD174" s="2"/>
      <c r="QE174" s="2"/>
      <c r="QF174" s="2"/>
      <c r="QG174" s="2"/>
      <c r="QH174" s="2"/>
      <c r="QI174" s="2"/>
      <c r="QJ174" s="2"/>
      <c r="QK174" s="2"/>
      <c r="QL174" s="2"/>
      <c r="QM174" s="2"/>
      <c r="QN174" s="2"/>
      <c r="QO174" s="2"/>
      <c r="QP174" s="2"/>
      <c r="QQ174" s="2"/>
      <c r="QR174" s="2"/>
      <c r="QS174" s="2"/>
      <c r="QT174" s="2"/>
      <c r="QU174" s="2"/>
      <c r="QV174" s="2"/>
      <c r="QW174" s="2"/>
      <c r="QX174" s="2"/>
      <c r="QY174" s="2"/>
      <c r="QZ174" s="2"/>
      <c r="RA174" s="2"/>
      <c r="RB174" s="2"/>
      <c r="RC174" s="2"/>
      <c r="RD174" s="2"/>
      <c r="RE174" s="2"/>
      <c r="RF174" s="2"/>
      <c r="RG174" s="2"/>
      <c r="RH174" s="2"/>
      <c r="RI174" s="2"/>
      <c r="RJ174" s="2"/>
      <c r="RK174" s="2"/>
      <c r="RL174" s="2"/>
      <c r="RM174" s="2"/>
      <c r="RN174" s="2"/>
      <c r="RO174" s="2"/>
      <c r="RP174" s="2"/>
      <c r="RQ174" s="2"/>
      <c r="RR174" s="2"/>
      <c r="RS174" s="2"/>
      <c r="RT174" s="2"/>
      <c r="RU174" s="2"/>
      <c r="RV174" s="2"/>
      <c r="RW174" s="2"/>
      <c r="RX174" s="2"/>
      <c r="RY174" s="2"/>
      <c r="RZ174" s="2"/>
      <c r="SA174" s="2"/>
      <c r="SB174" s="2"/>
      <c r="SC174" s="2"/>
      <c r="SD174" s="2"/>
      <c r="SE174" s="2"/>
      <c r="SF174" s="2"/>
      <c r="SG174" s="2"/>
      <c r="SH174" s="2"/>
      <c r="SI174" s="2"/>
      <c r="SJ174" s="2"/>
      <c r="SK174" s="2"/>
      <c r="SL174" s="2"/>
      <c r="SM174" s="2"/>
      <c r="SN174" s="2"/>
      <c r="SO174" s="2"/>
      <c r="SP174" s="2"/>
      <c r="SQ174" s="2"/>
      <c r="SR174" s="2"/>
      <c r="SS174" s="2"/>
      <c r="ST174" s="2"/>
      <c r="SU174" s="2"/>
      <c r="SV174" s="2"/>
      <c r="SW174" s="2"/>
      <c r="SX174" s="2"/>
      <c r="SY174" s="2"/>
      <c r="SZ174" s="2"/>
      <c r="TA174" s="2"/>
      <c r="TB174" s="2"/>
      <c r="TC174" s="2"/>
      <c r="TD174" s="2"/>
      <c r="TE174" s="2"/>
      <c r="TF174" s="2"/>
      <c r="TG174" s="2"/>
      <c r="TH174" s="2"/>
      <c r="TI174" s="2"/>
      <c r="TJ174" s="2"/>
      <c r="TK174" s="2"/>
      <c r="TL174" s="2"/>
      <c r="TM174" s="2"/>
      <c r="TN174" s="2"/>
      <c r="TO174" s="2"/>
      <c r="TP174" s="2"/>
      <c r="TQ174" s="2"/>
      <c r="TR174" s="2"/>
      <c r="TS174" s="2"/>
      <c r="TT174" s="2"/>
      <c r="TU174" s="2"/>
      <c r="TV174" s="2"/>
      <c r="TW174" s="2"/>
      <c r="TX174" s="2"/>
      <c r="TY174" s="2"/>
      <c r="TZ174" s="2"/>
      <c r="UA174" s="2"/>
      <c r="UB174" s="2"/>
      <c r="UC174" s="2"/>
      <c r="UD174" s="2"/>
      <c r="UE174" s="2"/>
      <c r="UF174" s="2"/>
      <c r="UG174" s="2"/>
      <c r="UH174" s="2"/>
      <c r="UI174" s="2"/>
      <c r="UJ174" s="2"/>
      <c r="UK174" s="2"/>
      <c r="UL174" s="2"/>
      <c r="UM174" s="2"/>
      <c r="UN174" s="2"/>
      <c r="UO174" s="2"/>
      <c r="UP174" s="2"/>
      <c r="UQ174" s="2"/>
      <c r="UR174" s="2"/>
      <c r="US174" s="2"/>
      <c r="UT174" s="2"/>
      <c r="UU174" s="2"/>
      <c r="UV174" s="2"/>
      <c r="UW174" s="2"/>
      <c r="UX174" s="2"/>
      <c r="UY174" s="2"/>
      <c r="UZ174" s="2"/>
      <c r="VA174" s="2"/>
      <c r="VB174" s="2"/>
      <c r="VC174" s="2"/>
      <c r="VD174" s="2"/>
      <c r="VE174" s="2"/>
      <c r="VF174" s="2"/>
      <c r="VG174" s="2"/>
      <c r="VH174" s="2"/>
      <c r="VI174" s="2"/>
      <c r="VJ174" s="2"/>
      <c r="VK174" s="2"/>
      <c r="VL174" s="2"/>
      <c r="VM174" s="2"/>
      <c r="VN174" s="2"/>
      <c r="VO174" s="2"/>
      <c r="VP174" s="2"/>
      <c r="VQ174" s="2"/>
      <c r="VR174" s="2"/>
      <c r="VS174" s="2"/>
      <c r="VT174" s="2"/>
      <c r="VU174" s="2"/>
      <c r="VV174" s="2"/>
      <c r="VW174" s="2"/>
      <c r="VX174" s="2"/>
      <c r="VY174" s="2"/>
      <c r="VZ174" s="2"/>
      <c r="WA174" s="2"/>
      <c r="WB174" s="2"/>
      <c r="WC174" s="2"/>
      <c r="WD174" s="2"/>
      <c r="WE174" s="2"/>
      <c r="WF174" s="2"/>
      <c r="WG174" s="2"/>
      <c r="WH174" s="2"/>
      <c r="WI174" s="2"/>
      <c r="WJ174" s="2"/>
      <c r="WK174" s="2"/>
      <c r="WL174" s="2"/>
      <c r="WM174" s="2"/>
      <c r="WN174" s="2"/>
      <c r="WO174" s="2"/>
      <c r="WP174" s="2"/>
      <c r="WQ174" s="2"/>
      <c r="WR174" s="2"/>
      <c r="WS174" s="2"/>
      <c r="WT174" s="2"/>
      <c r="WU174" s="2"/>
      <c r="WV174" s="2"/>
      <c r="WW174" s="2"/>
      <c r="WX174" s="2"/>
      <c r="WY174" s="2"/>
      <c r="WZ174" s="2"/>
      <c r="XA174" s="2"/>
      <c r="XB174" s="2"/>
      <c r="XC174" s="2"/>
      <c r="XD174" s="2"/>
      <c r="XE174" s="2"/>
      <c r="XF174" s="2"/>
      <c r="XG174" s="2"/>
      <c r="XH174" s="2"/>
      <c r="XI174" s="2"/>
      <c r="XJ174" s="2"/>
      <c r="XK174" s="2"/>
      <c r="XL174" s="2"/>
      <c r="XM174" s="2"/>
      <c r="XN174" s="2"/>
      <c r="XO174" s="2"/>
      <c r="XP174" s="2"/>
      <c r="XQ174" s="2"/>
      <c r="XR174" s="2"/>
      <c r="XS174" s="2"/>
      <c r="XT174" s="2"/>
      <c r="XU174" s="2"/>
      <c r="XV174" s="2"/>
      <c r="XW174" s="2"/>
      <c r="XX174" s="2"/>
      <c r="XY174" s="2"/>
      <c r="XZ174" s="2"/>
      <c r="YA174" s="2"/>
      <c r="YB174" s="2"/>
      <c r="YC174" s="2"/>
      <c r="YD174" s="2"/>
      <c r="YE174" s="2"/>
      <c r="YF174" s="2"/>
      <c r="YG174" s="2"/>
      <c r="YH174" s="2"/>
      <c r="YI174" s="2"/>
      <c r="YJ174" s="2"/>
      <c r="YK174" s="2"/>
      <c r="YL174" s="2"/>
      <c r="YM174" s="2"/>
      <c r="YN174" s="2"/>
      <c r="YO174" s="2"/>
      <c r="YP174" s="2"/>
      <c r="YQ174" s="2"/>
      <c r="YR174" s="2"/>
      <c r="YS174" s="2"/>
      <c r="YT174" s="2"/>
      <c r="YU174" s="2"/>
      <c r="YV174" s="2"/>
      <c r="YW174" s="2"/>
      <c r="YX174" s="2"/>
      <c r="YY174" s="2"/>
      <c r="YZ174" s="2"/>
      <c r="ZA174" s="2"/>
      <c r="ZB174" s="2"/>
      <c r="ZC174" s="2"/>
      <c r="ZD174" s="2"/>
      <c r="ZE174" s="2"/>
      <c r="ZF174" s="2"/>
      <c r="ZG174" s="2"/>
      <c r="ZH174" s="2"/>
      <c r="ZI174" s="2"/>
      <c r="ZJ174" s="2"/>
      <c r="ZK174" s="2"/>
      <c r="ZL174" s="2"/>
      <c r="ZM174" s="2"/>
      <c r="ZN174" s="2"/>
      <c r="ZO174" s="2"/>
      <c r="ZP174" s="2"/>
      <c r="ZQ174" s="2"/>
      <c r="ZR174" s="2"/>
      <c r="ZS174" s="2"/>
      <c r="ZT174" s="2"/>
      <c r="ZU174" s="2"/>
      <c r="ZV174" s="2"/>
      <c r="ZW174" s="2"/>
      <c r="ZX174" s="2"/>
      <c r="ZY174" s="2"/>
      <c r="ZZ174" s="2"/>
      <c r="AAA174" s="2"/>
      <c r="AAB174" s="2"/>
      <c r="AAC174" s="2"/>
      <c r="AAD174" s="2"/>
      <c r="AAE174" s="2"/>
      <c r="AAF174" s="2"/>
      <c r="AAG174" s="2"/>
      <c r="AAH174" s="2"/>
      <c r="AAI174" s="2"/>
      <c r="AAJ174" s="2"/>
      <c r="AAK174" s="2"/>
      <c r="AAL174" s="2"/>
      <c r="AAM174" s="2"/>
      <c r="AAN174" s="2"/>
      <c r="AAO174" s="2"/>
      <c r="AAP174" s="2"/>
      <c r="AAQ174" s="2"/>
      <c r="AAR174" s="2"/>
      <c r="AAS174" s="2"/>
      <c r="AAT174" s="2"/>
      <c r="AAU174" s="2"/>
      <c r="AAV174" s="2"/>
      <c r="AAW174" s="2"/>
      <c r="AAX174" s="2"/>
      <c r="AAY174" s="2"/>
      <c r="AAZ174" s="2"/>
      <c r="ABA174" s="2"/>
      <c r="ABB174" s="2"/>
      <c r="ABC174" s="2"/>
      <c r="ABD174" s="2"/>
      <c r="ABE174" s="2"/>
      <c r="ABF174" s="2"/>
      <c r="ABG174" s="2"/>
      <c r="ABH174" s="2"/>
      <c r="ABI174" s="2"/>
      <c r="ABJ174" s="2"/>
      <c r="ABK174" s="2"/>
      <c r="ABL174" s="2"/>
      <c r="ABM174" s="2"/>
      <c r="ABN174" s="2"/>
      <c r="ABO174" s="2"/>
      <c r="ABP174" s="2"/>
      <c r="ABQ174" s="2"/>
      <c r="ABR174" s="2"/>
      <c r="ABS174" s="2"/>
      <c r="ABT174" s="2"/>
      <c r="ABU174" s="2"/>
      <c r="ABV174" s="2"/>
      <c r="ABW174" s="2"/>
      <c r="ABX174" s="2"/>
      <c r="ABY174" s="2"/>
      <c r="ABZ174" s="2"/>
      <c r="ACA174" s="2"/>
      <c r="ACB174" s="2"/>
      <c r="ACC174" s="2"/>
      <c r="ACD174" s="2"/>
      <c r="ACE174" s="2"/>
      <c r="ACF174" s="2"/>
      <c r="ACG174" s="2"/>
      <c r="ACH174" s="2"/>
      <c r="ACI174" s="2"/>
      <c r="ACJ174" s="2"/>
      <c r="ACK174" s="2"/>
      <c r="ACL174" s="2"/>
      <c r="ACM174" s="2"/>
      <c r="ACN174" s="2"/>
      <c r="ACO174" s="2"/>
      <c r="ACP174" s="2"/>
      <c r="ACQ174" s="2"/>
      <c r="ACR174" s="2"/>
      <c r="ACS174" s="2"/>
      <c r="ACT174" s="2"/>
      <c r="ACU174" s="2"/>
      <c r="ACV174" s="2"/>
      <c r="ACW174" s="2"/>
      <c r="ACX174" s="2"/>
      <c r="ACY174" s="2"/>
      <c r="ACZ174" s="2"/>
      <c r="ADA174" s="2"/>
      <c r="ADB174" s="2"/>
      <c r="ADC174" s="2"/>
      <c r="ADD174" s="2"/>
      <c r="ADE174" s="2"/>
      <c r="ADF174" s="2"/>
      <c r="ADG174" s="2"/>
      <c r="ADH174" s="2"/>
      <c r="ADI174" s="2"/>
      <c r="ADJ174" s="2"/>
      <c r="ADK174" s="2"/>
      <c r="ADL174" s="2"/>
      <c r="ADM174" s="2"/>
      <c r="ADN174" s="2"/>
      <c r="ADO174" s="2"/>
      <c r="ADP174" s="2"/>
      <c r="ADQ174" s="2"/>
      <c r="ADR174" s="2"/>
      <c r="ADS174" s="2"/>
      <c r="ADT174" s="2"/>
      <c r="ADU174" s="2"/>
      <c r="ADV174" s="2"/>
      <c r="ADW174" s="2"/>
      <c r="ADX174" s="2"/>
      <c r="ADY174" s="2"/>
      <c r="ADZ174" s="2"/>
      <c r="AEA174" s="2"/>
      <c r="AEB174" s="2"/>
      <c r="AEC174" s="2"/>
      <c r="AED174" s="2"/>
      <c r="AEE174" s="2"/>
      <c r="AEF174" s="2"/>
      <c r="AEG174" s="2"/>
      <c r="AEH174" s="2"/>
      <c r="AEI174" s="2"/>
      <c r="AEJ174" s="2"/>
      <c r="AEK174" s="2"/>
      <c r="AEL174" s="2"/>
      <c r="AEM174" s="2"/>
      <c r="AEN174" s="2"/>
      <c r="AEO174" s="2"/>
      <c r="AEP174" s="2"/>
      <c r="AEQ174" s="2"/>
      <c r="AER174" s="2"/>
      <c r="AES174" s="2"/>
      <c r="AET174" s="2"/>
      <c r="AEU174" s="2"/>
      <c r="AEV174" s="2"/>
      <c r="AEW174" s="2"/>
      <c r="AEX174" s="2"/>
      <c r="AEY174" s="2"/>
      <c r="AEZ174" s="2"/>
      <c r="AFA174" s="2"/>
      <c r="AFB174" s="2"/>
      <c r="AFC174" s="2"/>
      <c r="AFD174" s="2"/>
      <c r="AFE174" s="2"/>
      <c r="AFF174" s="2"/>
      <c r="AFG174" s="2"/>
      <c r="AFH174" s="2"/>
      <c r="AFI174" s="2"/>
      <c r="AFJ174" s="2"/>
      <c r="AFK174" s="2"/>
      <c r="AFL174" s="2"/>
      <c r="AFM174" s="2"/>
      <c r="AFN174" s="2"/>
      <c r="AFO174" s="2"/>
      <c r="AFP174" s="2"/>
      <c r="AFQ174" s="2"/>
      <c r="AFR174" s="2"/>
      <c r="AFS174" s="2"/>
      <c r="AFT174" s="2"/>
      <c r="AFU174" s="2"/>
      <c r="AFV174" s="2"/>
      <c r="AFW174" s="2"/>
      <c r="AFX174" s="2"/>
      <c r="AFY174" s="2"/>
      <c r="AFZ174" s="2"/>
      <c r="AGA174" s="2"/>
      <c r="AGB174" s="2"/>
      <c r="AGC174" s="2"/>
      <c r="AGD174" s="2"/>
      <c r="AGE174" s="2"/>
      <c r="AGF174" s="2"/>
      <c r="AGG174" s="2"/>
      <c r="AGH174" s="2"/>
      <c r="AGI174" s="2"/>
      <c r="AGJ174" s="2"/>
      <c r="AGK174" s="2"/>
      <c r="AGL174" s="2"/>
      <c r="AGM174" s="2"/>
      <c r="AGN174" s="2"/>
      <c r="AGO174" s="2"/>
      <c r="AGP174" s="2"/>
      <c r="AGQ174" s="2"/>
      <c r="AGR174" s="2"/>
      <c r="AGS174" s="2"/>
      <c r="AGT174" s="2"/>
      <c r="AGU174" s="2"/>
      <c r="AGV174" s="2"/>
      <c r="AGW174" s="2"/>
      <c r="AGX174" s="2"/>
      <c r="AGY174" s="2"/>
      <c r="AGZ174" s="2"/>
      <c r="AHA174" s="2"/>
      <c r="AHB174" s="2"/>
      <c r="AHC174" s="2"/>
      <c r="AHD174" s="2"/>
      <c r="AHE174" s="2"/>
      <c r="AHF174" s="2"/>
      <c r="AHG174" s="2"/>
      <c r="AHH174" s="2"/>
      <c r="AHI174" s="2"/>
      <c r="AHJ174" s="2"/>
      <c r="AHK174" s="2"/>
      <c r="AHL174" s="2"/>
      <c r="AHM174" s="2"/>
      <c r="AHN174" s="2"/>
      <c r="AHO174" s="2"/>
      <c r="AHP174" s="2"/>
      <c r="AHQ174" s="2"/>
      <c r="AHR174" s="2"/>
      <c r="AHS174" s="2"/>
      <c r="AHT174" s="2"/>
      <c r="AHU174" s="2"/>
      <c r="AHV174" s="2"/>
      <c r="AHW174" s="2"/>
      <c r="AHX174" s="2"/>
      <c r="AHY174" s="2"/>
      <c r="AHZ174" s="2"/>
      <c r="AIA174" s="2"/>
      <c r="AIB174" s="2"/>
      <c r="AIC174" s="2"/>
      <c r="AID174" s="2"/>
      <c r="AIE174" s="2"/>
      <c r="AIF174" s="2"/>
      <c r="AIG174" s="2"/>
      <c r="AIH174" s="2"/>
      <c r="AII174" s="2"/>
      <c r="AIJ174" s="2"/>
      <c r="AIK174" s="2"/>
      <c r="AIL174" s="2"/>
      <c r="AIM174" s="2"/>
      <c r="AIN174" s="2"/>
      <c r="AIO174" s="2"/>
      <c r="AIP174" s="2"/>
      <c r="AIQ174" s="2"/>
      <c r="AIR174" s="2"/>
      <c r="AIS174" s="2"/>
      <c r="AIT174" s="2"/>
      <c r="AIU174" s="2"/>
      <c r="AIV174" s="2"/>
      <c r="AIW174" s="2"/>
      <c r="AIX174" s="2"/>
      <c r="AIY174" s="2"/>
      <c r="AIZ174" s="2"/>
      <c r="AJA174" s="2"/>
      <c r="AJB174" s="2"/>
      <c r="AJC174" s="2"/>
      <c r="AJD174" s="2"/>
      <c r="AJE174" s="2"/>
      <c r="AJF174" s="2"/>
      <c r="AJG174" s="2"/>
      <c r="AJH174" s="2"/>
      <c r="AJI174" s="2"/>
      <c r="AJJ174" s="2"/>
      <c r="AJK174" s="2"/>
      <c r="AJL174" s="2"/>
      <c r="AJM174" s="2"/>
      <c r="AJN174" s="2"/>
      <c r="AJO174" s="2"/>
      <c r="AJP174" s="2"/>
      <c r="AJQ174" s="2"/>
      <c r="AJR174" s="2"/>
      <c r="AJS174" s="2"/>
      <c r="AJT174" s="2"/>
      <c r="AJU174" s="2"/>
      <c r="AJV174" s="2"/>
      <c r="AJW174" s="2"/>
      <c r="AJX174" s="2"/>
      <c r="AJY174" s="2"/>
      <c r="AJZ174" s="2"/>
      <c r="AKA174" s="2"/>
      <c r="AKB174" s="2"/>
      <c r="AKC174" s="2"/>
      <c r="AKD174" s="2"/>
      <c r="AKE174" s="2"/>
      <c r="AKF174" s="2"/>
      <c r="AKG174" s="2"/>
      <c r="AKH174" s="2"/>
      <c r="AKI174" s="2"/>
      <c r="AKJ174" s="2"/>
      <c r="AKK174" s="2"/>
      <c r="AKL174" s="2"/>
      <c r="AKM174" s="2"/>
      <c r="AKN174" s="2"/>
      <c r="AKO174" s="2"/>
      <c r="AKP174" s="2"/>
      <c r="AKQ174" s="2"/>
      <c r="AKR174" s="2"/>
      <c r="AKS174" s="2"/>
      <c r="AKT174" s="2"/>
      <c r="AKU174" s="2"/>
      <c r="AKV174" s="2"/>
      <c r="AKW174" s="2"/>
      <c r="AKX174" s="2"/>
      <c r="AKY174" s="2"/>
      <c r="AKZ174" s="2"/>
      <c r="ALA174" s="2"/>
      <c r="ALB174" s="2"/>
      <c r="ALC174" s="2"/>
      <c r="ALD174" s="2"/>
      <c r="ALE174" s="2"/>
      <c r="ALF174" s="2"/>
      <c r="ALG174" s="2"/>
      <c r="ALH174" s="2"/>
      <c r="ALI174" s="2"/>
      <c r="ALJ174" s="2"/>
      <c r="ALK174" s="2"/>
      <c r="ALL174" s="2"/>
      <c r="ALM174" s="2"/>
      <c r="ALN174" s="2"/>
      <c r="ALO174" s="2"/>
      <c r="ALP174" s="2"/>
      <c r="ALQ174" s="2"/>
      <c r="ALR174" s="2"/>
      <c r="ALS174" s="2"/>
      <c r="ALT174" s="2"/>
      <c r="ALU174" s="2"/>
      <c r="ALV174" s="2"/>
      <c r="ALW174" s="2"/>
      <c r="ALX174" s="2"/>
      <c r="ALY174" s="2"/>
      <c r="ALZ174" s="2"/>
      <c r="AMA174" s="2"/>
      <c r="AMB174" s="2"/>
      <c r="AMC174" s="2"/>
      <c r="AMD174" s="2"/>
      <c r="AME174" s="2"/>
      <c r="AMF174" s="2"/>
      <c r="AMG174" s="2"/>
      <c r="AMH174" s="2"/>
      <c r="AMI174" s="2"/>
      <c r="AMJ174" s="2"/>
    </row>
    <row r="175" spans="1:1024" s="59" customFormat="1" x14ac:dyDescent="0.15">
      <c r="A175" s="55"/>
      <c r="B175" s="55"/>
      <c r="C175" s="55"/>
      <c r="D175" s="55"/>
      <c r="E175" s="55"/>
      <c r="F175" s="56"/>
      <c r="G175" s="55"/>
      <c r="H175" s="55"/>
      <c r="I175" s="57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5"/>
      <c r="Z175" s="55"/>
      <c r="AA175" s="55"/>
      <c r="AB175" s="55"/>
      <c r="AC175" s="55"/>
      <c r="AD175" s="55"/>
      <c r="AE175" s="55"/>
      <c r="AF175" s="55"/>
      <c r="AG175" s="55"/>
      <c r="AH175" s="55"/>
      <c r="AI175" s="55"/>
      <c r="AJ175" s="55"/>
      <c r="AK175" s="55"/>
      <c r="AL175" s="55"/>
      <c r="AM175" s="55"/>
      <c r="AN175" s="55"/>
      <c r="AO175" s="55"/>
      <c r="AP175" s="55"/>
      <c r="AQ175" s="55"/>
      <c r="AR175" s="55"/>
      <c r="AS175" s="55"/>
      <c r="AT175" s="55"/>
      <c r="AU175" s="55"/>
      <c r="AV175" s="55"/>
      <c r="AW175" s="55"/>
      <c r="AX175" s="55"/>
      <c r="AY175" s="55"/>
      <c r="AZ175" s="55"/>
      <c r="BA175" s="55"/>
      <c r="BB175" s="55"/>
      <c r="BC175" s="55"/>
      <c r="BD175" s="55"/>
      <c r="BE175" s="55"/>
      <c r="BF175" s="55"/>
      <c r="BG175" s="55"/>
      <c r="BH175" s="55"/>
      <c r="BI175" s="55"/>
      <c r="BJ175" s="55"/>
      <c r="BK175" s="55"/>
      <c r="BL175" s="55"/>
      <c r="BM175" s="55"/>
      <c r="BN175" s="55"/>
      <c r="BO175" s="55"/>
      <c r="BP175" s="55"/>
      <c r="BQ175" s="55"/>
      <c r="BR175" s="55"/>
      <c r="BS175" s="55"/>
      <c r="BT175" s="55"/>
      <c r="BU175" s="55"/>
      <c r="BV175" s="55"/>
      <c r="BW175" s="55"/>
      <c r="BX175" s="55"/>
      <c r="BY175" s="55"/>
      <c r="BZ175" s="55"/>
      <c r="CA175" s="55"/>
      <c r="CB175" s="55"/>
      <c r="CC175" s="55"/>
      <c r="CD175" s="55"/>
      <c r="CE175" s="55"/>
      <c r="CF175" s="55"/>
      <c r="CG175" s="55"/>
      <c r="CH175" s="55"/>
      <c r="CI175" s="55"/>
      <c r="CJ175" s="55"/>
      <c r="CK175" s="55"/>
      <c r="CL175" s="55"/>
      <c r="CM175" s="55"/>
      <c r="CN175" s="55"/>
      <c r="CO175" s="55"/>
      <c r="CP175" s="55"/>
      <c r="CQ175" s="55"/>
      <c r="CR175" s="55"/>
      <c r="CS175" s="55"/>
      <c r="CT175" s="55"/>
      <c r="CU175" s="55"/>
      <c r="CV175" s="55"/>
      <c r="CW175" s="55"/>
      <c r="CX175" s="55"/>
      <c r="CY175" s="55"/>
      <c r="CZ175" s="55"/>
      <c r="DA175" s="55"/>
      <c r="DB175" s="55"/>
      <c r="DC175" s="55"/>
      <c r="DD175" s="55"/>
      <c r="DE175" s="55"/>
      <c r="DF175" s="55"/>
      <c r="DG175" s="55"/>
      <c r="DH175" s="55"/>
      <c r="DI175" s="55"/>
      <c r="DJ175" s="55"/>
      <c r="DK175" s="55"/>
      <c r="DL175" s="55"/>
      <c r="DM175" s="55"/>
      <c r="DN175" s="55"/>
      <c r="DO175" s="55"/>
      <c r="DP175" s="55"/>
      <c r="DQ175" s="55"/>
      <c r="DR175" s="55"/>
      <c r="DS175" s="55"/>
      <c r="DT175" s="55"/>
      <c r="DU175" s="55"/>
      <c r="DV175" s="55"/>
      <c r="DW175" s="55"/>
      <c r="DX175" s="55"/>
      <c r="DY175" s="55"/>
      <c r="DZ175" s="55"/>
      <c r="EA175" s="55"/>
      <c r="EB175" s="55"/>
      <c r="EC175" s="55"/>
      <c r="ED175" s="55"/>
      <c r="EE175" s="55"/>
      <c r="EF175" s="55"/>
      <c r="EG175" s="55"/>
      <c r="EH175" s="55"/>
      <c r="EI175" s="55"/>
      <c r="EJ175" s="55"/>
      <c r="EK175" s="55"/>
      <c r="EL175" s="55"/>
      <c r="EM175" s="55"/>
      <c r="EN175" s="55"/>
      <c r="EO175" s="55"/>
      <c r="EP175" s="55"/>
      <c r="EQ175" s="55"/>
      <c r="ER175" s="55"/>
      <c r="ES175" s="55"/>
      <c r="ET175" s="55"/>
      <c r="EU175" s="55"/>
      <c r="EV175" s="55"/>
      <c r="EW175" s="55"/>
      <c r="EX175" s="55"/>
      <c r="EY175" s="55"/>
      <c r="EZ175" s="55"/>
      <c r="FA175" s="55"/>
      <c r="FB175" s="55"/>
      <c r="FC175" s="55"/>
      <c r="FD175" s="55"/>
      <c r="FE175" s="55"/>
      <c r="FF175" s="55"/>
      <c r="FG175" s="55"/>
      <c r="FH175" s="55"/>
      <c r="FI175" s="55"/>
      <c r="FJ175" s="55"/>
      <c r="FK175" s="55"/>
      <c r="FL175" s="55"/>
      <c r="FM175" s="55"/>
      <c r="FN175" s="55"/>
      <c r="FO175" s="55"/>
      <c r="FP175" s="55"/>
      <c r="FQ175" s="55"/>
      <c r="FR175" s="55"/>
      <c r="FS175" s="55"/>
      <c r="FT175" s="55"/>
      <c r="FU175" s="55"/>
      <c r="FV175" s="55"/>
      <c r="FW175" s="55"/>
      <c r="FX175" s="55"/>
      <c r="FY175" s="55"/>
      <c r="FZ175" s="55"/>
      <c r="GA175" s="55"/>
      <c r="GB175" s="55"/>
      <c r="GC175" s="55"/>
      <c r="GD175" s="55"/>
      <c r="GE175" s="55"/>
      <c r="GF175" s="55"/>
      <c r="GG175" s="55"/>
      <c r="GH175" s="55"/>
      <c r="GI175" s="55"/>
      <c r="GJ175" s="55"/>
      <c r="GK175" s="55"/>
      <c r="GL175" s="55"/>
      <c r="GM175" s="55"/>
      <c r="GN175" s="55"/>
      <c r="GO175" s="55"/>
      <c r="GP175" s="55"/>
      <c r="GQ175" s="55"/>
      <c r="GR175" s="55"/>
      <c r="GS175" s="55"/>
      <c r="GT175" s="55"/>
      <c r="GU175" s="55"/>
      <c r="GV175" s="55"/>
      <c r="GW175" s="55"/>
      <c r="GX175" s="55"/>
      <c r="GY175" s="55"/>
      <c r="GZ175" s="55"/>
      <c r="HA175" s="55"/>
      <c r="HB175" s="55"/>
      <c r="HC175" s="55"/>
      <c r="HD175" s="55"/>
      <c r="HE175" s="55"/>
      <c r="HF175" s="55"/>
      <c r="HG175" s="55"/>
      <c r="HH175" s="55"/>
      <c r="HI175" s="55"/>
      <c r="HJ175" s="55"/>
      <c r="HK175" s="55"/>
      <c r="HL175" s="55"/>
      <c r="HM175" s="55"/>
      <c r="HN175" s="55"/>
      <c r="HO175" s="55"/>
      <c r="HP175" s="55"/>
      <c r="HQ175" s="55"/>
      <c r="HR175" s="55"/>
      <c r="HS175" s="55"/>
      <c r="HT175" s="55"/>
      <c r="HU175" s="55"/>
      <c r="HV175" s="55"/>
      <c r="HW175" s="55"/>
      <c r="HX175" s="55"/>
      <c r="HY175" s="55"/>
      <c r="HZ175" s="55"/>
      <c r="IA175" s="55"/>
      <c r="IB175" s="55"/>
      <c r="IC175" s="55"/>
      <c r="ID175" s="55"/>
      <c r="IE175" s="55"/>
      <c r="IF175" s="55"/>
      <c r="IG175" s="55"/>
      <c r="IH175" s="55"/>
      <c r="II175" s="55"/>
      <c r="IJ175" s="55"/>
      <c r="IK175" s="55"/>
      <c r="IL175" s="55"/>
      <c r="IM175" s="55"/>
      <c r="IN175" s="55"/>
      <c r="IO175" s="55"/>
      <c r="IP175" s="55"/>
      <c r="IQ175" s="55"/>
      <c r="IR175" s="55"/>
      <c r="IS175" s="55"/>
      <c r="IT175" s="55"/>
      <c r="IU175" s="55"/>
      <c r="IV175" s="55"/>
      <c r="IW175" s="55"/>
      <c r="IX175" s="55"/>
      <c r="IY175" s="55"/>
      <c r="IZ175" s="55"/>
      <c r="JA175" s="55"/>
      <c r="JB175" s="55"/>
      <c r="JC175" s="55"/>
      <c r="JD175" s="55"/>
      <c r="JE175" s="55"/>
      <c r="JF175" s="55"/>
      <c r="JG175" s="55"/>
      <c r="JH175" s="55"/>
      <c r="JI175" s="55"/>
      <c r="JJ175" s="55"/>
      <c r="JK175" s="55"/>
      <c r="JL175" s="55"/>
      <c r="JM175" s="55"/>
      <c r="JN175" s="55"/>
      <c r="JO175" s="55"/>
      <c r="JP175" s="55"/>
      <c r="JQ175" s="55"/>
      <c r="JR175" s="55"/>
      <c r="JS175" s="55"/>
      <c r="JT175" s="55"/>
      <c r="JU175" s="55"/>
      <c r="JV175" s="55"/>
      <c r="JW175" s="55"/>
      <c r="JX175" s="55"/>
      <c r="JY175" s="55"/>
      <c r="JZ175" s="55"/>
      <c r="KA175" s="55"/>
      <c r="KB175" s="55"/>
      <c r="KC175" s="55"/>
      <c r="KD175" s="55"/>
      <c r="KE175" s="55"/>
      <c r="KF175" s="55"/>
      <c r="KG175" s="55"/>
      <c r="KH175" s="55"/>
      <c r="KI175" s="55"/>
      <c r="KJ175" s="55"/>
      <c r="KK175" s="55"/>
      <c r="KL175" s="55"/>
      <c r="KM175" s="55"/>
      <c r="KN175" s="55"/>
      <c r="KO175" s="55"/>
      <c r="KP175" s="55"/>
      <c r="KQ175" s="55"/>
      <c r="KR175" s="55"/>
      <c r="KS175" s="55"/>
      <c r="KT175" s="55"/>
      <c r="KU175" s="55"/>
      <c r="KV175" s="55"/>
      <c r="KW175" s="55"/>
      <c r="KX175" s="55"/>
      <c r="KY175" s="55"/>
      <c r="KZ175" s="55"/>
      <c r="LA175" s="55"/>
      <c r="LB175" s="55"/>
      <c r="LC175" s="55"/>
      <c r="LD175" s="55"/>
      <c r="LE175" s="55"/>
      <c r="LF175" s="55"/>
      <c r="LG175" s="55"/>
      <c r="LH175" s="55"/>
      <c r="LI175" s="55"/>
      <c r="LJ175" s="55"/>
      <c r="LK175" s="55"/>
      <c r="LL175" s="55"/>
      <c r="LM175" s="55"/>
      <c r="LN175" s="55"/>
      <c r="LO175" s="55"/>
      <c r="LP175" s="55"/>
      <c r="LQ175" s="55"/>
      <c r="LR175" s="55"/>
      <c r="LS175" s="55"/>
      <c r="LT175" s="55"/>
      <c r="LU175" s="55"/>
      <c r="LV175" s="55"/>
      <c r="LW175" s="55"/>
      <c r="LX175" s="55"/>
      <c r="LY175" s="55"/>
      <c r="LZ175" s="55"/>
      <c r="MA175" s="55"/>
      <c r="MB175" s="55"/>
      <c r="MC175" s="55"/>
      <c r="MD175" s="55"/>
      <c r="ME175" s="55"/>
      <c r="MF175" s="55"/>
      <c r="MG175" s="55"/>
      <c r="MH175" s="55"/>
      <c r="MI175" s="55"/>
      <c r="MJ175" s="55"/>
      <c r="MK175" s="55"/>
      <c r="ML175" s="55"/>
      <c r="MM175" s="55"/>
      <c r="MN175" s="55"/>
      <c r="MO175" s="55"/>
      <c r="MP175" s="55"/>
      <c r="MQ175" s="55"/>
      <c r="MR175" s="55"/>
      <c r="MS175" s="55"/>
      <c r="MT175" s="55"/>
      <c r="MU175" s="55"/>
      <c r="MV175" s="55"/>
      <c r="MW175" s="55"/>
      <c r="MX175" s="55"/>
      <c r="MY175" s="55"/>
      <c r="MZ175" s="55"/>
      <c r="NA175" s="55"/>
      <c r="NB175" s="55"/>
      <c r="NC175" s="55"/>
      <c r="ND175" s="55"/>
      <c r="NE175" s="55"/>
      <c r="NF175" s="55"/>
      <c r="NG175" s="55"/>
      <c r="NH175" s="55"/>
      <c r="NI175" s="55"/>
      <c r="NJ175" s="55"/>
      <c r="NK175" s="55"/>
      <c r="NL175" s="55"/>
      <c r="NM175" s="55"/>
      <c r="NN175" s="55"/>
      <c r="NO175" s="55"/>
      <c r="NP175" s="55"/>
      <c r="NQ175" s="55"/>
      <c r="NR175" s="55"/>
      <c r="NS175" s="55"/>
      <c r="NT175" s="55"/>
      <c r="NU175" s="55"/>
      <c r="NV175" s="55"/>
      <c r="NW175" s="55"/>
      <c r="NX175" s="55"/>
      <c r="NY175" s="55"/>
      <c r="NZ175" s="55"/>
      <c r="OA175" s="55"/>
      <c r="OB175" s="55"/>
      <c r="OC175" s="55"/>
      <c r="OD175" s="55"/>
      <c r="OE175" s="55"/>
      <c r="OF175" s="55"/>
      <c r="OG175" s="55"/>
      <c r="OH175" s="55"/>
      <c r="OI175" s="55"/>
      <c r="OJ175" s="55"/>
      <c r="OK175" s="55"/>
      <c r="OL175" s="55"/>
      <c r="OM175" s="55"/>
      <c r="ON175" s="55"/>
      <c r="OO175" s="55"/>
      <c r="OP175" s="55"/>
      <c r="OQ175" s="55"/>
      <c r="OR175" s="55"/>
      <c r="OS175" s="55"/>
      <c r="OT175" s="55"/>
      <c r="OU175" s="55"/>
      <c r="OV175" s="55"/>
      <c r="OW175" s="55"/>
      <c r="OX175" s="55"/>
      <c r="OY175" s="55"/>
      <c r="OZ175" s="55"/>
      <c r="PA175" s="55"/>
      <c r="PB175" s="55"/>
      <c r="PC175" s="55"/>
      <c r="PD175" s="55"/>
      <c r="PE175" s="55"/>
      <c r="PF175" s="55"/>
      <c r="PG175" s="55"/>
      <c r="PH175" s="55"/>
      <c r="PI175" s="55"/>
      <c r="PJ175" s="55"/>
      <c r="PK175" s="55"/>
      <c r="PL175" s="55"/>
      <c r="PM175" s="55"/>
      <c r="PN175" s="55"/>
      <c r="PO175" s="55"/>
      <c r="PP175" s="55"/>
      <c r="PQ175" s="55"/>
      <c r="PR175" s="55"/>
      <c r="PS175" s="55"/>
      <c r="PT175" s="55"/>
      <c r="PU175" s="55"/>
      <c r="PV175" s="55"/>
      <c r="PW175" s="55"/>
      <c r="PX175" s="55"/>
      <c r="PY175" s="55"/>
      <c r="PZ175" s="55"/>
      <c r="QA175" s="55"/>
      <c r="QB175" s="55"/>
      <c r="QC175" s="55"/>
      <c r="QD175" s="55"/>
      <c r="QE175" s="55"/>
      <c r="QF175" s="55"/>
      <c r="QG175" s="55"/>
      <c r="QH175" s="55"/>
      <c r="QI175" s="55"/>
      <c r="QJ175" s="55"/>
      <c r="QK175" s="55"/>
      <c r="QL175" s="55"/>
      <c r="QM175" s="55"/>
      <c r="QN175" s="55"/>
      <c r="QO175" s="55"/>
      <c r="QP175" s="55"/>
      <c r="QQ175" s="55"/>
      <c r="QR175" s="55"/>
      <c r="QS175" s="55"/>
      <c r="QT175" s="55"/>
      <c r="QU175" s="55"/>
      <c r="QV175" s="55"/>
      <c r="QW175" s="55"/>
      <c r="QX175" s="55"/>
      <c r="QY175" s="55"/>
      <c r="QZ175" s="55"/>
      <c r="RA175" s="55"/>
      <c r="RB175" s="55"/>
      <c r="RC175" s="55"/>
      <c r="RD175" s="55"/>
      <c r="RE175" s="55"/>
      <c r="RF175" s="55"/>
      <c r="RG175" s="55"/>
      <c r="RH175" s="55"/>
      <c r="RI175" s="55"/>
      <c r="RJ175" s="55"/>
      <c r="RK175" s="55"/>
      <c r="RL175" s="55"/>
      <c r="RM175" s="55"/>
      <c r="RN175" s="55"/>
      <c r="RO175" s="55"/>
      <c r="RP175" s="55"/>
      <c r="RQ175" s="55"/>
      <c r="RR175" s="55"/>
      <c r="RS175" s="55"/>
      <c r="RT175" s="55"/>
      <c r="RU175" s="55"/>
      <c r="RV175" s="55"/>
      <c r="RW175" s="55"/>
      <c r="RX175" s="55"/>
      <c r="RY175" s="55"/>
      <c r="RZ175" s="55"/>
      <c r="SA175" s="55"/>
      <c r="SB175" s="55"/>
      <c r="SC175" s="55"/>
      <c r="SD175" s="55"/>
      <c r="SE175" s="55"/>
      <c r="SF175" s="55"/>
      <c r="SG175" s="55"/>
      <c r="SH175" s="55"/>
      <c r="SI175" s="55"/>
      <c r="SJ175" s="55"/>
      <c r="SK175" s="55"/>
      <c r="SL175" s="55"/>
      <c r="SM175" s="55"/>
      <c r="SN175" s="55"/>
      <c r="SO175" s="55"/>
      <c r="SP175" s="55"/>
      <c r="SQ175" s="55"/>
      <c r="SR175" s="55"/>
      <c r="SS175" s="55"/>
      <c r="ST175" s="55"/>
      <c r="SU175" s="55"/>
      <c r="SV175" s="55"/>
      <c r="SW175" s="55"/>
      <c r="SX175" s="55"/>
      <c r="SY175" s="55"/>
      <c r="SZ175" s="55"/>
      <c r="TA175" s="55"/>
      <c r="TB175" s="55"/>
      <c r="TC175" s="55"/>
      <c r="TD175" s="55"/>
      <c r="TE175" s="55"/>
      <c r="TF175" s="55"/>
      <c r="TG175" s="55"/>
      <c r="TH175" s="55"/>
      <c r="TI175" s="55"/>
      <c r="TJ175" s="55"/>
      <c r="TK175" s="55"/>
      <c r="TL175" s="55"/>
      <c r="TM175" s="55"/>
      <c r="TN175" s="55"/>
      <c r="TO175" s="55"/>
      <c r="TP175" s="55"/>
      <c r="TQ175" s="55"/>
      <c r="TR175" s="55"/>
      <c r="TS175" s="55"/>
      <c r="TT175" s="55"/>
      <c r="TU175" s="55"/>
      <c r="TV175" s="55"/>
      <c r="TW175" s="55"/>
      <c r="TX175" s="55"/>
      <c r="TY175" s="55"/>
      <c r="TZ175" s="55"/>
      <c r="UA175" s="55"/>
      <c r="UB175" s="55"/>
      <c r="UC175" s="55"/>
      <c r="UD175" s="55"/>
      <c r="UE175" s="55"/>
      <c r="UF175" s="55"/>
      <c r="UG175" s="55"/>
      <c r="UH175" s="55"/>
      <c r="UI175" s="55"/>
      <c r="UJ175" s="55"/>
      <c r="UK175" s="55"/>
      <c r="UL175" s="55"/>
      <c r="UM175" s="55"/>
      <c r="UN175" s="55"/>
      <c r="UO175" s="55"/>
      <c r="UP175" s="55"/>
      <c r="UQ175" s="55"/>
      <c r="UR175" s="55"/>
      <c r="US175" s="55"/>
      <c r="UT175" s="55"/>
      <c r="UU175" s="55"/>
      <c r="UV175" s="55"/>
      <c r="UW175" s="55"/>
      <c r="UX175" s="55"/>
      <c r="UY175" s="55"/>
      <c r="UZ175" s="55"/>
      <c r="VA175" s="55"/>
      <c r="VB175" s="55"/>
      <c r="VC175" s="55"/>
      <c r="VD175" s="55"/>
      <c r="VE175" s="55"/>
      <c r="VF175" s="55"/>
      <c r="VG175" s="55"/>
      <c r="VH175" s="55"/>
      <c r="VI175" s="55"/>
      <c r="VJ175" s="55"/>
      <c r="VK175" s="55"/>
      <c r="VL175" s="55"/>
      <c r="VM175" s="55"/>
      <c r="VN175" s="55"/>
      <c r="VO175" s="55"/>
      <c r="VP175" s="55"/>
      <c r="VQ175" s="55"/>
      <c r="VR175" s="55"/>
      <c r="VS175" s="55"/>
      <c r="VT175" s="55"/>
      <c r="VU175" s="55"/>
      <c r="VV175" s="55"/>
      <c r="VW175" s="55"/>
      <c r="VX175" s="55"/>
      <c r="VY175" s="55"/>
      <c r="VZ175" s="55"/>
      <c r="WA175" s="55"/>
      <c r="WB175" s="55"/>
      <c r="WC175" s="55"/>
      <c r="WD175" s="55"/>
      <c r="WE175" s="55"/>
      <c r="WF175" s="55"/>
      <c r="WG175" s="55"/>
      <c r="WH175" s="55"/>
      <c r="WI175" s="55"/>
      <c r="WJ175" s="55"/>
      <c r="WK175" s="55"/>
      <c r="WL175" s="55"/>
      <c r="WM175" s="55"/>
      <c r="WN175" s="55"/>
      <c r="WO175" s="55"/>
      <c r="WP175" s="55"/>
      <c r="WQ175" s="55"/>
      <c r="WR175" s="55"/>
      <c r="WS175" s="55"/>
      <c r="WT175" s="55"/>
      <c r="WU175" s="55"/>
      <c r="WV175" s="55"/>
      <c r="WW175" s="55"/>
      <c r="WX175" s="55"/>
      <c r="WY175" s="55"/>
      <c r="WZ175" s="55"/>
      <c r="XA175" s="55"/>
      <c r="XB175" s="55"/>
      <c r="XC175" s="55"/>
      <c r="XD175" s="55"/>
      <c r="XE175" s="55"/>
      <c r="XF175" s="55"/>
      <c r="XG175" s="55"/>
      <c r="XH175" s="55"/>
      <c r="XI175" s="55"/>
      <c r="XJ175" s="55"/>
      <c r="XK175" s="55"/>
      <c r="XL175" s="55"/>
      <c r="XM175" s="55"/>
      <c r="XN175" s="55"/>
      <c r="XO175" s="55"/>
      <c r="XP175" s="55"/>
      <c r="XQ175" s="55"/>
      <c r="XR175" s="55"/>
      <c r="XS175" s="55"/>
      <c r="XT175" s="55"/>
      <c r="XU175" s="55"/>
      <c r="XV175" s="55"/>
      <c r="XW175" s="55"/>
      <c r="XX175" s="55"/>
      <c r="XY175" s="55"/>
      <c r="XZ175" s="55"/>
      <c r="YA175" s="55"/>
      <c r="YB175" s="55"/>
      <c r="YC175" s="55"/>
      <c r="YD175" s="55"/>
      <c r="YE175" s="55"/>
      <c r="YF175" s="55"/>
      <c r="YG175" s="55"/>
      <c r="YH175" s="55"/>
      <c r="YI175" s="55"/>
      <c r="YJ175" s="55"/>
      <c r="YK175" s="55"/>
      <c r="YL175" s="55"/>
      <c r="YM175" s="55"/>
      <c r="YN175" s="55"/>
      <c r="YO175" s="55"/>
      <c r="YP175" s="55"/>
      <c r="YQ175" s="55"/>
      <c r="YR175" s="55"/>
      <c r="YS175" s="55"/>
      <c r="YT175" s="55"/>
      <c r="YU175" s="55"/>
      <c r="YV175" s="55"/>
      <c r="YW175" s="55"/>
      <c r="YX175" s="55"/>
      <c r="YY175" s="55"/>
      <c r="YZ175" s="55"/>
      <c r="ZA175" s="55"/>
      <c r="ZB175" s="55"/>
      <c r="ZC175" s="55"/>
      <c r="ZD175" s="55"/>
      <c r="ZE175" s="55"/>
      <c r="ZF175" s="55"/>
      <c r="ZG175" s="55"/>
      <c r="ZH175" s="55"/>
      <c r="ZI175" s="55"/>
      <c r="ZJ175" s="55"/>
      <c r="ZK175" s="55"/>
      <c r="ZL175" s="55"/>
      <c r="ZM175" s="55"/>
      <c r="ZN175" s="55"/>
      <c r="ZO175" s="55"/>
      <c r="ZP175" s="55"/>
      <c r="ZQ175" s="55"/>
      <c r="ZR175" s="55"/>
      <c r="ZS175" s="55"/>
      <c r="ZT175" s="55"/>
      <c r="ZU175" s="55"/>
      <c r="ZV175" s="55"/>
      <c r="ZW175" s="55"/>
      <c r="ZX175" s="55"/>
      <c r="ZY175" s="55"/>
      <c r="ZZ175" s="55"/>
      <c r="AAA175" s="55"/>
      <c r="AAB175" s="55"/>
      <c r="AAC175" s="55"/>
      <c r="AAD175" s="55"/>
      <c r="AAE175" s="55"/>
      <c r="AAF175" s="55"/>
      <c r="AAG175" s="55"/>
      <c r="AAH175" s="55"/>
      <c r="AAI175" s="55"/>
      <c r="AAJ175" s="55"/>
      <c r="AAK175" s="55"/>
      <c r="AAL175" s="55"/>
      <c r="AAM175" s="55"/>
      <c r="AAN175" s="55"/>
      <c r="AAO175" s="55"/>
      <c r="AAP175" s="55"/>
      <c r="AAQ175" s="55"/>
      <c r="AAR175" s="55"/>
      <c r="AAS175" s="55"/>
      <c r="AAT175" s="55"/>
      <c r="AAU175" s="55"/>
      <c r="AAV175" s="55"/>
      <c r="AAW175" s="55"/>
      <c r="AAX175" s="55"/>
      <c r="AAY175" s="55"/>
      <c r="AAZ175" s="55"/>
      <c r="ABA175" s="55"/>
      <c r="ABB175" s="55"/>
      <c r="ABC175" s="55"/>
      <c r="ABD175" s="55"/>
      <c r="ABE175" s="55"/>
      <c r="ABF175" s="55"/>
      <c r="ABG175" s="55"/>
      <c r="ABH175" s="55"/>
      <c r="ABI175" s="55"/>
      <c r="ABJ175" s="55"/>
      <c r="ABK175" s="55"/>
      <c r="ABL175" s="55"/>
      <c r="ABM175" s="55"/>
      <c r="ABN175" s="55"/>
      <c r="ABO175" s="55"/>
      <c r="ABP175" s="55"/>
      <c r="ABQ175" s="55"/>
      <c r="ABR175" s="55"/>
      <c r="ABS175" s="55"/>
      <c r="ABT175" s="55"/>
      <c r="ABU175" s="55"/>
      <c r="ABV175" s="55"/>
      <c r="ABW175" s="55"/>
      <c r="ABX175" s="55"/>
      <c r="ABY175" s="55"/>
      <c r="ABZ175" s="55"/>
      <c r="ACA175" s="55"/>
      <c r="ACB175" s="55"/>
      <c r="ACC175" s="55"/>
      <c r="ACD175" s="55"/>
      <c r="ACE175" s="55"/>
      <c r="ACF175" s="55"/>
      <c r="ACG175" s="55"/>
      <c r="ACH175" s="55"/>
      <c r="ACI175" s="55"/>
      <c r="ACJ175" s="55"/>
      <c r="ACK175" s="55"/>
      <c r="ACL175" s="55"/>
      <c r="ACM175" s="55"/>
      <c r="ACN175" s="55"/>
      <c r="ACO175" s="55"/>
      <c r="ACP175" s="55"/>
      <c r="ACQ175" s="55"/>
      <c r="ACR175" s="55"/>
      <c r="ACS175" s="55"/>
      <c r="ACT175" s="55"/>
      <c r="ACU175" s="55"/>
      <c r="ACV175" s="55"/>
      <c r="ACW175" s="55"/>
      <c r="ACX175" s="55"/>
      <c r="ACY175" s="55"/>
      <c r="ACZ175" s="55"/>
      <c r="ADA175" s="55"/>
      <c r="ADB175" s="55"/>
      <c r="ADC175" s="55"/>
      <c r="ADD175" s="55"/>
      <c r="ADE175" s="55"/>
      <c r="ADF175" s="55"/>
      <c r="ADG175" s="55"/>
      <c r="ADH175" s="55"/>
      <c r="ADI175" s="55"/>
      <c r="ADJ175" s="55"/>
      <c r="ADK175" s="55"/>
      <c r="ADL175" s="55"/>
      <c r="ADM175" s="55"/>
      <c r="ADN175" s="55"/>
      <c r="ADO175" s="55"/>
      <c r="ADP175" s="55"/>
      <c r="ADQ175" s="55"/>
      <c r="ADR175" s="55"/>
      <c r="ADS175" s="55"/>
      <c r="ADT175" s="55"/>
      <c r="ADU175" s="55"/>
      <c r="ADV175" s="55"/>
      <c r="ADW175" s="55"/>
      <c r="ADX175" s="55"/>
      <c r="ADY175" s="55"/>
      <c r="ADZ175" s="55"/>
      <c r="AEA175" s="55"/>
      <c r="AEB175" s="55"/>
      <c r="AEC175" s="55"/>
      <c r="AED175" s="55"/>
      <c r="AEE175" s="55"/>
      <c r="AEF175" s="55"/>
      <c r="AEG175" s="55"/>
      <c r="AEH175" s="55"/>
      <c r="AEI175" s="55"/>
      <c r="AEJ175" s="55"/>
      <c r="AEK175" s="55"/>
      <c r="AEL175" s="55"/>
      <c r="AEM175" s="55"/>
      <c r="AEN175" s="55"/>
      <c r="AEO175" s="55"/>
      <c r="AEP175" s="55"/>
      <c r="AEQ175" s="55"/>
      <c r="AER175" s="55"/>
      <c r="AES175" s="55"/>
      <c r="AET175" s="55"/>
      <c r="AEU175" s="55"/>
      <c r="AEV175" s="55"/>
      <c r="AEW175" s="55"/>
      <c r="AEX175" s="55"/>
      <c r="AEY175" s="55"/>
      <c r="AEZ175" s="55"/>
      <c r="AFA175" s="55"/>
      <c r="AFB175" s="55"/>
      <c r="AFC175" s="55"/>
      <c r="AFD175" s="55"/>
      <c r="AFE175" s="55"/>
      <c r="AFF175" s="55"/>
      <c r="AFG175" s="55"/>
      <c r="AFH175" s="55"/>
      <c r="AFI175" s="55"/>
      <c r="AFJ175" s="55"/>
      <c r="AFK175" s="55"/>
      <c r="AFL175" s="55"/>
      <c r="AFM175" s="55"/>
      <c r="AFN175" s="55"/>
      <c r="AFO175" s="55"/>
      <c r="AFP175" s="55"/>
      <c r="AFQ175" s="55"/>
      <c r="AFR175" s="55"/>
      <c r="AFS175" s="55"/>
      <c r="AFT175" s="55"/>
      <c r="AFU175" s="55"/>
      <c r="AFV175" s="55"/>
      <c r="AFW175" s="55"/>
      <c r="AFX175" s="55"/>
      <c r="AFY175" s="55"/>
      <c r="AFZ175" s="55"/>
      <c r="AGA175" s="55"/>
      <c r="AGB175" s="55"/>
      <c r="AGC175" s="55"/>
      <c r="AGD175" s="55"/>
      <c r="AGE175" s="55"/>
      <c r="AGF175" s="55"/>
      <c r="AGG175" s="55"/>
      <c r="AGH175" s="55"/>
      <c r="AGI175" s="55"/>
      <c r="AGJ175" s="55"/>
      <c r="AGK175" s="55"/>
      <c r="AGL175" s="55"/>
      <c r="AGM175" s="55"/>
      <c r="AGN175" s="55"/>
      <c r="AGO175" s="55"/>
      <c r="AGP175" s="55"/>
      <c r="AGQ175" s="55"/>
      <c r="AGR175" s="55"/>
      <c r="AGS175" s="55"/>
      <c r="AGT175" s="55"/>
      <c r="AGU175" s="55"/>
      <c r="AGV175" s="55"/>
      <c r="AGW175" s="55"/>
      <c r="AGX175" s="55"/>
      <c r="AGY175" s="55"/>
      <c r="AGZ175" s="55"/>
      <c r="AHA175" s="55"/>
      <c r="AHB175" s="55"/>
      <c r="AHC175" s="55"/>
      <c r="AHD175" s="55"/>
      <c r="AHE175" s="55"/>
      <c r="AHF175" s="55"/>
      <c r="AHG175" s="55"/>
      <c r="AHH175" s="55"/>
      <c r="AHI175" s="55"/>
      <c r="AHJ175" s="55"/>
      <c r="AHK175" s="55"/>
      <c r="AHL175" s="55"/>
      <c r="AHM175" s="55"/>
      <c r="AHN175" s="55"/>
      <c r="AHO175" s="55"/>
      <c r="AHP175" s="55"/>
      <c r="AHQ175" s="55"/>
      <c r="AHR175" s="55"/>
      <c r="AHS175" s="55"/>
      <c r="AHT175" s="55"/>
      <c r="AHU175" s="55"/>
      <c r="AHV175" s="55"/>
      <c r="AHW175" s="55"/>
      <c r="AHX175" s="55"/>
      <c r="AHY175" s="55"/>
      <c r="AHZ175" s="55"/>
      <c r="AIA175" s="55"/>
      <c r="AIB175" s="55"/>
      <c r="AIC175" s="55"/>
      <c r="AID175" s="55"/>
      <c r="AIE175" s="55"/>
      <c r="AIF175" s="55"/>
      <c r="AIG175" s="55"/>
      <c r="AIH175" s="55"/>
      <c r="AII175" s="55"/>
      <c r="AIJ175" s="55"/>
      <c r="AIK175" s="55"/>
      <c r="AIL175" s="55"/>
      <c r="AIM175" s="55"/>
      <c r="AIN175" s="55"/>
      <c r="AIO175" s="55"/>
      <c r="AIP175" s="55"/>
      <c r="AIQ175" s="55"/>
      <c r="AIR175" s="55"/>
      <c r="AIS175" s="55"/>
      <c r="AIT175" s="55"/>
      <c r="AIU175" s="55"/>
      <c r="AIV175" s="55"/>
      <c r="AIW175" s="55"/>
      <c r="AIX175" s="55"/>
      <c r="AIY175" s="55"/>
      <c r="AIZ175" s="55"/>
      <c r="AJA175" s="55"/>
      <c r="AJB175" s="55"/>
      <c r="AJC175" s="55"/>
      <c r="AJD175" s="55"/>
      <c r="AJE175" s="55"/>
      <c r="AJF175" s="55"/>
      <c r="AJG175" s="55"/>
      <c r="AJH175" s="55"/>
      <c r="AJI175" s="55"/>
      <c r="AJJ175" s="55"/>
      <c r="AJK175" s="55"/>
      <c r="AJL175" s="55"/>
      <c r="AJM175" s="55"/>
      <c r="AJN175" s="55"/>
      <c r="AJO175" s="55"/>
      <c r="AJP175" s="55"/>
      <c r="AJQ175" s="55"/>
      <c r="AJR175" s="55"/>
      <c r="AJS175" s="55"/>
      <c r="AJT175" s="55"/>
      <c r="AJU175" s="55"/>
      <c r="AJV175" s="55"/>
      <c r="AJW175" s="55"/>
      <c r="AJX175" s="55"/>
      <c r="AJY175" s="55"/>
      <c r="AJZ175" s="55"/>
      <c r="AKA175" s="55"/>
      <c r="AKB175" s="55"/>
      <c r="AKC175" s="55"/>
      <c r="AKD175" s="55"/>
      <c r="AKE175" s="55"/>
      <c r="AKF175" s="55"/>
      <c r="AKG175" s="55"/>
      <c r="AKH175" s="55"/>
      <c r="AKI175" s="55"/>
      <c r="AKJ175" s="55"/>
      <c r="AKK175" s="55"/>
      <c r="AKL175" s="55"/>
      <c r="AKM175" s="55"/>
      <c r="AKN175" s="55"/>
      <c r="AKO175" s="55"/>
      <c r="AKP175" s="55"/>
      <c r="AKQ175" s="55"/>
      <c r="AKR175" s="55"/>
      <c r="AKS175" s="55"/>
      <c r="AKT175" s="55"/>
      <c r="AKU175" s="55"/>
      <c r="AKV175" s="55"/>
      <c r="AKW175" s="55"/>
      <c r="AKX175" s="55"/>
      <c r="AKY175" s="55"/>
      <c r="AKZ175" s="55"/>
      <c r="ALA175" s="55"/>
      <c r="ALB175" s="55"/>
      <c r="ALC175" s="55"/>
      <c r="ALD175" s="55"/>
      <c r="ALE175" s="55"/>
      <c r="ALF175" s="55"/>
      <c r="ALG175" s="55"/>
      <c r="ALH175" s="55"/>
      <c r="ALI175" s="55"/>
      <c r="ALJ175" s="55"/>
      <c r="ALK175" s="55"/>
      <c r="ALL175" s="55"/>
      <c r="ALM175" s="55"/>
      <c r="ALN175" s="55"/>
      <c r="ALO175" s="55"/>
      <c r="ALP175" s="55"/>
      <c r="ALQ175" s="55"/>
      <c r="ALR175" s="55"/>
      <c r="ALS175" s="55"/>
      <c r="ALT175" s="55"/>
      <c r="ALU175" s="55"/>
      <c r="ALV175" s="55"/>
      <c r="ALW175" s="55"/>
      <c r="ALX175" s="55"/>
      <c r="ALY175" s="55"/>
      <c r="ALZ175" s="55"/>
      <c r="AMA175" s="55"/>
      <c r="AMB175" s="55"/>
      <c r="AMC175" s="55"/>
      <c r="AMD175" s="55"/>
      <c r="AME175" s="55"/>
      <c r="AMF175" s="55"/>
      <c r="AMG175" s="55"/>
      <c r="AMH175" s="55"/>
      <c r="AMI175" s="55"/>
      <c r="AMJ175" s="55"/>
    </row>
    <row r="176" spans="1:1024" ht="12.75" customHeight="1" x14ac:dyDescent="0.15">
      <c r="A176" s="6" t="s">
        <v>48</v>
      </c>
      <c r="D176" s="7"/>
      <c r="E176" s="7"/>
      <c r="F176" s="8"/>
      <c r="I176" s="9"/>
      <c r="L176" s="9"/>
      <c r="M176" s="9"/>
    </row>
    <row r="177" spans="1:1024" x14ac:dyDescent="0.15">
      <c r="A177" s="10" t="s">
        <v>1</v>
      </c>
      <c r="B177" s="10"/>
      <c r="C177" s="10"/>
    </row>
    <row r="178" spans="1:1024" x14ac:dyDescent="0.15">
      <c r="A178" s="11" t="s">
        <v>49</v>
      </c>
      <c r="B178" s="11"/>
      <c r="C178" s="11"/>
      <c r="E178" s="60"/>
      <c r="G178" s="8"/>
      <c r="H178" s="8"/>
      <c r="I178" s="8"/>
      <c r="J178" s="6"/>
      <c r="K178" s="6"/>
      <c r="L178" s="6"/>
    </row>
    <row r="179" spans="1:1024" x14ac:dyDescent="0.15">
      <c r="A179" s="12" t="s">
        <v>3</v>
      </c>
      <c r="B179" s="12"/>
      <c r="C179" s="12"/>
      <c r="D179" s="12"/>
      <c r="E179" s="60"/>
      <c r="G179" s="13" t="s">
        <v>4</v>
      </c>
      <c r="H179" s="13"/>
      <c r="I179" s="13"/>
      <c r="J179" s="14" t="s">
        <v>5</v>
      </c>
      <c r="K179" s="14"/>
      <c r="L179" s="14"/>
    </row>
    <row r="180" spans="1:1024" ht="39.75" customHeight="1" x14ac:dyDescent="0.15">
      <c r="A180" s="15" t="s">
        <v>6</v>
      </c>
      <c r="B180" s="15" t="s">
        <v>7</v>
      </c>
      <c r="C180" s="16" t="s">
        <v>8</v>
      </c>
      <c r="D180" s="17" t="s">
        <v>9</v>
      </c>
      <c r="E180" s="15" t="s">
        <v>10</v>
      </c>
      <c r="F180" s="18" t="s">
        <v>11</v>
      </c>
      <c r="G180" s="19" t="s">
        <v>12</v>
      </c>
      <c r="H180" s="19" t="s">
        <v>13</v>
      </c>
      <c r="I180" s="20" t="s">
        <v>14</v>
      </c>
      <c r="J180" s="19" t="s">
        <v>15</v>
      </c>
      <c r="K180" s="19" t="s">
        <v>16</v>
      </c>
      <c r="L180" s="19" t="s">
        <v>17</v>
      </c>
      <c r="M180" s="21" t="s">
        <v>18</v>
      </c>
    </row>
    <row r="181" spans="1:1024" ht="29.25" customHeight="1" x14ac:dyDescent="0.15">
      <c r="A181" s="15"/>
      <c r="B181" s="15"/>
      <c r="C181" s="16"/>
      <c r="D181" s="17"/>
      <c r="E181" s="15"/>
      <c r="F181" s="18"/>
      <c r="G181" s="19"/>
      <c r="H181" s="19"/>
      <c r="I181" s="20"/>
      <c r="J181" s="19"/>
      <c r="K181" s="19"/>
      <c r="L181" s="19"/>
      <c r="M181" s="21"/>
    </row>
    <row r="182" spans="1:1024" x14ac:dyDescent="0.15">
      <c r="A182" s="10" t="s">
        <v>19</v>
      </c>
      <c r="B182" s="22" t="s">
        <v>20</v>
      </c>
      <c r="C182" s="23">
        <v>1</v>
      </c>
      <c r="D182" s="24">
        <v>45970</v>
      </c>
      <c r="E182" s="25"/>
      <c r="F182" s="26">
        <v>24</v>
      </c>
      <c r="G182" s="27">
        <v>45.06</v>
      </c>
      <c r="H182" s="28">
        <v>4.582E-2</v>
      </c>
      <c r="I182" s="29">
        <f>G182*(F182+F183)+H182*(D182+D183)</f>
        <v>34229.259319999997</v>
      </c>
      <c r="J182" s="25"/>
      <c r="K182" s="30"/>
      <c r="L182" s="31">
        <f>J182*F182+K182*D182</f>
        <v>0</v>
      </c>
      <c r="M182" s="29">
        <f>I182+L182+L183</f>
        <v>34229.259319999997</v>
      </c>
    </row>
    <row r="183" spans="1:1024" x14ac:dyDescent="0.15">
      <c r="A183" s="10"/>
      <c r="B183" s="22" t="s">
        <v>21</v>
      </c>
      <c r="C183" s="23">
        <v>5</v>
      </c>
      <c r="D183" s="24">
        <v>559456</v>
      </c>
      <c r="E183" s="25"/>
      <c r="F183" s="26">
        <v>120</v>
      </c>
      <c r="G183" s="27"/>
      <c r="H183" s="28"/>
      <c r="I183" s="29" t="e">
        <f>G183*(F183+#REF!)+H183*(D183+#REF!)</f>
        <v>#REF!</v>
      </c>
      <c r="J183" s="25"/>
      <c r="K183" s="30"/>
      <c r="L183" s="31">
        <f>J183*F183+K183*D183</f>
        <v>0</v>
      </c>
      <c r="M183" s="29" t="e">
        <f>I183+L183+#REF!</f>
        <v>#REF!</v>
      </c>
    </row>
    <row r="184" spans="1:1024" x14ac:dyDescent="0.15">
      <c r="A184" s="32" t="s">
        <v>23</v>
      </c>
      <c r="B184" s="32" t="s">
        <v>23</v>
      </c>
      <c r="C184" s="33">
        <f>SUM(C182:C183)</f>
        <v>6</v>
      </c>
      <c r="D184" s="34">
        <f>SUM(D182:D183)</f>
        <v>605426</v>
      </c>
      <c r="E184" s="34">
        <f>SUM(E182:E183)</f>
        <v>0</v>
      </c>
      <c r="F184" s="35">
        <f>SUM(F182:F183)</f>
        <v>144</v>
      </c>
      <c r="G184" s="27"/>
      <c r="H184" s="27"/>
      <c r="I184" s="36">
        <f>I182</f>
        <v>34229.259319999997</v>
      </c>
      <c r="J184" s="27"/>
      <c r="K184" s="27"/>
      <c r="L184" s="37">
        <f>SUM(L182:L183)</f>
        <v>0</v>
      </c>
      <c r="M184" s="37">
        <f>M182</f>
        <v>34229.259319999997</v>
      </c>
    </row>
    <row r="185" spans="1:1024" s="59" customFormat="1" x14ac:dyDescent="0.15">
      <c r="A185" s="2"/>
      <c r="B185" s="2"/>
      <c r="C185" s="2"/>
      <c r="D185" s="2"/>
      <c r="E185" s="2"/>
      <c r="F185" s="3"/>
      <c r="G185" s="2"/>
      <c r="H185" s="2"/>
      <c r="I185" s="4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  <c r="DN185" s="2"/>
      <c r="DO185" s="2"/>
      <c r="DP185" s="2"/>
      <c r="DQ185" s="2"/>
      <c r="DR185" s="2"/>
      <c r="DS185" s="2"/>
      <c r="DT185" s="2"/>
      <c r="DU185" s="2"/>
      <c r="DV185" s="2"/>
      <c r="DW185" s="2"/>
      <c r="DX185" s="2"/>
      <c r="DY185" s="2"/>
      <c r="DZ185" s="2"/>
      <c r="EA185" s="2"/>
      <c r="EB185" s="2"/>
      <c r="EC185" s="2"/>
      <c r="ED185" s="2"/>
      <c r="EE185" s="2"/>
      <c r="EF185" s="2"/>
      <c r="EG185" s="2"/>
      <c r="EH185" s="2"/>
      <c r="EI185" s="2"/>
      <c r="EJ185" s="2"/>
      <c r="EK185" s="2"/>
      <c r="EL185" s="2"/>
      <c r="EM185" s="2"/>
      <c r="EN185" s="2"/>
      <c r="EO185" s="2"/>
      <c r="EP185" s="2"/>
      <c r="EQ185" s="2"/>
      <c r="ER185" s="2"/>
      <c r="ES185" s="2"/>
      <c r="ET185" s="2"/>
      <c r="EU185" s="2"/>
      <c r="EV185" s="2"/>
      <c r="EW185" s="2"/>
      <c r="EX185" s="2"/>
      <c r="EY185" s="2"/>
      <c r="EZ185" s="2"/>
      <c r="FA185" s="2"/>
      <c r="FB185" s="2"/>
      <c r="FC185" s="2"/>
      <c r="FD185" s="2"/>
      <c r="FE185" s="2"/>
      <c r="FF185" s="2"/>
      <c r="FG185" s="2"/>
      <c r="FH185" s="2"/>
      <c r="FI185" s="2"/>
      <c r="FJ185" s="2"/>
      <c r="FK185" s="2"/>
      <c r="FL185" s="2"/>
      <c r="FM185" s="2"/>
      <c r="FN185" s="2"/>
      <c r="FO185" s="2"/>
      <c r="FP185" s="2"/>
      <c r="FQ185" s="2"/>
      <c r="FR185" s="2"/>
      <c r="FS185" s="2"/>
      <c r="FT185" s="2"/>
      <c r="FU185" s="2"/>
      <c r="FV185" s="2"/>
      <c r="FW185" s="2"/>
      <c r="FX185" s="2"/>
      <c r="FY185" s="2"/>
      <c r="FZ185" s="2"/>
      <c r="GA185" s="2"/>
      <c r="GB185" s="2"/>
      <c r="GC185" s="2"/>
      <c r="GD185" s="2"/>
      <c r="GE185" s="2"/>
      <c r="GF185" s="2"/>
      <c r="GG185" s="2"/>
      <c r="GH185" s="2"/>
      <c r="GI185" s="2"/>
      <c r="GJ185" s="2"/>
      <c r="GK185" s="2"/>
      <c r="GL185" s="2"/>
      <c r="GM185" s="2"/>
      <c r="GN185" s="2"/>
      <c r="GO185" s="2"/>
      <c r="GP185" s="2"/>
      <c r="GQ185" s="2"/>
      <c r="GR185" s="2"/>
      <c r="GS185" s="2"/>
      <c r="GT185" s="2"/>
      <c r="GU185" s="2"/>
      <c r="GV185" s="2"/>
      <c r="GW185" s="2"/>
      <c r="GX185" s="2"/>
      <c r="GY185" s="2"/>
      <c r="GZ185" s="2"/>
      <c r="HA185" s="2"/>
      <c r="HB185" s="2"/>
      <c r="HC185" s="2"/>
      <c r="HD185" s="2"/>
      <c r="HE185" s="2"/>
      <c r="HF185" s="2"/>
      <c r="HG185" s="2"/>
      <c r="HH185" s="2"/>
      <c r="HI185" s="2"/>
      <c r="HJ185" s="2"/>
      <c r="HK185" s="2"/>
      <c r="HL185" s="2"/>
      <c r="HM185" s="2"/>
      <c r="HN185" s="2"/>
      <c r="HO185" s="2"/>
      <c r="HP185" s="2"/>
      <c r="HQ185" s="2"/>
      <c r="HR185" s="2"/>
      <c r="HS185" s="2"/>
      <c r="HT185" s="2"/>
      <c r="HU185" s="2"/>
      <c r="HV185" s="2"/>
      <c r="HW185" s="2"/>
      <c r="HX185" s="2"/>
      <c r="HY185" s="2"/>
      <c r="HZ185" s="2"/>
      <c r="IA185" s="2"/>
      <c r="IB185" s="2"/>
      <c r="IC185" s="2"/>
      <c r="ID185" s="2"/>
      <c r="IE185" s="2"/>
      <c r="IF185" s="2"/>
      <c r="IG185" s="2"/>
      <c r="IH185" s="2"/>
      <c r="II185" s="2"/>
      <c r="IJ185" s="2"/>
      <c r="IK185" s="2"/>
      <c r="IL185" s="2"/>
      <c r="IM185" s="2"/>
      <c r="IN185" s="2"/>
      <c r="IO185" s="2"/>
      <c r="IP185" s="2"/>
      <c r="IQ185" s="2"/>
      <c r="IR185" s="2"/>
      <c r="IS185" s="2"/>
      <c r="IT185" s="2"/>
      <c r="IU185" s="2"/>
      <c r="IV185" s="2"/>
      <c r="IW185" s="2"/>
      <c r="IX185" s="2"/>
      <c r="IY185" s="2"/>
      <c r="IZ185" s="2"/>
      <c r="JA185" s="2"/>
      <c r="JB185" s="2"/>
      <c r="JC185" s="2"/>
      <c r="JD185" s="2"/>
      <c r="JE185" s="2"/>
      <c r="JF185" s="2"/>
      <c r="JG185" s="2"/>
      <c r="JH185" s="2"/>
      <c r="JI185" s="2"/>
      <c r="JJ185" s="2"/>
      <c r="JK185" s="2"/>
      <c r="JL185" s="2"/>
      <c r="JM185" s="2"/>
      <c r="JN185" s="2"/>
      <c r="JO185" s="2"/>
      <c r="JP185" s="2"/>
      <c r="JQ185" s="2"/>
      <c r="JR185" s="2"/>
      <c r="JS185" s="2"/>
      <c r="JT185" s="2"/>
      <c r="JU185" s="2"/>
      <c r="JV185" s="2"/>
      <c r="JW185" s="2"/>
      <c r="JX185" s="2"/>
      <c r="JY185" s="2"/>
      <c r="JZ185" s="2"/>
      <c r="KA185" s="2"/>
      <c r="KB185" s="2"/>
      <c r="KC185" s="2"/>
      <c r="KD185" s="2"/>
      <c r="KE185" s="2"/>
      <c r="KF185" s="2"/>
      <c r="KG185" s="2"/>
      <c r="KH185" s="2"/>
      <c r="KI185" s="2"/>
      <c r="KJ185" s="2"/>
      <c r="KK185" s="2"/>
      <c r="KL185" s="2"/>
      <c r="KM185" s="2"/>
      <c r="KN185" s="2"/>
      <c r="KO185" s="2"/>
      <c r="KP185" s="2"/>
      <c r="KQ185" s="2"/>
      <c r="KR185" s="2"/>
      <c r="KS185" s="2"/>
      <c r="KT185" s="2"/>
      <c r="KU185" s="2"/>
      <c r="KV185" s="2"/>
      <c r="KW185" s="2"/>
      <c r="KX185" s="2"/>
      <c r="KY185" s="2"/>
      <c r="KZ185" s="2"/>
      <c r="LA185" s="2"/>
      <c r="LB185" s="2"/>
      <c r="LC185" s="2"/>
      <c r="LD185" s="2"/>
      <c r="LE185" s="2"/>
      <c r="LF185" s="2"/>
      <c r="LG185" s="2"/>
      <c r="LH185" s="2"/>
      <c r="LI185" s="2"/>
      <c r="LJ185" s="2"/>
      <c r="LK185" s="2"/>
      <c r="LL185" s="2"/>
      <c r="LM185" s="2"/>
      <c r="LN185" s="2"/>
      <c r="LO185" s="2"/>
      <c r="LP185" s="2"/>
      <c r="LQ185" s="2"/>
      <c r="LR185" s="2"/>
      <c r="LS185" s="2"/>
      <c r="LT185" s="2"/>
      <c r="LU185" s="2"/>
      <c r="LV185" s="2"/>
      <c r="LW185" s="2"/>
      <c r="LX185" s="2"/>
      <c r="LY185" s="2"/>
      <c r="LZ185" s="2"/>
      <c r="MA185" s="2"/>
      <c r="MB185" s="2"/>
      <c r="MC185" s="2"/>
      <c r="MD185" s="2"/>
      <c r="ME185" s="2"/>
      <c r="MF185" s="2"/>
      <c r="MG185" s="2"/>
      <c r="MH185" s="2"/>
      <c r="MI185" s="2"/>
      <c r="MJ185" s="2"/>
      <c r="MK185" s="2"/>
      <c r="ML185" s="2"/>
      <c r="MM185" s="2"/>
      <c r="MN185" s="2"/>
      <c r="MO185" s="2"/>
      <c r="MP185" s="2"/>
      <c r="MQ185" s="2"/>
      <c r="MR185" s="2"/>
      <c r="MS185" s="2"/>
      <c r="MT185" s="2"/>
      <c r="MU185" s="2"/>
      <c r="MV185" s="2"/>
      <c r="MW185" s="2"/>
      <c r="MX185" s="2"/>
      <c r="MY185" s="2"/>
      <c r="MZ185" s="2"/>
      <c r="NA185" s="2"/>
      <c r="NB185" s="2"/>
      <c r="NC185" s="2"/>
      <c r="ND185" s="2"/>
      <c r="NE185" s="2"/>
      <c r="NF185" s="2"/>
      <c r="NG185" s="2"/>
      <c r="NH185" s="2"/>
      <c r="NI185" s="2"/>
      <c r="NJ185" s="2"/>
      <c r="NK185" s="2"/>
      <c r="NL185" s="2"/>
      <c r="NM185" s="2"/>
      <c r="NN185" s="2"/>
      <c r="NO185" s="2"/>
      <c r="NP185" s="2"/>
      <c r="NQ185" s="2"/>
      <c r="NR185" s="2"/>
      <c r="NS185" s="2"/>
      <c r="NT185" s="2"/>
      <c r="NU185" s="2"/>
      <c r="NV185" s="2"/>
      <c r="NW185" s="2"/>
      <c r="NX185" s="2"/>
      <c r="NY185" s="2"/>
      <c r="NZ185" s="2"/>
      <c r="OA185" s="2"/>
      <c r="OB185" s="2"/>
      <c r="OC185" s="2"/>
      <c r="OD185" s="2"/>
      <c r="OE185" s="2"/>
      <c r="OF185" s="2"/>
      <c r="OG185" s="2"/>
      <c r="OH185" s="2"/>
      <c r="OI185" s="2"/>
      <c r="OJ185" s="2"/>
      <c r="OK185" s="2"/>
      <c r="OL185" s="2"/>
      <c r="OM185" s="2"/>
      <c r="ON185" s="2"/>
      <c r="OO185" s="2"/>
      <c r="OP185" s="2"/>
      <c r="OQ185" s="2"/>
      <c r="OR185" s="2"/>
      <c r="OS185" s="2"/>
      <c r="OT185" s="2"/>
      <c r="OU185" s="2"/>
      <c r="OV185" s="2"/>
      <c r="OW185" s="2"/>
      <c r="OX185" s="2"/>
      <c r="OY185" s="2"/>
      <c r="OZ185" s="2"/>
      <c r="PA185" s="2"/>
      <c r="PB185" s="2"/>
      <c r="PC185" s="2"/>
      <c r="PD185" s="2"/>
      <c r="PE185" s="2"/>
      <c r="PF185" s="2"/>
      <c r="PG185" s="2"/>
      <c r="PH185" s="2"/>
      <c r="PI185" s="2"/>
      <c r="PJ185" s="2"/>
      <c r="PK185" s="2"/>
      <c r="PL185" s="2"/>
      <c r="PM185" s="2"/>
      <c r="PN185" s="2"/>
      <c r="PO185" s="2"/>
      <c r="PP185" s="2"/>
      <c r="PQ185" s="2"/>
      <c r="PR185" s="2"/>
      <c r="PS185" s="2"/>
      <c r="PT185" s="2"/>
      <c r="PU185" s="2"/>
      <c r="PV185" s="2"/>
      <c r="PW185" s="2"/>
      <c r="PX185" s="2"/>
      <c r="PY185" s="2"/>
      <c r="PZ185" s="2"/>
      <c r="QA185" s="2"/>
      <c r="QB185" s="2"/>
      <c r="QC185" s="2"/>
      <c r="QD185" s="2"/>
      <c r="QE185" s="2"/>
      <c r="QF185" s="2"/>
      <c r="QG185" s="2"/>
      <c r="QH185" s="2"/>
      <c r="QI185" s="2"/>
      <c r="QJ185" s="2"/>
      <c r="QK185" s="2"/>
      <c r="QL185" s="2"/>
      <c r="QM185" s="2"/>
      <c r="QN185" s="2"/>
      <c r="QO185" s="2"/>
      <c r="QP185" s="2"/>
      <c r="QQ185" s="2"/>
      <c r="QR185" s="2"/>
      <c r="QS185" s="2"/>
      <c r="QT185" s="2"/>
      <c r="QU185" s="2"/>
      <c r="QV185" s="2"/>
      <c r="QW185" s="2"/>
      <c r="QX185" s="2"/>
      <c r="QY185" s="2"/>
      <c r="QZ185" s="2"/>
      <c r="RA185" s="2"/>
      <c r="RB185" s="2"/>
      <c r="RC185" s="2"/>
      <c r="RD185" s="2"/>
      <c r="RE185" s="2"/>
      <c r="RF185" s="2"/>
      <c r="RG185" s="2"/>
      <c r="RH185" s="2"/>
      <c r="RI185" s="2"/>
      <c r="RJ185" s="2"/>
      <c r="RK185" s="2"/>
      <c r="RL185" s="2"/>
      <c r="RM185" s="2"/>
      <c r="RN185" s="2"/>
      <c r="RO185" s="2"/>
      <c r="RP185" s="2"/>
      <c r="RQ185" s="2"/>
      <c r="RR185" s="2"/>
      <c r="RS185" s="2"/>
      <c r="RT185" s="2"/>
      <c r="RU185" s="2"/>
      <c r="RV185" s="2"/>
      <c r="RW185" s="2"/>
      <c r="RX185" s="2"/>
      <c r="RY185" s="2"/>
      <c r="RZ185" s="2"/>
      <c r="SA185" s="2"/>
      <c r="SB185" s="2"/>
      <c r="SC185" s="2"/>
      <c r="SD185" s="2"/>
      <c r="SE185" s="2"/>
      <c r="SF185" s="2"/>
      <c r="SG185" s="2"/>
      <c r="SH185" s="2"/>
      <c r="SI185" s="2"/>
      <c r="SJ185" s="2"/>
      <c r="SK185" s="2"/>
      <c r="SL185" s="2"/>
      <c r="SM185" s="2"/>
      <c r="SN185" s="2"/>
      <c r="SO185" s="2"/>
      <c r="SP185" s="2"/>
      <c r="SQ185" s="2"/>
      <c r="SR185" s="2"/>
      <c r="SS185" s="2"/>
      <c r="ST185" s="2"/>
      <c r="SU185" s="2"/>
      <c r="SV185" s="2"/>
      <c r="SW185" s="2"/>
      <c r="SX185" s="2"/>
      <c r="SY185" s="2"/>
      <c r="SZ185" s="2"/>
      <c r="TA185" s="2"/>
      <c r="TB185" s="2"/>
      <c r="TC185" s="2"/>
      <c r="TD185" s="2"/>
      <c r="TE185" s="2"/>
      <c r="TF185" s="2"/>
      <c r="TG185" s="2"/>
      <c r="TH185" s="2"/>
      <c r="TI185" s="2"/>
      <c r="TJ185" s="2"/>
      <c r="TK185" s="2"/>
      <c r="TL185" s="2"/>
      <c r="TM185" s="2"/>
      <c r="TN185" s="2"/>
      <c r="TO185" s="2"/>
      <c r="TP185" s="2"/>
      <c r="TQ185" s="2"/>
      <c r="TR185" s="2"/>
      <c r="TS185" s="2"/>
      <c r="TT185" s="2"/>
      <c r="TU185" s="2"/>
      <c r="TV185" s="2"/>
      <c r="TW185" s="2"/>
      <c r="TX185" s="2"/>
      <c r="TY185" s="2"/>
      <c r="TZ185" s="2"/>
      <c r="UA185" s="2"/>
      <c r="UB185" s="2"/>
      <c r="UC185" s="2"/>
      <c r="UD185" s="2"/>
      <c r="UE185" s="2"/>
      <c r="UF185" s="2"/>
      <c r="UG185" s="2"/>
      <c r="UH185" s="2"/>
      <c r="UI185" s="2"/>
      <c r="UJ185" s="2"/>
      <c r="UK185" s="2"/>
      <c r="UL185" s="2"/>
      <c r="UM185" s="2"/>
      <c r="UN185" s="2"/>
      <c r="UO185" s="2"/>
      <c r="UP185" s="2"/>
      <c r="UQ185" s="2"/>
      <c r="UR185" s="2"/>
      <c r="US185" s="2"/>
      <c r="UT185" s="2"/>
      <c r="UU185" s="2"/>
      <c r="UV185" s="2"/>
      <c r="UW185" s="2"/>
      <c r="UX185" s="2"/>
      <c r="UY185" s="2"/>
      <c r="UZ185" s="2"/>
      <c r="VA185" s="2"/>
      <c r="VB185" s="2"/>
      <c r="VC185" s="2"/>
      <c r="VD185" s="2"/>
      <c r="VE185" s="2"/>
      <c r="VF185" s="2"/>
      <c r="VG185" s="2"/>
      <c r="VH185" s="2"/>
      <c r="VI185" s="2"/>
      <c r="VJ185" s="2"/>
      <c r="VK185" s="2"/>
      <c r="VL185" s="2"/>
      <c r="VM185" s="2"/>
      <c r="VN185" s="2"/>
      <c r="VO185" s="2"/>
      <c r="VP185" s="2"/>
      <c r="VQ185" s="2"/>
      <c r="VR185" s="2"/>
      <c r="VS185" s="2"/>
      <c r="VT185" s="2"/>
      <c r="VU185" s="2"/>
      <c r="VV185" s="2"/>
      <c r="VW185" s="2"/>
      <c r="VX185" s="2"/>
      <c r="VY185" s="2"/>
      <c r="VZ185" s="2"/>
      <c r="WA185" s="2"/>
      <c r="WB185" s="2"/>
      <c r="WC185" s="2"/>
      <c r="WD185" s="2"/>
      <c r="WE185" s="2"/>
      <c r="WF185" s="2"/>
      <c r="WG185" s="2"/>
      <c r="WH185" s="2"/>
      <c r="WI185" s="2"/>
      <c r="WJ185" s="2"/>
      <c r="WK185" s="2"/>
      <c r="WL185" s="2"/>
      <c r="WM185" s="2"/>
      <c r="WN185" s="2"/>
      <c r="WO185" s="2"/>
      <c r="WP185" s="2"/>
      <c r="WQ185" s="2"/>
      <c r="WR185" s="2"/>
      <c r="WS185" s="2"/>
      <c r="WT185" s="2"/>
      <c r="WU185" s="2"/>
      <c r="WV185" s="2"/>
      <c r="WW185" s="2"/>
      <c r="WX185" s="2"/>
      <c r="WY185" s="2"/>
      <c r="WZ185" s="2"/>
      <c r="XA185" s="2"/>
      <c r="XB185" s="2"/>
      <c r="XC185" s="2"/>
      <c r="XD185" s="2"/>
      <c r="XE185" s="2"/>
      <c r="XF185" s="2"/>
      <c r="XG185" s="2"/>
      <c r="XH185" s="2"/>
      <c r="XI185" s="2"/>
      <c r="XJ185" s="2"/>
      <c r="XK185" s="2"/>
      <c r="XL185" s="2"/>
      <c r="XM185" s="2"/>
      <c r="XN185" s="2"/>
      <c r="XO185" s="2"/>
      <c r="XP185" s="2"/>
      <c r="XQ185" s="2"/>
      <c r="XR185" s="2"/>
      <c r="XS185" s="2"/>
      <c r="XT185" s="2"/>
      <c r="XU185" s="2"/>
      <c r="XV185" s="2"/>
      <c r="XW185" s="2"/>
      <c r="XX185" s="2"/>
      <c r="XY185" s="2"/>
      <c r="XZ185" s="2"/>
      <c r="YA185" s="2"/>
      <c r="YB185" s="2"/>
      <c r="YC185" s="2"/>
      <c r="YD185" s="2"/>
      <c r="YE185" s="2"/>
      <c r="YF185" s="2"/>
      <c r="YG185" s="2"/>
      <c r="YH185" s="2"/>
      <c r="YI185" s="2"/>
      <c r="YJ185" s="2"/>
      <c r="YK185" s="2"/>
      <c r="YL185" s="2"/>
      <c r="YM185" s="2"/>
      <c r="YN185" s="2"/>
      <c r="YO185" s="2"/>
      <c r="YP185" s="2"/>
      <c r="YQ185" s="2"/>
      <c r="YR185" s="2"/>
      <c r="YS185" s="2"/>
      <c r="YT185" s="2"/>
      <c r="YU185" s="2"/>
      <c r="YV185" s="2"/>
      <c r="YW185" s="2"/>
      <c r="YX185" s="2"/>
      <c r="YY185" s="2"/>
      <c r="YZ185" s="2"/>
      <c r="ZA185" s="2"/>
      <c r="ZB185" s="2"/>
      <c r="ZC185" s="2"/>
      <c r="ZD185" s="2"/>
      <c r="ZE185" s="2"/>
      <c r="ZF185" s="2"/>
      <c r="ZG185" s="2"/>
      <c r="ZH185" s="2"/>
      <c r="ZI185" s="2"/>
      <c r="ZJ185" s="2"/>
      <c r="ZK185" s="2"/>
      <c r="ZL185" s="2"/>
      <c r="ZM185" s="2"/>
      <c r="ZN185" s="2"/>
      <c r="ZO185" s="2"/>
      <c r="ZP185" s="2"/>
      <c r="ZQ185" s="2"/>
      <c r="ZR185" s="2"/>
      <c r="ZS185" s="2"/>
      <c r="ZT185" s="2"/>
      <c r="ZU185" s="2"/>
      <c r="ZV185" s="2"/>
      <c r="ZW185" s="2"/>
      <c r="ZX185" s="2"/>
      <c r="ZY185" s="2"/>
      <c r="ZZ185" s="2"/>
      <c r="AAA185" s="2"/>
      <c r="AAB185" s="2"/>
      <c r="AAC185" s="2"/>
      <c r="AAD185" s="2"/>
      <c r="AAE185" s="2"/>
      <c r="AAF185" s="2"/>
      <c r="AAG185" s="2"/>
      <c r="AAH185" s="2"/>
      <c r="AAI185" s="2"/>
      <c r="AAJ185" s="2"/>
      <c r="AAK185" s="2"/>
      <c r="AAL185" s="2"/>
      <c r="AAM185" s="2"/>
      <c r="AAN185" s="2"/>
      <c r="AAO185" s="2"/>
      <c r="AAP185" s="2"/>
      <c r="AAQ185" s="2"/>
      <c r="AAR185" s="2"/>
      <c r="AAS185" s="2"/>
      <c r="AAT185" s="2"/>
      <c r="AAU185" s="2"/>
      <c r="AAV185" s="2"/>
      <c r="AAW185" s="2"/>
      <c r="AAX185" s="2"/>
      <c r="AAY185" s="2"/>
      <c r="AAZ185" s="2"/>
      <c r="ABA185" s="2"/>
      <c r="ABB185" s="2"/>
      <c r="ABC185" s="2"/>
      <c r="ABD185" s="2"/>
      <c r="ABE185" s="2"/>
      <c r="ABF185" s="2"/>
      <c r="ABG185" s="2"/>
      <c r="ABH185" s="2"/>
      <c r="ABI185" s="2"/>
      <c r="ABJ185" s="2"/>
      <c r="ABK185" s="2"/>
      <c r="ABL185" s="2"/>
      <c r="ABM185" s="2"/>
      <c r="ABN185" s="2"/>
      <c r="ABO185" s="2"/>
      <c r="ABP185" s="2"/>
      <c r="ABQ185" s="2"/>
      <c r="ABR185" s="2"/>
      <c r="ABS185" s="2"/>
      <c r="ABT185" s="2"/>
      <c r="ABU185" s="2"/>
      <c r="ABV185" s="2"/>
      <c r="ABW185" s="2"/>
      <c r="ABX185" s="2"/>
      <c r="ABY185" s="2"/>
      <c r="ABZ185" s="2"/>
      <c r="ACA185" s="2"/>
      <c r="ACB185" s="2"/>
      <c r="ACC185" s="2"/>
      <c r="ACD185" s="2"/>
      <c r="ACE185" s="2"/>
      <c r="ACF185" s="2"/>
      <c r="ACG185" s="2"/>
      <c r="ACH185" s="2"/>
      <c r="ACI185" s="2"/>
      <c r="ACJ185" s="2"/>
      <c r="ACK185" s="2"/>
      <c r="ACL185" s="2"/>
      <c r="ACM185" s="2"/>
      <c r="ACN185" s="2"/>
      <c r="ACO185" s="2"/>
      <c r="ACP185" s="2"/>
      <c r="ACQ185" s="2"/>
      <c r="ACR185" s="2"/>
      <c r="ACS185" s="2"/>
      <c r="ACT185" s="2"/>
      <c r="ACU185" s="2"/>
      <c r="ACV185" s="2"/>
      <c r="ACW185" s="2"/>
      <c r="ACX185" s="2"/>
      <c r="ACY185" s="2"/>
      <c r="ACZ185" s="2"/>
      <c r="ADA185" s="2"/>
      <c r="ADB185" s="2"/>
      <c r="ADC185" s="2"/>
      <c r="ADD185" s="2"/>
      <c r="ADE185" s="2"/>
      <c r="ADF185" s="2"/>
      <c r="ADG185" s="2"/>
      <c r="ADH185" s="2"/>
      <c r="ADI185" s="2"/>
      <c r="ADJ185" s="2"/>
      <c r="ADK185" s="2"/>
      <c r="ADL185" s="2"/>
      <c r="ADM185" s="2"/>
      <c r="ADN185" s="2"/>
      <c r="ADO185" s="2"/>
      <c r="ADP185" s="2"/>
      <c r="ADQ185" s="2"/>
      <c r="ADR185" s="2"/>
      <c r="ADS185" s="2"/>
      <c r="ADT185" s="2"/>
      <c r="ADU185" s="2"/>
      <c r="ADV185" s="2"/>
      <c r="ADW185" s="2"/>
      <c r="ADX185" s="2"/>
      <c r="ADY185" s="2"/>
      <c r="ADZ185" s="2"/>
      <c r="AEA185" s="2"/>
      <c r="AEB185" s="2"/>
      <c r="AEC185" s="2"/>
      <c r="AED185" s="2"/>
      <c r="AEE185" s="2"/>
      <c r="AEF185" s="2"/>
      <c r="AEG185" s="2"/>
      <c r="AEH185" s="2"/>
      <c r="AEI185" s="2"/>
      <c r="AEJ185" s="2"/>
      <c r="AEK185" s="2"/>
      <c r="AEL185" s="2"/>
      <c r="AEM185" s="2"/>
      <c r="AEN185" s="2"/>
      <c r="AEO185" s="2"/>
      <c r="AEP185" s="2"/>
      <c r="AEQ185" s="2"/>
      <c r="AER185" s="2"/>
      <c r="AES185" s="2"/>
      <c r="AET185" s="2"/>
      <c r="AEU185" s="2"/>
      <c r="AEV185" s="2"/>
      <c r="AEW185" s="2"/>
      <c r="AEX185" s="2"/>
      <c r="AEY185" s="2"/>
      <c r="AEZ185" s="2"/>
      <c r="AFA185" s="2"/>
      <c r="AFB185" s="2"/>
      <c r="AFC185" s="2"/>
      <c r="AFD185" s="2"/>
      <c r="AFE185" s="2"/>
      <c r="AFF185" s="2"/>
      <c r="AFG185" s="2"/>
      <c r="AFH185" s="2"/>
      <c r="AFI185" s="2"/>
      <c r="AFJ185" s="2"/>
      <c r="AFK185" s="2"/>
      <c r="AFL185" s="2"/>
      <c r="AFM185" s="2"/>
      <c r="AFN185" s="2"/>
      <c r="AFO185" s="2"/>
      <c r="AFP185" s="2"/>
      <c r="AFQ185" s="2"/>
      <c r="AFR185" s="2"/>
      <c r="AFS185" s="2"/>
      <c r="AFT185" s="2"/>
      <c r="AFU185" s="2"/>
      <c r="AFV185" s="2"/>
      <c r="AFW185" s="2"/>
      <c r="AFX185" s="2"/>
      <c r="AFY185" s="2"/>
      <c r="AFZ185" s="2"/>
      <c r="AGA185" s="2"/>
      <c r="AGB185" s="2"/>
      <c r="AGC185" s="2"/>
      <c r="AGD185" s="2"/>
      <c r="AGE185" s="2"/>
      <c r="AGF185" s="2"/>
      <c r="AGG185" s="2"/>
      <c r="AGH185" s="2"/>
      <c r="AGI185" s="2"/>
      <c r="AGJ185" s="2"/>
      <c r="AGK185" s="2"/>
      <c r="AGL185" s="2"/>
      <c r="AGM185" s="2"/>
      <c r="AGN185" s="2"/>
      <c r="AGO185" s="2"/>
      <c r="AGP185" s="2"/>
      <c r="AGQ185" s="2"/>
      <c r="AGR185" s="2"/>
      <c r="AGS185" s="2"/>
      <c r="AGT185" s="2"/>
      <c r="AGU185" s="2"/>
      <c r="AGV185" s="2"/>
      <c r="AGW185" s="2"/>
      <c r="AGX185" s="2"/>
      <c r="AGY185" s="2"/>
      <c r="AGZ185" s="2"/>
      <c r="AHA185" s="2"/>
      <c r="AHB185" s="2"/>
      <c r="AHC185" s="2"/>
      <c r="AHD185" s="2"/>
      <c r="AHE185" s="2"/>
      <c r="AHF185" s="2"/>
      <c r="AHG185" s="2"/>
      <c r="AHH185" s="2"/>
      <c r="AHI185" s="2"/>
      <c r="AHJ185" s="2"/>
      <c r="AHK185" s="2"/>
      <c r="AHL185" s="2"/>
      <c r="AHM185" s="2"/>
      <c r="AHN185" s="2"/>
      <c r="AHO185" s="2"/>
      <c r="AHP185" s="2"/>
      <c r="AHQ185" s="2"/>
      <c r="AHR185" s="2"/>
      <c r="AHS185" s="2"/>
      <c r="AHT185" s="2"/>
      <c r="AHU185" s="2"/>
      <c r="AHV185" s="2"/>
      <c r="AHW185" s="2"/>
      <c r="AHX185" s="2"/>
      <c r="AHY185" s="2"/>
      <c r="AHZ185" s="2"/>
      <c r="AIA185" s="2"/>
      <c r="AIB185" s="2"/>
      <c r="AIC185" s="2"/>
      <c r="AID185" s="2"/>
      <c r="AIE185" s="2"/>
      <c r="AIF185" s="2"/>
      <c r="AIG185" s="2"/>
      <c r="AIH185" s="2"/>
      <c r="AII185" s="2"/>
      <c r="AIJ185" s="2"/>
      <c r="AIK185" s="2"/>
      <c r="AIL185" s="2"/>
      <c r="AIM185" s="2"/>
      <c r="AIN185" s="2"/>
      <c r="AIO185" s="2"/>
      <c r="AIP185" s="2"/>
      <c r="AIQ185" s="2"/>
      <c r="AIR185" s="2"/>
      <c r="AIS185" s="2"/>
      <c r="AIT185" s="2"/>
      <c r="AIU185" s="2"/>
      <c r="AIV185" s="2"/>
      <c r="AIW185" s="2"/>
      <c r="AIX185" s="2"/>
      <c r="AIY185" s="2"/>
      <c r="AIZ185" s="2"/>
      <c r="AJA185" s="2"/>
      <c r="AJB185" s="2"/>
      <c r="AJC185" s="2"/>
      <c r="AJD185" s="2"/>
      <c r="AJE185" s="2"/>
      <c r="AJF185" s="2"/>
      <c r="AJG185" s="2"/>
      <c r="AJH185" s="2"/>
      <c r="AJI185" s="2"/>
      <c r="AJJ185" s="2"/>
      <c r="AJK185" s="2"/>
      <c r="AJL185" s="2"/>
      <c r="AJM185" s="2"/>
      <c r="AJN185" s="2"/>
      <c r="AJO185" s="2"/>
      <c r="AJP185" s="2"/>
      <c r="AJQ185" s="2"/>
      <c r="AJR185" s="2"/>
      <c r="AJS185" s="2"/>
      <c r="AJT185" s="2"/>
      <c r="AJU185" s="2"/>
      <c r="AJV185" s="2"/>
      <c r="AJW185" s="2"/>
      <c r="AJX185" s="2"/>
      <c r="AJY185" s="2"/>
      <c r="AJZ185" s="2"/>
      <c r="AKA185" s="2"/>
      <c r="AKB185" s="2"/>
      <c r="AKC185" s="2"/>
      <c r="AKD185" s="2"/>
      <c r="AKE185" s="2"/>
      <c r="AKF185" s="2"/>
      <c r="AKG185" s="2"/>
      <c r="AKH185" s="2"/>
      <c r="AKI185" s="2"/>
      <c r="AKJ185" s="2"/>
      <c r="AKK185" s="2"/>
      <c r="AKL185" s="2"/>
      <c r="AKM185" s="2"/>
      <c r="AKN185" s="2"/>
      <c r="AKO185" s="2"/>
      <c r="AKP185" s="2"/>
      <c r="AKQ185" s="2"/>
      <c r="AKR185" s="2"/>
      <c r="AKS185" s="2"/>
      <c r="AKT185" s="2"/>
      <c r="AKU185" s="2"/>
      <c r="AKV185" s="2"/>
      <c r="AKW185" s="2"/>
      <c r="AKX185" s="2"/>
      <c r="AKY185" s="2"/>
      <c r="AKZ185" s="2"/>
      <c r="ALA185" s="2"/>
      <c r="ALB185" s="2"/>
      <c r="ALC185" s="2"/>
      <c r="ALD185" s="2"/>
      <c r="ALE185" s="2"/>
      <c r="ALF185" s="2"/>
      <c r="ALG185" s="2"/>
      <c r="ALH185" s="2"/>
      <c r="ALI185" s="2"/>
      <c r="ALJ185" s="2"/>
      <c r="ALK185" s="2"/>
      <c r="ALL185" s="2"/>
      <c r="ALM185" s="2"/>
      <c r="ALN185" s="2"/>
      <c r="ALO185" s="2"/>
      <c r="ALP185" s="2"/>
      <c r="ALQ185" s="2"/>
      <c r="ALR185" s="2"/>
      <c r="ALS185" s="2"/>
      <c r="ALT185" s="2"/>
      <c r="ALU185" s="2"/>
      <c r="ALV185" s="2"/>
      <c r="ALW185" s="2"/>
      <c r="ALX185" s="2"/>
      <c r="ALY185" s="2"/>
      <c r="ALZ185" s="2"/>
      <c r="AMA185" s="2"/>
      <c r="AMB185" s="2"/>
      <c r="AMC185" s="2"/>
      <c r="AMD185" s="2"/>
      <c r="AME185" s="2"/>
      <c r="AMF185" s="2"/>
      <c r="AMG185" s="2"/>
      <c r="AMH185" s="2"/>
      <c r="AMI185" s="2"/>
      <c r="AMJ185" s="2"/>
    </row>
    <row r="186" spans="1:1024" x14ac:dyDescent="0.15">
      <c r="A186" s="10" t="s">
        <v>1</v>
      </c>
      <c r="B186" s="10"/>
      <c r="C186" s="10"/>
    </row>
    <row r="187" spans="1:1024" x14ac:dyDescent="0.15">
      <c r="A187" s="11" t="s">
        <v>49</v>
      </c>
      <c r="B187" s="11"/>
      <c r="C187" s="11"/>
      <c r="G187" s="8"/>
      <c r="H187" s="8"/>
      <c r="I187" s="8"/>
      <c r="J187" s="6"/>
      <c r="K187" s="6"/>
      <c r="L187" s="6"/>
    </row>
    <row r="188" spans="1:1024" x14ac:dyDescent="0.15">
      <c r="A188" s="38" t="s">
        <v>24</v>
      </c>
      <c r="B188" s="38"/>
      <c r="C188" s="38"/>
      <c r="D188" s="38"/>
      <c r="G188" s="13" t="s">
        <v>4</v>
      </c>
      <c r="H188" s="13"/>
      <c r="I188" s="13"/>
      <c r="J188" s="14" t="s">
        <v>5</v>
      </c>
      <c r="K188" s="14"/>
      <c r="L188" s="14"/>
    </row>
    <row r="189" spans="1:1024" ht="39.75" customHeight="1" x14ac:dyDescent="0.15">
      <c r="A189" s="15" t="s">
        <v>6</v>
      </c>
      <c r="B189" s="15" t="s">
        <v>7</v>
      </c>
      <c r="C189" s="16" t="s">
        <v>8</v>
      </c>
      <c r="D189" s="17" t="s">
        <v>9</v>
      </c>
      <c r="E189" s="15" t="s">
        <v>10</v>
      </c>
      <c r="F189" s="18" t="s">
        <v>11</v>
      </c>
      <c r="G189" s="19" t="s">
        <v>12</v>
      </c>
      <c r="H189" s="19" t="s">
        <v>13</v>
      </c>
      <c r="I189" s="20" t="s">
        <v>14</v>
      </c>
      <c r="J189" s="19" t="s">
        <v>15</v>
      </c>
      <c r="K189" s="19" t="s">
        <v>16</v>
      </c>
      <c r="L189" s="19" t="s">
        <v>17</v>
      </c>
      <c r="M189" s="21" t="s">
        <v>18</v>
      </c>
    </row>
    <row r="190" spans="1:1024" ht="29.25" customHeight="1" x14ac:dyDescent="0.15">
      <c r="A190" s="15"/>
      <c r="B190" s="15"/>
      <c r="C190" s="16"/>
      <c r="D190" s="17"/>
      <c r="E190" s="15"/>
      <c r="F190" s="18"/>
      <c r="G190" s="19"/>
      <c r="H190" s="19"/>
      <c r="I190" s="20"/>
      <c r="J190" s="19"/>
      <c r="K190" s="19"/>
      <c r="L190" s="19"/>
      <c r="M190" s="21"/>
    </row>
    <row r="191" spans="1:1024" x14ac:dyDescent="0.15">
      <c r="A191" s="10" t="s">
        <v>33</v>
      </c>
      <c r="B191" s="22" t="s">
        <v>20</v>
      </c>
      <c r="C191" s="23">
        <v>1</v>
      </c>
      <c r="D191" s="24">
        <v>7506</v>
      </c>
      <c r="E191" s="25"/>
      <c r="F191" s="26">
        <v>24</v>
      </c>
      <c r="G191" s="27">
        <v>4.9800000000000004</v>
      </c>
      <c r="H191" s="28">
        <v>6.8390000000000006E-2</v>
      </c>
      <c r="I191" s="29">
        <f>G191*(F191+F192)+H191*(D191+D192)</f>
        <v>1090.63228</v>
      </c>
      <c r="J191" s="25"/>
      <c r="K191" s="30"/>
      <c r="L191" s="31">
        <f t="shared" ref="L191:L198" si="5">J191*F191+K191*D191</f>
        <v>0</v>
      </c>
      <c r="M191" s="29">
        <f>I191+L191+L192</f>
        <v>1090.63228</v>
      </c>
    </row>
    <row r="192" spans="1:1024" x14ac:dyDescent="0.15">
      <c r="A192" s="10"/>
      <c r="B192" s="22" t="s">
        <v>21</v>
      </c>
      <c r="C192" s="23">
        <v>1</v>
      </c>
      <c r="D192" s="58">
        <v>4946</v>
      </c>
      <c r="E192" s="25"/>
      <c r="F192" s="26">
        <v>24</v>
      </c>
      <c r="G192" s="27"/>
      <c r="H192" s="28"/>
      <c r="I192" s="29" t="e">
        <f>G192*(F192+#REF!)+H192*(D192+#REF!)</f>
        <v>#REF!</v>
      </c>
      <c r="J192" s="25"/>
      <c r="K192" s="30"/>
      <c r="L192" s="31">
        <f t="shared" si="5"/>
        <v>0</v>
      </c>
      <c r="M192" s="29" t="e">
        <f>I192+L192+#REF!</f>
        <v>#REF!</v>
      </c>
    </row>
    <row r="193" spans="1:1024" x14ac:dyDescent="0.15">
      <c r="A193" s="10" t="s">
        <v>19</v>
      </c>
      <c r="B193" s="22" t="s">
        <v>20</v>
      </c>
      <c r="C193" s="23">
        <v>2</v>
      </c>
      <c r="D193" s="24">
        <v>120316</v>
      </c>
      <c r="E193" s="25"/>
      <c r="F193" s="26">
        <v>48</v>
      </c>
      <c r="G193" s="27">
        <v>45.06</v>
      </c>
      <c r="H193" s="28">
        <v>4.582E-2</v>
      </c>
      <c r="I193" s="29">
        <f>G193*(F193+F194)+H193*(D193+D194)</f>
        <v>12331.15912</v>
      </c>
      <c r="J193" s="25"/>
      <c r="K193" s="30"/>
      <c r="L193" s="31">
        <f t="shared" si="5"/>
        <v>0</v>
      </c>
      <c r="M193" s="29">
        <f>I193+L193+L194</f>
        <v>12331.15912</v>
      </c>
    </row>
    <row r="194" spans="1:1024" x14ac:dyDescent="0.15">
      <c r="A194" s="10"/>
      <c r="B194" s="22" t="s">
        <v>21</v>
      </c>
      <c r="C194" s="23">
        <v>1</v>
      </c>
      <c r="D194" s="24">
        <v>78000</v>
      </c>
      <c r="E194" s="25"/>
      <c r="F194" s="26">
        <v>24</v>
      </c>
      <c r="G194" s="27"/>
      <c r="H194" s="28"/>
      <c r="I194" s="29" t="e">
        <f>G194*(F194+#REF!)+H194*(D194+#REF!)</f>
        <v>#REF!</v>
      </c>
      <c r="J194" s="25"/>
      <c r="K194" s="30"/>
      <c r="L194" s="31">
        <f t="shared" si="5"/>
        <v>0</v>
      </c>
      <c r="M194" s="29" t="e">
        <f>I194+L194+#REF!</f>
        <v>#REF!</v>
      </c>
    </row>
    <row r="195" spans="1:1024" x14ac:dyDescent="0.15">
      <c r="A195" s="10" t="s">
        <v>34</v>
      </c>
      <c r="B195" s="22" t="s">
        <v>20</v>
      </c>
      <c r="C195" s="23">
        <v>2</v>
      </c>
      <c r="D195" s="24">
        <v>562754</v>
      </c>
      <c r="E195" s="25"/>
      <c r="F195" s="26">
        <v>48</v>
      </c>
      <c r="G195" s="27">
        <v>242.82</v>
      </c>
      <c r="H195" s="28">
        <v>4.3499999999999997E-2</v>
      </c>
      <c r="I195" s="29">
        <f>G195*(F195+F196)+H195*(D195+D196)</f>
        <v>55337.087999999996</v>
      </c>
      <c r="J195" s="25"/>
      <c r="K195" s="30"/>
      <c r="L195" s="31">
        <f t="shared" si="5"/>
        <v>0</v>
      </c>
      <c r="M195" s="29">
        <f>I195+L195+L196</f>
        <v>55337.087999999996</v>
      </c>
    </row>
    <row r="196" spans="1:1024" x14ac:dyDescent="0.15">
      <c r="A196" s="10"/>
      <c r="B196" s="22" t="s">
        <v>21</v>
      </c>
      <c r="C196" s="23">
        <v>1</v>
      </c>
      <c r="D196" s="24">
        <v>307454</v>
      </c>
      <c r="E196" s="25"/>
      <c r="F196" s="26">
        <v>24</v>
      </c>
      <c r="G196" s="27"/>
      <c r="H196" s="28"/>
      <c r="I196" s="29" t="e">
        <f>G196*(F196+#REF!)+H196*(D196+#REF!)</f>
        <v>#REF!</v>
      </c>
      <c r="J196" s="25"/>
      <c r="K196" s="30"/>
      <c r="L196" s="31">
        <f t="shared" si="5"/>
        <v>0</v>
      </c>
      <c r="M196" s="29" t="e">
        <f>I196+L196+#REF!</f>
        <v>#REF!</v>
      </c>
    </row>
    <row r="197" spans="1:1024" x14ac:dyDescent="0.15">
      <c r="A197" s="10" t="s">
        <v>22</v>
      </c>
      <c r="B197" s="22" t="s">
        <v>20</v>
      </c>
      <c r="C197" s="23">
        <v>1</v>
      </c>
      <c r="D197" s="24">
        <v>594194</v>
      </c>
      <c r="E197" s="25">
        <v>4800480</v>
      </c>
      <c r="F197" s="26">
        <v>24</v>
      </c>
      <c r="G197" s="27">
        <v>7.3200000000000001E-3</v>
      </c>
      <c r="H197" s="28">
        <v>3.04E-2</v>
      </c>
      <c r="I197" s="29">
        <f>G197*(E197+E198)+H197*(D197+D198)</f>
        <v>85677.452799999999</v>
      </c>
      <c r="J197" s="25"/>
      <c r="K197" s="30"/>
      <c r="L197" s="31">
        <f t="shared" si="5"/>
        <v>0</v>
      </c>
      <c r="M197" s="29">
        <f>I197+L197+L198</f>
        <v>85677.452799999999</v>
      </c>
    </row>
    <row r="198" spans="1:1024" x14ac:dyDescent="0.15">
      <c r="A198" s="10"/>
      <c r="B198" s="22" t="s">
        <v>21</v>
      </c>
      <c r="C198" s="23">
        <v>1</v>
      </c>
      <c r="D198" s="24">
        <v>372164</v>
      </c>
      <c r="E198" s="25">
        <v>2890800</v>
      </c>
      <c r="F198" s="26">
        <v>24</v>
      </c>
      <c r="G198" s="27"/>
      <c r="H198" s="28"/>
      <c r="I198" s="29" t="e">
        <f>G198*(F198+#REF!)+H198*(D198+#REF!)</f>
        <v>#REF!</v>
      </c>
      <c r="J198" s="25"/>
      <c r="K198" s="30"/>
      <c r="L198" s="31">
        <f t="shared" si="5"/>
        <v>0</v>
      </c>
      <c r="M198" s="29" t="e">
        <f>I198+L198+#REF!</f>
        <v>#REF!</v>
      </c>
    </row>
    <row r="199" spans="1:1024" x14ac:dyDescent="0.15">
      <c r="A199" s="32" t="s">
        <v>23</v>
      </c>
      <c r="B199" s="32" t="s">
        <v>23</v>
      </c>
      <c r="C199" s="33">
        <f>SUM(C191:C198)</f>
        <v>10</v>
      </c>
      <c r="D199" s="34">
        <f>SUM(D191:D198)</f>
        <v>2047334</v>
      </c>
      <c r="E199" s="34">
        <f>SUM(E191:E198)</f>
        <v>7691280</v>
      </c>
      <c r="F199" s="35">
        <f>SUM(F191:F198)</f>
        <v>240</v>
      </c>
      <c r="G199" s="27"/>
      <c r="H199" s="27"/>
      <c r="I199" s="36">
        <f>I191+I197+I193+I195</f>
        <v>154436.3322</v>
      </c>
      <c r="J199" s="27"/>
      <c r="K199" s="27"/>
      <c r="L199" s="37">
        <f>SUM(L191:L198)</f>
        <v>0</v>
      </c>
      <c r="M199" s="37">
        <f>M191+M197+M193+M195</f>
        <v>154436.3322</v>
      </c>
    </row>
    <row r="200" spans="1:1024" s="59" customFormat="1" x14ac:dyDescent="0.15">
      <c r="A200" s="2"/>
      <c r="B200" s="2"/>
      <c r="C200" s="2"/>
      <c r="D200" s="2"/>
      <c r="E200" s="2"/>
      <c r="F200" s="3"/>
      <c r="G200" s="2"/>
      <c r="H200" s="2"/>
      <c r="I200" s="4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  <c r="CZ200" s="2"/>
      <c r="DA200" s="2"/>
      <c r="DB200" s="2"/>
      <c r="DC200" s="2"/>
      <c r="DD200" s="2"/>
      <c r="DE200" s="2"/>
      <c r="DF200" s="2"/>
      <c r="DG200" s="2"/>
      <c r="DH200" s="2"/>
      <c r="DI200" s="2"/>
      <c r="DJ200" s="2"/>
      <c r="DK200" s="2"/>
      <c r="DL200" s="2"/>
      <c r="DM200" s="2"/>
      <c r="DN200" s="2"/>
      <c r="DO200" s="2"/>
      <c r="DP200" s="2"/>
      <c r="DQ200" s="2"/>
      <c r="DR200" s="2"/>
      <c r="DS200" s="2"/>
      <c r="DT200" s="2"/>
      <c r="DU200" s="2"/>
      <c r="DV200" s="2"/>
      <c r="DW200" s="2"/>
      <c r="DX200" s="2"/>
      <c r="DY200" s="2"/>
      <c r="DZ200" s="2"/>
      <c r="EA200" s="2"/>
      <c r="EB200" s="2"/>
      <c r="EC200" s="2"/>
      <c r="ED200" s="2"/>
      <c r="EE200" s="2"/>
      <c r="EF200" s="2"/>
      <c r="EG200" s="2"/>
      <c r="EH200" s="2"/>
      <c r="EI200" s="2"/>
      <c r="EJ200" s="2"/>
      <c r="EK200" s="2"/>
      <c r="EL200" s="2"/>
      <c r="EM200" s="2"/>
      <c r="EN200" s="2"/>
      <c r="EO200" s="2"/>
      <c r="EP200" s="2"/>
      <c r="EQ200" s="2"/>
      <c r="ER200" s="2"/>
      <c r="ES200" s="2"/>
      <c r="ET200" s="2"/>
      <c r="EU200" s="2"/>
      <c r="EV200" s="2"/>
      <c r="EW200" s="2"/>
      <c r="EX200" s="2"/>
      <c r="EY200" s="2"/>
      <c r="EZ200" s="2"/>
      <c r="FA200" s="2"/>
      <c r="FB200" s="2"/>
      <c r="FC200" s="2"/>
      <c r="FD200" s="2"/>
      <c r="FE200" s="2"/>
      <c r="FF200" s="2"/>
      <c r="FG200" s="2"/>
      <c r="FH200" s="2"/>
      <c r="FI200" s="2"/>
      <c r="FJ200" s="2"/>
      <c r="FK200" s="2"/>
      <c r="FL200" s="2"/>
      <c r="FM200" s="2"/>
      <c r="FN200" s="2"/>
      <c r="FO200" s="2"/>
      <c r="FP200" s="2"/>
      <c r="FQ200" s="2"/>
      <c r="FR200" s="2"/>
      <c r="FS200" s="2"/>
      <c r="FT200" s="2"/>
      <c r="FU200" s="2"/>
      <c r="FV200" s="2"/>
      <c r="FW200" s="2"/>
      <c r="FX200" s="2"/>
      <c r="FY200" s="2"/>
      <c r="FZ200" s="2"/>
      <c r="GA200" s="2"/>
      <c r="GB200" s="2"/>
      <c r="GC200" s="2"/>
      <c r="GD200" s="2"/>
      <c r="GE200" s="2"/>
      <c r="GF200" s="2"/>
      <c r="GG200" s="2"/>
      <c r="GH200" s="2"/>
      <c r="GI200" s="2"/>
      <c r="GJ200" s="2"/>
      <c r="GK200" s="2"/>
      <c r="GL200" s="2"/>
      <c r="GM200" s="2"/>
      <c r="GN200" s="2"/>
      <c r="GO200" s="2"/>
      <c r="GP200" s="2"/>
      <c r="GQ200" s="2"/>
      <c r="GR200" s="2"/>
      <c r="GS200" s="2"/>
      <c r="GT200" s="2"/>
      <c r="GU200" s="2"/>
      <c r="GV200" s="2"/>
      <c r="GW200" s="2"/>
      <c r="GX200" s="2"/>
      <c r="GY200" s="2"/>
      <c r="GZ200" s="2"/>
      <c r="HA200" s="2"/>
      <c r="HB200" s="2"/>
      <c r="HC200" s="2"/>
      <c r="HD200" s="2"/>
      <c r="HE200" s="2"/>
      <c r="HF200" s="2"/>
      <c r="HG200" s="2"/>
      <c r="HH200" s="2"/>
      <c r="HI200" s="2"/>
      <c r="HJ200" s="2"/>
      <c r="HK200" s="2"/>
      <c r="HL200" s="2"/>
      <c r="HM200" s="2"/>
      <c r="HN200" s="2"/>
      <c r="HO200" s="2"/>
      <c r="HP200" s="2"/>
      <c r="HQ200" s="2"/>
      <c r="HR200" s="2"/>
      <c r="HS200" s="2"/>
      <c r="HT200" s="2"/>
      <c r="HU200" s="2"/>
      <c r="HV200" s="2"/>
      <c r="HW200" s="2"/>
      <c r="HX200" s="2"/>
      <c r="HY200" s="2"/>
      <c r="HZ200" s="2"/>
      <c r="IA200" s="2"/>
      <c r="IB200" s="2"/>
      <c r="IC200" s="2"/>
      <c r="ID200" s="2"/>
      <c r="IE200" s="2"/>
      <c r="IF200" s="2"/>
      <c r="IG200" s="2"/>
      <c r="IH200" s="2"/>
      <c r="II200" s="2"/>
      <c r="IJ200" s="2"/>
      <c r="IK200" s="2"/>
      <c r="IL200" s="2"/>
      <c r="IM200" s="2"/>
      <c r="IN200" s="2"/>
      <c r="IO200" s="2"/>
      <c r="IP200" s="2"/>
      <c r="IQ200" s="2"/>
      <c r="IR200" s="2"/>
      <c r="IS200" s="2"/>
      <c r="IT200" s="2"/>
      <c r="IU200" s="2"/>
      <c r="IV200" s="2"/>
      <c r="IW200" s="2"/>
      <c r="IX200" s="2"/>
      <c r="IY200" s="2"/>
      <c r="IZ200" s="2"/>
      <c r="JA200" s="2"/>
      <c r="JB200" s="2"/>
      <c r="JC200" s="2"/>
      <c r="JD200" s="2"/>
      <c r="JE200" s="2"/>
      <c r="JF200" s="2"/>
      <c r="JG200" s="2"/>
      <c r="JH200" s="2"/>
      <c r="JI200" s="2"/>
      <c r="JJ200" s="2"/>
      <c r="JK200" s="2"/>
      <c r="JL200" s="2"/>
      <c r="JM200" s="2"/>
      <c r="JN200" s="2"/>
      <c r="JO200" s="2"/>
      <c r="JP200" s="2"/>
      <c r="JQ200" s="2"/>
      <c r="JR200" s="2"/>
      <c r="JS200" s="2"/>
      <c r="JT200" s="2"/>
      <c r="JU200" s="2"/>
      <c r="JV200" s="2"/>
      <c r="JW200" s="2"/>
      <c r="JX200" s="2"/>
      <c r="JY200" s="2"/>
      <c r="JZ200" s="2"/>
      <c r="KA200" s="2"/>
      <c r="KB200" s="2"/>
      <c r="KC200" s="2"/>
      <c r="KD200" s="2"/>
      <c r="KE200" s="2"/>
      <c r="KF200" s="2"/>
      <c r="KG200" s="2"/>
      <c r="KH200" s="2"/>
      <c r="KI200" s="2"/>
      <c r="KJ200" s="2"/>
      <c r="KK200" s="2"/>
      <c r="KL200" s="2"/>
      <c r="KM200" s="2"/>
      <c r="KN200" s="2"/>
      <c r="KO200" s="2"/>
      <c r="KP200" s="2"/>
      <c r="KQ200" s="2"/>
      <c r="KR200" s="2"/>
      <c r="KS200" s="2"/>
      <c r="KT200" s="2"/>
      <c r="KU200" s="2"/>
      <c r="KV200" s="2"/>
      <c r="KW200" s="2"/>
      <c r="KX200" s="2"/>
      <c r="KY200" s="2"/>
      <c r="KZ200" s="2"/>
      <c r="LA200" s="2"/>
      <c r="LB200" s="2"/>
      <c r="LC200" s="2"/>
      <c r="LD200" s="2"/>
      <c r="LE200" s="2"/>
      <c r="LF200" s="2"/>
      <c r="LG200" s="2"/>
      <c r="LH200" s="2"/>
      <c r="LI200" s="2"/>
      <c r="LJ200" s="2"/>
      <c r="LK200" s="2"/>
      <c r="LL200" s="2"/>
      <c r="LM200" s="2"/>
      <c r="LN200" s="2"/>
      <c r="LO200" s="2"/>
      <c r="LP200" s="2"/>
      <c r="LQ200" s="2"/>
      <c r="LR200" s="2"/>
      <c r="LS200" s="2"/>
      <c r="LT200" s="2"/>
      <c r="LU200" s="2"/>
      <c r="LV200" s="2"/>
      <c r="LW200" s="2"/>
      <c r="LX200" s="2"/>
      <c r="LY200" s="2"/>
      <c r="LZ200" s="2"/>
      <c r="MA200" s="2"/>
      <c r="MB200" s="2"/>
      <c r="MC200" s="2"/>
      <c r="MD200" s="2"/>
      <c r="ME200" s="2"/>
      <c r="MF200" s="2"/>
      <c r="MG200" s="2"/>
      <c r="MH200" s="2"/>
      <c r="MI200" s="2"/>
      <c r="MJ200" s="2"/>
      <c r="MK200" s="2"/>
      <c r="ML200" s="2"/>
      <c r="MM200" s="2"/>
      <c r="MN200" s="2"/>
      <c r="MO200" s="2"/>
      <c r="MP200" s="2"/>
      <c r="MQ200" s="2"/>
      <c r="MR200" s="2"/>
      <c r="MS200" s="2"/>
      <c r="MT200" s="2"/>
      <c r="MU200" s="2"/>
      <c r="MV200" s="2"/>
      <c r="MW200" s="2"/>
      <c r="MX200" s="2"/>
      <c r="MY200" s="2"/>
      <c r="MZ200" s="2"/>
      <c r="NA200" s="2"/>
      <c r="NB200" s="2"/>
      <c r="NC200" s="2"/>
      <c r="ND200" s="2"/>
      <c r="NE200" s="2"/>
      <c r="NF200" s="2"/>
      <c r="NG200" s="2"/>
      <c r="NH200" s="2"/>
      <c r="NI200" s="2"/>
      <c r="NJ200" s="2"/>
      <c r="NK200" s="2"/>
      <c r="NL200" s="2"/>
      <c r="NM200" s="2"/>
      <c r="NN200" s="2"/>
      <c r="NO200" s="2"/>
      <c r="NP200" s="2"/>
      <c r="NQ200" s="2"/>
      <c r="NR200" s="2"/>
      <c r="NS200" s="2"/>
      <c r="NT200" s="2"/>
      <c r="NU200" s="2"/>
      <c r="NV200" s="2"/>
      <c r="NW200" s="2"/>
      <c r="NX200" s="2"/>
      <c r="NY200" s="2"/>
      <c r="NZ200" s="2"/>
      <c r="OA200" s="2"/>
      <c r="OB200" s="2"/>
      <c r="OC200" s="2"/>
      <c r="OD200" s="2"/>
      <c r="OE200" s="2"/>
      <c r="OF200" s="2"/>
      <c r="OG200" s="2"/>
      <c r="OH200" s="2"/>
      <c r="OI200" s="2"/>
      <c r="OJ200" s="2"/>
      <c r="OK200" s="2"/>
      <c r="OL200" s="2"/>
      <c r="OM200" s="2"/>
      <c r="ON200" s="2"/>
      <c r="OO200" s="2"/>
      <c r="OP200" s="2"/>
      <c r="OQ200" s="2"/>
      <c r="OR200" s="2"/>
      <c r="OS200" s="2"/>
      <c r="OT200" s="2"/>
      <c r="OU200" s="2"/>
      <c r="OV200" s="2"/>
      <c r="OW200" s="2"/>
      <c r="OX200" s="2"/>
      <c r="OY200" s="2"/>
      <c r="OZ200" s="2"/>
      <c r="PA200" s="2"/>
      <c r="PB200" s="2"/>
      <c r="PC200" s="2"/>
      <c r="PD200" s="2"/>
      <c r="PE200" s="2"/>
      <c r="PF200" s="2"/>
      <c r="PG200" s="2"/>
      <c r="PH200" s="2"/>
      <c r="PI200" s="2"/>
      <c r="PJ200" s="2"/>
      <c r="PK200" s="2"/>
      <c r="PL200" s="2"/>
      <c r="PM200" s="2"/>
      <c r="PN200" s="2"/>
      <c r="PO200" s="2"/>
      <c r="PP200" s="2"/>
      <c r="PQ200" s="2"/>
      <c r="PR200" s="2"/>
      <c r="PS200" s="2"/>
      <c r="PT200" s="2"/>
      <c r="PU200" s="2"/>
      <c r="PV200" s="2"/>
      <c r="PW200" s="2"/>
      <c r="PX200" s="2"/>
      <c r="PY200" s="2"/>
      <c r="PZ200" s="2"/>
      <c r="QA200" s="2"/>
      <c r="QB200" s="2"/>
      <c r="QC200" s="2"/>
      <c r="QD200" s="2"/>
      <c r="QE200" s="2"/>
      <c r="QF200" s="2"/>
      <c r="QG200" s="2"/>
      <c r="QH200" s="2"/>
      <c r="QI200" s="2"/>
      <c r="QJ200" s="2"/>
      <c r="QK200" s="2"/>
      <c r="QL200" s="2"/>
      <c r="QM200" s="2"/>
      <c r="QN200" s="2"/>
      <c r="QO200" s="2"/>
      <c r="QP200" s="2"/>
      <c r="QQ200" s="2"/>
      <c r="QR200" s="2"/>
      <c r="QS200" s="2"/>
      <c r="QT200" s="2"/>
      <c r="QU200" s="2"/>
      <c r="QV200" s="2"/>
      <c r="QW200" s="2"/>
      <c r="QX200" s="2"/>
      <c r="QY200" s="2"/>
      <c r="QZ200" s="2"/>
      <c r="RA200" s="2"/>
      <c r="RB200" s="2"/>
      <c r="RC200" s="2"/>
      <c r="RD200" s="2"/>
      <c r="RE200" s="2"/>
      <c r="RF200" s="2"/>
      <c r="RG200" s="2"/>
      <c r="RH200" s="2"/>
      <c r="RI200" s="2"/>
      <c r="RJ200" s="2"/>
      <c r="RK200" s="2"/>
      <c r="RL200" s="2"/>
      <c r="RM200" s="2"/>
      <c r="RN200" s="2"/>
      <c r="RO200" s="2"/>
      <c r="RP200" s="2"/>
      <c r="RQ200" s="2"/>
      <c r="RR200" s="2"/>
      <c r="RS200" s="2"/>
      <c r="RT200" s="2"/>
      <c r="RU200" s="2"/>
      <c r="RV200" s="2"/>
      <c r="RW200" s="2"/>
      <c r="RX200" s="2"/>
      <c r="RY200" s="2"/>
      <c r="RZ200" s="2"/>
      <c r="SA200" s="2"/>
      <c r="SB200" s="2"/>
      <c r="SC200" s="2"/>
      <c r="SD200" s="2"/>
      <c r="SE200" s="2"/>
      <c r="SF200" s="2"/>
      <c r="SG200" s="2"/>
      <c r="SH200" s="2"/>
      <c r="SI200" s="2"/>
      <c r="SJ200" s="2"/>
      <c r="SK200" s="2"/>
      <c r="SL200" s="2"/>
      <c r="SM200" s="2"/>
      <c r="SN200" s="2"/>
      <c r="SO200" s="2"/>
      <c r="SP200" s="2"/>
      <c r="SQ200" s="2"/>
      <c r="SR200" s="2"/>
      <c r="SS200" s="2"/>
      <c r="ST200" s="2"/>
      <c r="SU200" s="2"/>
      <c r="SV200" s="2"/>
      <c r="SW200" s="2"/>
      <c r="SX200" s="2"/>
      <c r="SY200" s="2"/>
      <c r="SZ200" s="2"/>
      <c r="TA200" s="2"/>
      <c r="TB200" s="2"/>
      <c r="TC200" s="2"/>
      <c r="TD200" s="2"/>
      <c r="TE200" s="2"/>
      <c r="TF200" s="2"/>
      <c r="TG200" s="2"/>
      <c r="TH200" s="2"/>
      <c r="TI200" s="2"/>
      <c r="TJ200" s="2"/>
      <c r="TK200" s="2"/>
      <c r="TL200" s="2"/>
      <c r="TM200" s="2"/>
      <c r="TN200" s="2"/>
      <c r="TO200" s="2"/>
      <c r="TP200" s="2"/>
      <c r="TQ200" s="2"/>
      <c r="TR200" s="2"/>
      <c r="TS200" s="2"/>
      <c r="TT200" s="2"/>
      <c r="TU200" s="2"/>
      <c r="TV200" s="2"/>
      <c r="TW200" s="2"/>
      <c r="TX200" s="2"/>
      <c r="TY200" s="2"/>
      <c r="TZ200" s="2"/>
      <c r="UA200" s="2"/>
      <c r="UB200" s="2"/>
      <c r="UC200" s="2"/>
      <c r="UD200" s="2"/>
      <c r="UE200" s="2"/>
      <c r="UF200" s="2"/>
      <c r="UG200" s="2"/>
      <c r="UH200" s="2"/>
      <c r="UI200" s="2"/>
      <c r="UJ200" s="2"/>
      <c r="UK200" s="2"/>
      <c r="UL200" s="2"/>
      <c r="UM200" s="2"/>
      <c r="UN200" s="2"/>
      <c r="UO200" s="2"/>
      <c r="UP200" s="2"/>
      <c r="UQ200" s="2"/>
      <c r="UR200" s="2"/>
      <c r="US200" s="2"/>
      <c r="UT200" s="2"/>
      <c r="UU200" s="2"/>
      <c r="UV200" s="2"/>
      <c r="UW200" s="2"/>
      <c r="UX200" s="2"/>
      <c r="UY200" s="2"/>
      <c r="UZ200" s="2"/>
      <c r="VA200" s="2"/>
      <c r="VB200" s="2"/>
      <c r="VC200" s="2"/>
      <c r="VD200" s="2"/>
      <c r="VE200" s="2"/>
      <c r="VF200" s="2"/>
      <c r="VG200" s="2"/>
      <c r="VH200" s="2"/>
      <c r="VI200" s="2"/>
      <c r="VJ200" s="2"/>
      <c r="VK200" s="2"/>
      <c r="VL200" s="2"/>
      <c r="VM200" s="2"/>
      <c r="VN200" s="2"/>
      <c r="VO200" s="2"/>
      <c r="VP200" s="2"/>
      <c r="VQ200" s="2"/>
      <c r="VR200" s="2"/>
      <c r="VS200" s="2"/>
      <c r="VT200" s="2"/>
      <c r="VU200" s="2"/>
      <c r="VV200" s="2"/>
      <c r="VW200" s="2"/>
      <c r="VX200" s="2"/>
      <c r="VY200" s="2"/>
      <c r="VZ200" s="2"/>
      <c r="WA200" s="2"/>
      <c r="WB200" s="2"/>
      <c r="WC200" s="2"/>
      <c r="WD200" s="2"/>
      <c r="WE200" s="2"/>
      <c r="WF200" s="2"/>
      <c r="WG200" s="2"/>
      <c r="WH200" s="2"/>
      <c r="WI200" s="2"/>
      <c r="WJ200" s="2"/>
      <c r="WK200" s="2"/>
      <c r="WL200" s="2"/>
      <c r="WM200" s="2"/>
      <c r="WN200" s="2"/>
      <c r="WO200" s="2"/>
      <c r="WP200" s="2"/>
      <c r="WQ200" s="2"/>
      <c r="WR200" s="2"/>
      <c r="WS200" s="2"/>
      <c r="WT200" s="2"/>
      <c r="WU200" s="2"/>
      <c r="WV200" s="2"/>
      <c r="WW200" s="2"/>
      <c r="WX200" s="2"/>
      <c r="WY200" s="2"/>
      <c r="WZ200" s="2"/>
      <c r="XA200" s="2"/>
      <c r="XB200" s="2"/>
      <c r="XC200" s="2"/>
      <c r="XD200" s="2"/>
      <c r="XE200" s="2"/>
      <c r="XF200" s="2"/>
      <c r="XG200" s="2"/>
      <c r="XH200" s="2"/>
      <c r="XI200" s="2"/>
      <c r="XJ200" s="2"/>
      <c r="XK200" s="2"/>
      <c r="XL200" s="2"/>
      <c r="XM200" s="2"/>
      <c r="XN200" s="2"/>
      <c r="XO200" s="2"/>
      <c r="XP200" s="2"/>
      <c r="XQ200" s="2"/>
      <c r="XR200" s="2"/>
      <c r="XS200" s="2"/>
      <c r="XT200" s="2"/>
      <c r="XU200" s="2"/>
      <c r="XV200" s="2"/>
      <c r="XW200" s="2"/>
      <c r="XX200" s="2"/>
      <c r="XY200" s="2"/>
      <c r="XZ200" s="2"/>
      <c r="YA200" s="2"/>
      <c r="YB200" s="2"/>
      <c r="YC200" s="2"/>
      <c r="YD200" s="2"/>
      <c r="YE200" s="2"/>
      <c r="YF200" s="2"/>
      <c r="YG200" s="2"/>
      <c r="YH200" s="2"/>
      <c r="YI200" s="2"/>
      <c r="YJ200" s="2"/>
      <c r="YK200" s="2"/>
      <c r="YL200" s="2"/>
      <c r="YM200" s="2"/>
      <c r="YN200" s="2"/>
      <c r="YO200" s="2"/>
      <c r="YP200" s="2"/>
      <c r="YQ200" s="2"/>
      <c r="YR200" s="2"/>
      <c r="YS200" s="2"/>
      <c r="YT200" s="2"/>
      <c r="YU200" s="2"/>
      <c r="YV200" s="2"/>
      <c r="YW200" s="2"/>
      <c r="YX200" s="2"/>
      <c r="YY200" s="2"/>
      <c r="YZ200" s="2"/>
      <c r="ZA200" s="2"/>
      <c r="ZB200" s="2"/>
      <c r="ZC200" s="2"/>
      <c r="ZD200" s="2"/>
      <c r="ZE200" s="2"/>
      <c r="ZF200" s="2"/>
      <c r="ZG200" s="2"/>
      <c r="ZH200" s="2"/>
      <c r="ZI200" s="2"/>
      <c r="ZJ200" s="2"/>
      <c r="ZK200" s="2"/>
      <c r="ZL200" s="2"/>
      <c r="ZM200" s="2"/>
      <c r="ZN200" s="2"/>
      <c r="ZO200" s="2"/>
      <c r="ZP200" s="2"/>
      <c r="ZQ200" s="2"/>
      <c r="ZR200" s="2"/>
      <c r="ZS200" s="2"/>
      <c r="ZT200" s="2"/>
      <c r="ZU200" s="2"/>
      <c r="ZV200" s="2"/>
      <c r="ZW200" s="2"/>
      <c r="ZX200" s="2"/>
      <c r="ZY200" s="2"/>
      <c r="ZZ200" s="2"/>
      <c r="AAA200" s="2"/>
      <c r="AAB200" s="2"/>
      <c r="AAC200" s="2"/>
      <c r="AAD200" s="2"/>
      <c r="AAE200" s="2"/>
      <c r="AAF200" s="2"/>
      <c r="AAG200" s="2"/>
      <c r="AAH200" s="2"/>
      <c r="AAI200" s="2"/>
      <c r="AAJ200" s="2"/>
      <c r="AAK200" s="2"/>
      <c r="AAL200" s="2"/>
      <c r="AAM200" s="2"/>
      <c r="AAN200" s="2"/>
      <c r="AAO200" s="2"/>
      <c r="AAP200" s="2"/>
      <c r="AAQ200" s="2"/>
      <c r="AAR200" s="2"/>
      <c r="AAS200" s="2"/>
      <c r="AAT200" s="2"/>
      <c r="AAU200" s="2"/>
      <c r="AAV200" s="2"/>
      <c r="AAW200" s="2"/>
      <c r="AAX200" s="2"/>
      <c r="AAY200" s="2"/>
      <c r="AAZ200" s="2"/>
      <c r="ABA200" s="2"/>
      <c r="ABB200" s="2"/>
      <c r="ABC200" s="2"/>
      <c r="ABD200" s="2"/>
      <c r="ABE200" s="2"/>
      <c r="ABF200" s="2"/>
      <c r="ABG200" s="2"/>
      <c r="ABH200" s="2"/>
      <c r="ABI200" s="2"/>
      <c r="ABJ200" s="2"/>
      <c r="ABK200" s="2"/>
      <c r="ABL200" s="2"/>
      <c r="ABM200" s="2"/>
      <c r="ABN200" s="2"/>
      <c r="ABO200" s="2"/>
      <c r="ABP200" s="2"/>
      <c r="ABQ200" s="2"/>
      <c r="ABR200" s="2"/>
      <c r="ABS200" s="2"/>
      <c r="ABT200" s="2"/>
      <c r="ABU200" s="2"/>
      <c r="ABV200" s="2"/>
      <c r="ABW200" s="2"/>
      <c r="ABX200" s="2"/>
      <c r="ABY200" s="2"/>
      <c r="ABZ200" s="2"/>
      <c r="ACA200" s="2"/>
      <c r="ACB200" s="2"/>
      <c r="ACC200" s="2"/>
      <c r="ACD200" s="2"/>
      <c r="ACE200" s="2"/>
      <c r="ACF200" s="2"/>
      <c r="ACG200" s="2"/>
      <c r="ACH200" s="2"/>
      <c r="ACI200" s="2"/>
      <c r="ACJ200" s="2"/>
      <c r="ACK200" s="2"/>
      <c r="ACL200" s="2"/>
      <c r="ACM200" s="2"/>
      <c r="ACN200" s="2"/>
      <c r="ACO200" s="2"/>
      <c r="ACP200" s="2"/>
      <c r="ACQ200" s="2"/>
      <c r="ACR200" s="2"/>
      <c r="ACS200" s="2"/>
      <c r="ACT200" s="2"/>
      <c r="ACU200" s="2"/>
      <c r="ACV200" s="2"/>
      <c r="ACW200" s="2"/>
      <c r="ACX200" s="2"/>
      <c r="ACY200" s="2"/>
      <c r="ACZ200" s="2"/>
      <c r="ADA200" s="2"/>
      <c r="ADB200" s="2"/>
      <c r="ADC200" s="2"/>
      <c r="ADD200" s="2"/>
      <c r="ADE200" s="2"/>
      <c r="ADF200" s="2"/>
      <c r="ADG200" s="2"/>
      <c r="ADH200" s="2"/>
      <c r="ADI200" s="2"/>
      <c r="ADJ200" s="2"/>
      <c r="ADK200" s="2"/>
      <c r="ADL200" s="2"/>
      <c r="ADM200" s="2"/>
      <c r="ADN200" s="2"/>
      <c r="ADO200" s="2"/>
      <c r="ADP200" s="2"/>
      <c r="ADQ200" s="2"/>
      <c r="ADR200" s="2"/>
      <c r="ADS200" s="2"/>
      <c r="ADT200" s="2"/>
      <c r="ADU200" s="2"/>
      <c r="ADV200" s="2"/>
      <c r="ADW200" s="2"/>
      <c r="ADX200" s="2"/>
      <c r="ADY200" s="2"/>
      <c r="ADZ200" s="2"/>
      <c r="AEA200" s="2"/>
      <c r="AEB200" s="2"/>
      <c r="AEC200" s="2"/>
      <c r="AED200" s="2"/>
      <c r="AEE200" s="2"/>
      <c r="AEF200" s="2"/>
      <c r="AEG200" s="2"/>
      <c r="AEH200" s="2"/>
      <c r="AEI200" s="2"/>
      <c r="AEJ200" s="2"/>
      <c r="AEK200" s="2"/>
      <c r="AEL200" s="2"/>
      <c r="AEM200" s="2"/>
      <c r="AEN200" s="2"/>
      <c r="AEO200" s="2"/>
      <c r="AEP200" s="2"/>
      <c r="AEQ200" s="2"/>
      <c r="AER200" s="2"/>
      <c r="AES200" s="2"/>
      <c r="AET200" s="2"/>
      <c r="AEU200" s="2"/>
      <c r="AEV200" s="2"/>
      <c r="AEW200" s="2"/>
      <c r="AEX200" s="2"/>
      <c r="AEY200" s="2"/>
      <c r="AEZ200" s="2"/>
      <c r="AFA200" s="2"/>
      <c r="AFB200" s="2"/>
      <c r="AFC200" s="2"/>
      <c r="AFD200" s="2"/>
      <c r="AFE200" s="2"/>
      <c r="AFF200" s="2"/>
      <c r="AFG200" s="2"/>
      <c r="AFH200" s="2"/>
      <c r="AFI200" s="2"/>
      <c r="AFJ200" s="2"/>
      <c r="AFK200" s="2"/>
      <c r="AFL200" s="2"/>
      <c r="AFM200" s="2"/>
      <c r="AFN200" s="2"/>
      <c r="AFO200" s="2"/>
      <c r="AFP200" s="2"/>
      <c r="AFQ200" s="2"/>
      <c r="AFR200" s="2"/>
      <c r="AFS200" s="2"/>
      <c r="AFT200" s="2"/>
      <c r="AFU200" s="2"/>
      <c r="AFV200" s="2"/>
      <c r="AFW200" s="2"/>
      <c r="AFX200" s="2"/>
      <c r="AFY200" s="2"/>
      <c r="AFZ200" s="2"/>
      <c r="AGA200" s="2"/>
      <c r="AGB200" s="2"/>
      <c r="AGC200" s="2"/>
      <c r="AGD200" s="2"/>
      <c r="AGE200" s="2"/>
      <c r="AGF200" s="2"/>
      <c r="AGG200" s="2"/>
      <c r="AGH200" s="2"/>
      <c r="AGI200" s="2"/>
      <c r="AGJ200" s="2"/>
      <c r="AGK200" s="2"/>
      <c r="AGL200" s="2"/>
      <c r="AGM200" s="2"/>
      <c r="AGN200" s="2"/>
      <c r="AGO200" s="2"/>
      <c r="AGP200" s="2"/>
      <c r="AGQ200" s="2"/>
      <c r="AGR200" s="2"/>
      <c r="AGS200" s="2"/>
      <c r="AGT200" s="2"/>
      <c r="AGU200" s="2"/>
      <c r="AGV200" s="2"/>
      <c r="AGW200" s="2"/>
      <c r="AGX200" s="2"/>
      <c r="AGY200" s="2"/>
      <c r="AGZ200" s="2"/>
      <c r="AHA200" s="2"/>
      <c r="AHB200" s="2"/>
      <c r="AHC200" s="2"/>
      <c r="AHD200" s="2"/>
      <c r="AHE200" s="2"/>
      <c r="AHF200" s="2"/>
      <c r="AHG200" s="2"/>
      <c r="AHH200" s="2"/>
      <c r="AHI200" s="2"/>
      <c r="AHJ200" s="2"/>
      <c r="AHK200" s="2"/>
      <c r="AHL200" s="2"/>
      <c r="AHM200" s="2"/>
      <c r="AHN200" s="2"/>
      <c r="AHO200" s="2"/>
      <c r="AHP200" s="2"/>
      <c r="AHQ200" s="2"/>
      <c r="AHR200" s="2"/>
      <c r="AHS200" s="2"/>
      <c r="AHT200" s="2"/>
      <c r="AHU200" s="2"/>
      <c r="AHV200" s="2"/>
      <c r="AHW200" s="2"/>
      <c r="AHX200" s="2"/>
      <c r="AHY200" s="2"/>
      <c r="AHZ200" s="2"/>
      <c r="AIA200" s="2"/>
      <c r="AIB200" s="2"/>
      <c r="AIC200" s="2"/>
      <c r="AID200" s="2"/>
      <c r="AIE200" s="2"/>
      <c r="AIF200" s="2"/>
      <c r="AIG200" s="2"/>
      <c r="AIH200" s="2"/>
      <c r="AII200" s="2"/>
      <c r="AIJ200" s="2"/>
      <c r="AIK200" s="2"/>
      <c r="AIL200" s="2"/>
      <c r="AIM200" s="2"/>
      <c r="AIN200" s="2"/>
      <c r="AIO200" s="2"/>
      <c r="AIP200" s="2"/>
      <c r="AIQ200" s="2"/>
      <c r="AIR200" s="2"/>
      <c r="AIS200" s="2"/>
      <c r="AIT200" s="2"/>
      <c r="AIU200" s="2"/>
      <c r="AIV200" s="2"/>
      <c r="AIW200" s="2"/>
      <c r="AIX200" s="2"/>
      <c r="AIY200" s="2"/>
      <c r="AIZ200" s="2"/>
      <c r="AJA200" s="2"/>
      <c r="AJB200" s="2"/>
      <c r="AJC200" s="2"/>
      <c r="AJD200" s="2"/>
      <c r="AJE200" s="2"/>
      <c r="AJF200" s="2"/>
      <c r="AJG200" s="2"/>
      <c r="AJH200" s="2"/>
      <c r="AJI200" s="2"/>
      <c r="AJJ200" s="2"/>
      <c r="AJK200" s="2"/>
      <c r="AJL200" s="2"/>
      <c r="AJM200" s="2"/>
      <c r="AJN200" s="2"/>
      <c r="AJO200" s="2"/>
      <c r="AJP200" s="2"/>
      <c r="AJQ200" s="2"/>
      <c r="AJR200" s="2"/>
      <c r="AJS200" s="2"/>
      <c r="AJT200" s="2"/>
      <c r="AJU200" s="2"/>
      <c r="AJV200" s="2"/>
      <c r="AJW200" s="2"/>
      <c r="AJX200" s="2"/>
      <c r="AJY200" s="2"/>
      <c r="AJZ200" s="2"/>
      <c r="AKA200" s="2"/>
      <c r="AKB200" s="2"/>
      <c r="AKC200" s="2"/>
      <c r="AKD200" s="2"/>
      <c r="AKE200" s="2"/>
      <c r="AKF200" s="2"/>
      <c r="AKG200" s="2"/>
      <c r="AKH200" s="2"/>
      <c r="AKI200" s="2"/>
      <c r="AKJ200" s="2"/>
      <c r="AKK200" s="2"/>
      <c r="AKL200" s="2"/>
      <c r="AKM200" s="2"/>
      <c r="AKN200" s="2"/>
      <c r="AKO200" s="2"/>
      <c r="AKP200" s="2"/>
      <c r="AKQ200" s="2"/>
      <c r="AKR200" s="2"/>
      <c r="AKS200" s="2"/>
      <c r="AKT200" s="2"/>
      <c r="AKU200" s="2"/>
      <c r="AKV200" s="2"/>
      <c r="AKW200" s="2"/>
      <c r="AKX200" s="2"/>
      <c r="AKY200" s="2"/>
      <c r="AKZ200" s="2"/>
      <c r="ALA200" s="2"/>
      <c r="ALB200" s="2"/>
      <c r="ALC200" s="2"/>
      <c r="ALD200" s="2"/>
      <c r="ALE200" s="2"/>
      <c r="ALF200" s="2"/>
      <c r="ALG200" s="2"/>
      <c r="ALH200" s="2"/>
      <c r="ALI200" s="2"/>
      <c r="ALJ200" s="2"/>
      <c r="ALK200" s="2"/>
      <c r="ALL200" s="2"/>
      <c r="ALM200" s="2"/>
      <c r="ALN200" s="2"/>
      <c r="ALO200" s="2"/>
      <c r="ALP200" s="2"/>
      <c r="ALQ200" s="2"/>
      <c r="ALR200" s="2"/>
      <c r="ALS200" s="2"/>
      <c r="ALT200" s="2"/>
      <c r="ALU200" s="2"/>
      <c r="ALV200" s="2"/>
      <c r="ALW200" s="2"/>
      <c r="ALX200" s="2"/>
      <c r="ALY200" s="2"/>
      <c r="ALZ200" s="2"/>
      <c r="AMA200" s="2"/>
      <c r="AMB200" s="2"/>
      <c r="AMC200" s="2"/>
      <c r="AMD200" s="2"/>
      <c r="AME200" s="2"/>
      <c r="AMF200" s="2"/>
      <c r="AMG200" s="2"/>
      <c r="AMH200" s="2"/>
      <c r="AMI200" s="2"/>
      <c r="AMJ200" s="2"/>
    </row>
    <row r="201" spans="1:1024" x14ac:dyDescent="0.15">
      <c r="A201" s="39" t="s">
        <v>27</v>
      </c>
      <c r="B201" s="39"/>
      <c r="C201" s="39"/>
      <c r="D201" s="39"/>
      <c r="G201" s="40"/>
      <c r="H201" s="40"/>
      <c r="I201" s="40"/>
      <c r="J201" s="41"/>
      <c r="K201" s="41"/>
      <c r="L201" s="41"/>
    </row>
    <row r="202" spans="1:1024" x14ac:dyDescent="0.15">
      <c r="A202" s="42" t="s">
        <v>50</v>
      </c>
      <c r="B202" s="42"/>
      <c r="C202" s="42"/>
      <c r="D202" s="43"/>
      <c r="G202" s="13" t="s">
        <v>4</v>
      </c>
      <c r="H202" s="13"/>
      <c r="I202" s="13"/>
      <c r="J202" s="14" t="s">
        <v>5</v>
      </c>
      <c r="K202" s="14"/>
      <c r="L202" s="14"/>
    </row>
    <row r="203" spans="1:1024" ht="36" customHeight="1" x14ac:dyDescent="0.15">
      <c r="A203" s="15" t="s">
        <v>6</v>
      </c>
      <c r="B203" s="15" t="s">
        <v>7</v>
      </c>
      <c r="C203" s="17"/>
      <c r="D203" s="17" t="s">
        <v>9</v>
      </c>
      <c r="E203" s="15" t="s">
        <v>10</v>
      </c>
      <c r="F203" s="18" t="s">
        <v>11</v>
      </c>
      <c r="G203" s="19" t="s">
        <v>12</v>
      </c>
      <c r="H203" s="19" t="s">
        <v>13</v>
      </c>
      <c r="I203" s="20" t="s">
        <v>14</v>
      </c>
      <c r="J203" s="19" t="s">
        <v>15</v>
      </c>
      <c r="K203" s="19" t="s">
        <v>16</v>
      </c>
      <c r="L203" s="44" t="s">
        <v>17</v>
      </c>
      <c r="M203" s="45" t="s">
        <v>18</v>
      </c>
    </row>
    <row r="204" spans="1:1024" ht="36" customHeight="1" x14ac:dyDescent="0.15">
      <c r="A204" s="15"/>
      <c r="B204" s="15"/>
      <c r="C204" s="17"/>
      <c r="D204" s="17"/>
      <c r="E204" s="15"/>
      <c r="F204" s="18"/>
      <c r="G204" s="19"/>
      <c r="H204" s="19"/>
      <c r="I204" s="20"/>
      <c r="J204" s="19"/>
      <c r="K204" s="19"/>
      <c r="L204" s="44"/>
      <c r="M204" s="45" t="e">
        <f>I204+L204+#REF!</f>
        <v>#REF!</v>
      </c>
    </row>
    <row r="205" spans="1:1024" ht="36.75" customHeight="1" x14ac:dyDescent="0.15">
      <c r="A205" s="15" t="s">
        <v>22</v>
      </c>
      <c r="B205" s="15" t="s">
        <v>21</v>
      </c>
      <c r="C205" s="46" t="s">
        <v>29</v>
      </c>
      <c r="D205" s="46">
        <f>D207*96.14%</f>
        <v>1671482.3488</v>
      </c>
      <c r="E205" s="46">
        <f>E207*96.14%</f>
        <v>6467991.5520000001</v>
      </c>
      <c r="F205" s="47">
        <v>24</v>
      </c>
      <c r="G205" s="27">
        <v>7.3200000000000001E-3</v>
      </c>
      <c r="H205" s="28">
        <v>3.04E-2</v>
      </c>
      <c r="I205" s="29">
        <f>G205*E207+H205*D207</f>
        <v>102099.8144</v>
      </c>
      <c r="J205" s="28"/>
      <c r="K205" s="48"/>
      <c r="L205" s="31">
        <f>J205*F205+K205*D205</f>
        <v>0</v>
      </c>
      <c r="M205" s="49">
        <f>I205+L205</f>
        <v>102099.8144</v>
      </c>
    </row>
    <row r="206" spans="1:1024" ht="56" x14ac:dyDescent="0.15">
      <c r="A206" s="15"/>
      <c r="B206" s="15"/>
      <c r="C206" s="46" t="s">
        <v>30</v>
      </c>
      <c r="D206" s="46">
        <f>D207*3.86%</f>
        <v>67109.651199999993</v>
      </c>
      <c r="E206" s="46">
        <f>E207*3.86%</f>
        <v>259688.44799999997</v>
      </c>
      <c r="F206" s="47">
        <v>24</v>
      </c>
      <c r="G206" s="27"/>
      <c r="H206" s="28"/>
      <c r="I206" s="29">
        <f>G206*E206*80%+H206*D207</f>
        <v>0</v>
      </c>
      <c r="J206" s="28"/>
      <c r="K206" s="48"/>
      <c r="L206" s="31">
        <f>K206*D206</f>
        <v>0</v>
      </c>
      <c r="M206" s="49">
        <f>L206</f>
        <v>0</v>
      </c>
    </row>
    <row r="207" spans="1:1024" x14ac:dyDescent="0.15">
      <c r="A207" s="32" t="s">
        <v>23</v>
      </c>
      <c r="B207" s="32"/>
      <c r="C207" s="7"/>
      <c r="D207" s="50">
        <v>1738592</v>
      </c>
      <c r="E207" s="50">
        <v>6727680</v>
      </c>
      <c r="F207" s="51">
        <v>24</v>
      </c>
      <c r="G207" s="52"/>
      <c r="H207" s="52"/>
      <c r="I207" s="36">
        <f>I205</f>
        <v>102099.8144</v>
      </c>
      <c r="J207" s="27"/>
      <c r="K207" s="27"/>
      <c r="L207" s="53">
        <f>SUM(L205:L206)</f>
        <v>0</v>
      </c>
      <c r="M207" s="54">
        <f>M205+M206</f>
        <v>102099.8144</v>
      </c>
    </row>
    <row r="208" spans="1:1024" s="59" customFormat="1" x14ac:dyDescent="0.15">
      <c r="A208" s="2"/>
      <c r="B208" s="2"/>
      <c r="C208" s="2"/>
      <c r="D208" s="2"/>
      <c r="E208" s="2"/>
      <c r="F208" s="3"/>
      <c r="G208" s="2"/>
      <c r="H208" s="2"/>
      <c r="I208" s="4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  <c r="CZ208" s="2"/>
      <c r="DA208" s="2"/>
      <c r="DB208" s="2"/>
      <c r="DC208" s="2"/>
      <c r="DD208" s="2"/>
      <c r="DE208" s="2"/>
      <c r="DF208" s="2"/>
      <c r="DG208" s="2"/>
      <c r="DH208" s="2"/>
      <c r="DI208" s="2"/>
      <c r="DJ208" s="2"/>
      <c r="DK208" s="2"/>
      <c r="DL208" s="2"/>
      <c r="DM208" s="2"/>
      <c r="DN208" s="2"/>
      <c r="DO208" s="2"/>
      <c r="DP208" s="2"/>
      <c r="DQ208" s="2"/>
      <c r="DR208" s="2"/>
      <c r="DS208" s="2"/>
      <c r="DT208" s="2"/>
      <c r="DU208" s="2"/>
      <c r="DV208" s="2"/>
      <c r="DW208" s="2"/>
      <c r="DX208" s="2"/>
      <c r="DY208" s="2"/>
      <c r="DZ208" s="2"/>
      <c r="EA208" s="2"/>
      <c r="EB208" s="2"/>
      <c r="EC208" s="2"/>
      <c r="ED208" s="2"/>
      <c r="EE208" s="2"/>
      <c r="EF208" s="2"/>
      <c r="EG208" s="2"/>
      <c r="EH208" s="2"/>
      <c r="EI208" s="2"/>
      <c r="EJ208" s="2"/>
      <c r="EK208" s="2"/>
      <c r="EL208" s="2"/>
      <c r="EM208" s="2"/>
      <c r="EN208" s="2"/>
      <c r="EO208" s="2"/>
      <c r="EP208" s="2"/>
      <c r="EQ208" s="2"/>
      <c r="ER208" s="2"/>
      <c r="ES208" s="2"/>
      <c r="ET208" s="2"/>
      <c r="EU208" s="2"/>
      <c r="EV208" s="2"/>
      <c r="EW208" s="2"/>
      <c r="EX208" s="2"/>
      <c r="EY208" s="2"/>
      <c r="EZ208" s="2"/>
      <c r="FA208" s="2"/>
      <c r="FB208" s="2"/>
      <c r="FC208" s="2"/>
      <c r="FD208" s="2"/>
      <c r="FE208" s="2"/>
      <c r="FF208" s="2"/>
      <c r="FG208" s="2"/>
      <c r="FH208" s="2"/>
      <c r="FI208" s="2"/>
      <c r="FJ208" s="2"/>
      <c r="FK208" s="2"/>
      <c r="FL208" s="2"/>
      <c r="FM208" s="2"/>
      <c r="FN208" s="2"/>
      <c r="FO208" s="2"/>
      <c r="FP208" s="2"/>
      <c r="FQ208" s="2"/>
      <c r="FR208" s="2"/>
      <c r="FS208" s="2"/>
      <c r="FT208" s="2"/>
      <c r="FU208" s="2"/>
      <c r="FV208" s="2"/>
      <c r="FW208" s="2"/>
      <c r="FX208" s="2"/>
      <c r="FY208" s="2"/>
      <c r="FZ208" s="2"/>
      <c r="GA208" s="2"/>
      <c r="GB208" s="2"/>
      <c r="GC208" s="2"/>
      <c r="GD208" s="2"/>
      <c r="GE208" s="2"/>
      <c r="GF208" s="2"/>
      <c r="GG208" s="2"/>
      <c r="GH208" s="2"/>
      <c r="GI208" s="2"/>
      <c r="GJ208" s="2"/>
      <c r="GK208" s="2"/>
      <c r="GL208" s="2"/>
      <c r="GM208" s="2"/>
      <c r="GN208" s="2"/>
      <c r="GO208" s="2"/>
      <c r="GP208" s="2"/>
      <c r="GQ208" s="2"/>
      <c r="GR208" s="2"/>
      <c r="GS208" s="2"/>
      <c r="GT208" s="2"/>
      <c r="GU208" s="2"/>
      <c r="GV208" s="2"/>
      <c r="GW208" s="2"/>
      <c r="GX208" s="2"/>
      <c r="GY208" s="2"/>
      <c r="GZ208" s="2"/>
      <c r="HA208" s="2"/>
      <c r="HB208" s="2"/>
      <c r="HC208" s="2"/>
      <c r="HD208" s="2"/>
      <c r="HE208" s="2"/>
      <c r="HF208" s="2"/>
      <c r="HG208" s="2"/>
      <c r="HH208" s="2"/>
      <c r="HI208" s="2"/>
      <c r="HJ208" s="2"/>
      <c r="HK208" s="2"/>
      <c r="HL208" s="2"/>
      <c r="HM208" s="2"/>
      <c r="HN208" s="2"/>
      <c r="HO208" s="2"/>
      <c r="HP208" s="2"/>
      <c r="HQ208" s="2"/>
      <c r="HR208" s="2"/>
      <c r="HS208" s="2"/>
      <c r="HT208" s="2"/>
      <c r="HU208" s="2"/>
      <c r="HV208" s="2"/>
      <c r="HW208" s="2"/>
      <c r="HX208" s="2"/>
      <c r="HY208" s="2"/>
      <c r="HZ208" s="2"/>
      <c r="IA208" s="2"/>
      <c r="IB208" s="2"/>
      <c r="IC208" s="2"/>
      <c r="ID208" s="2"/>
      <c r="IE208" s="2"/>
      <c r="IF208" s="2"/>
      <c r="IG208" s="2"/>
      <c r="IH208" s="2"/>
      <c r="II208" s="2"/>
      <c r="IJ208" s="2"/>
      <c r="IK208" s="2"/>
      <c r="IL208" s="2"/>
      <c r="IM208" s="2"/>
      <c r="IN208" s="2"/>
      <c r="IO208" s="2"/>
      <c r="IP208" s="2"/>
      <c r="IQ208" s="2"/>
      <c r="IR208" s="2"/>
      <c r="IS208" s="2"/>
      <c r="IT208" s="2"/>
      <c r="IU208" s="2"/>
      <c r="IV208" s="2"/>
      <c r="IW208" s="2"/>
      <c r="IX208" s="2"/>
      <c r="IY208" s="2"/>
      <c r="IZ208" s="2"/>
      <c r="JA208" s="2"/>
      <c r="JB208" s="2"/>
      <c r="JC208" s="2"/>
      <c r="JD208" s="2"/>
      <c r="JE208" s="2"/>
      <c r="JF208" s="2"/>
      <c r="JG208" s="2"/>
      <c r="JH208" s="2"/>
      <c r="JI208" s="2"/>
      <c r="JJ208" s="2"/>
      <c r="JK208" s="2"/>
      <c r="JL208" s="2"/>
      <c r="JM208" s="2"/>
      <c r="JN208" s="2"/>
      <c r="JO208" s="2"/>
      <c r="JP208" s="2"/>
      <c r="JQ208" s="2"/>
      <c r="JR208" s="2"/>
      <c r="JS208" s="2"/>
      <c r="JT208" s="2"/>
      <c r="JU208" s="2"/>
      <c r="JV208" s="2"/>
      <c r="JW208" s="2"/>
      <c r="JX208" s="2"/>
      <c r="JY208" s="2"/>
      <c r="JZ208" s="2"/>
      <c r="KA208" s="2"/>
      <c r="KB208" s="2"/>
      <c r="KC208" s="2"/>
      <c r="KD208" s="2"/>
      <c r="KE208" s="2"/>
      <c r="KF208" s="2"/>
      <c r="KG208" s="2"/>
      <c r="KH208" s="2"/>
      <c r="KI208" s="2"/>
      <c r="KJ208" s="2"/>
      <c r="KK208" s="2"/>
      <c r="KL208" s="2"/>
      <c r="KM208" s="2"/>
      <c r="KN208" s="2"/>
      <c r="KO208" s="2"/>
      <c r="KP208" s="2"/>
      <c r="KQ208" s="2"/>
      <c r="KR208" s="2"/>
      <c r="KS208" s="2"/>
      <c r="KT208" s="2"/>
      <c r="KU208" s="2"/>
      <c r="KV208" s="2"/>
      <c r="KW208" s="2"/>
      <c r="KX208" s="2"/>
      <c r="KY208" s="2"/>
      <c r="KZ208" s="2"/>
      <c r="LA208" s="2"/>
      <c r="LB208" s="2"/>
      <c r="LC208" s="2"/>
      <c r="LD208" s="2"/>
      <c r="LE208" s="2"/>
      <c r="LF208" s="2"/>
      <c r="LG208" s="2"/>
      <c r="LH208" s="2"/>
      <c r="LI208" s="2"/>
      <c r="LJ208" s="2"/>
      <c r="LK208" s="2"/>
      <c r="LL208" s="2"/>
      <c r="LM208" s="2"/>
      <c r="LN208" s="2"/>
      <c r="LO208" s="2"/>
      <c r="LP208" s="2"/>
      <c r="LQ208" s="2"/>
      <c r="LR208" s="2"/>
      <c r="LS208" s="2"/>
      <c r="LT208" s="2"/>
      <c r="LU208" s="2"/>
      <c r="LV208" s="2"/>
      <c r="LW208" s="2"/>
      <c r="LX208" s="2"/>
      <c r="LY208" s="2"/>
      <c r="LZ208" s="2"/>
      <c r="MA208" s="2"/>
      <c r="MB208" s="2"/>
      <c r="MC208" s="2"/>
      <c r="MD208" s="2"/>
      <c r="ME208" s="2"/>
      <c r="MF208" s="2"/>
      <c r="MG208" s="2"/>
      <c r="MH208" s="2"/>
      <c r="MI208" s="2"/>
      <c r="MJ208" s="2"/>
      <c r="MK208" s="2"/>
      <c r="ML208" s="2"/>
      <c r="MM208" s="2"/>
      <c r="MN208" s="2"/>
      <c r="MO208" s="2"/>
      <c r="MP208" s="2"/>
      <c r="MQ208" s="2"/>
      <c r="MR208" s="2"/>
      <c r="MS208" s="2"/>
      <c r="MT208" s="2"/>
      <c r="MU208" s="2"/>
      <c r="MV208" s="2"/>
      <c r="MW208" s="2"/>
      <c r="MX208" s="2"/>
      <c r="MY208" s="2"/>
      <c r="MZ208" s="2"/>
      <c r="NA208" s="2"/>
      <c r="NB208" s="2"/>
      <c r="NC208" s="2"/>
      <c r="ND208" s="2"/>
      <c r="NE208" s="2"/>
      <c r="NF208" s="2"/>
      <c r="NG208" s="2"/>
      <c r="NH208" s="2"/>
      <c r="NI208" s="2"/>
      <c r="NJ208" s="2"/>
      <c r="NK208" s="2"/>
      <c r="NL208" s="2"/>
      <c r="NM208" s="2"/>
      <c r="NN208" s="2"/>
      <c r="NO208" s="2"/>
      <c r="NP208" s="2"/>
      <c r="NQ208" s="2"/>
      <c r="NR208" s="2"/>
      <c r="NS208" s="2"/>
      <c r="NT208" s="2"/>
      <c r="NU208" s="2"/>
      <c r="NV208" s="2"/>
      <c r="NW208" s="2"/>
      <c r="NX208" s="2"/>
      <c r="NY208" s="2"/>
      <c r="NZ208" s="2"/>
      <c r="OA208" s="2"/>
      <c r="OB208" s="2"/>
      <c r="OC208" s="2"/>
      <c r="OD208" s="2"/>
      <c r="OE208" s="2"/>
      <c r="OF208" s="2"/>
      <c r="OG208" s="2"/>
      <c r="OH208" s="2"/>
      <c r="OI208" s="2"/>
      <c r="OJ208" s="2"/>
      <c r="OK208" s="2"/>
      <c r="OL208" s="2"/>
      <c r="OM208" s="2"/>
      <c r="ON208" s="2"/>
      <c r="OO208" s="2"/>
      <c r="OP208" s="2"/>
      <c r="OQ208" s="2"/>
      <c r="OR208" s="2"/>
      <c r="OS208" s="2"/>
      <c r="OT208" s="2"/>
      <c r="OU208" s="2"/>
      <c r="OV208" s="2"/>
      <c r="OW208" s="2"/>
      <c r="OX208" s="2"/>
      <c r="OY208" s="2"/>
      <c r="OZ208" s="2"/>
      <c r="PA208" s="2"/>
      <c r="PB208" s="2"/>
      <c r="PC208" s="2"/>
      <c r="PD208" s="2"/>
      <c r="PE208" s="2"/>
      <c r="PF208" s="2"/>
      <c r="PG208" s="2"/>
      <c r="PH208" s="2"/>
      <c r="PI208" s="2"/>
      <c r="PJ208" s="2"/>
      <c r="PK208" s="2"/>
      <c r="PL208" s="2"/>
      <c r="PM208" s="2"/>
      <c r="PN208" s="2"/>
      <c r="PO208" s="2"/>
      <c r="PP208" s="2"/>
      <c r="PQ208" s="2"/>
      <c r="PR208" s="2"/>
      <c r="PS208" s="2"/>
      <c r="PT208" s="2"/>
      <c r="PU208" s="2"/>
      <c r="PV208" s="2"/>
      <c r="PW208" s="2"/>
      <c r="PX208" s="2"/>
      <c r="PY208" s="2"/>
      <c r="PZ208" s="2"/>
      <c r="QA208" s="2"/>
      <c r="QB208" s="2"/>
      <c r="QC208" s="2"/>
      <c r="QD208" s="2"/>
      <c r="QE208" s="2"/>
      <c r="QF208" s="2"/>
      <c r="QG208" s="2"/>
      <c r="QH208" s="2"/>
      <c r="QI208" s="2"/>
      <c r="QJ208" s="2"/>
      <c r="QK208" s="2"/>
      <c r="QL208" s="2"/>
      <c r="QM208" s="2"/>
      <c r="QN208" s="2"/>
      <c r="QO208" s="2"/>
      <c r="QP208" s="2"/>
      <c r="QQ208" s="2"/>
      <c r="QR208" s="2"/>
      <c r="QS208" s="2"/>
      <c r="QT208" s="2"/>
      <c r="QU208" s="2"/>
      <c r="QV208" s="2"/>
      <c r="QW208" s="2"/>
      <c r="QX208" s="2"/>
      <c r="QY208" s="2"/>
      <c r="QZ208" s="2"/>
      <c r="RA208" s="2"/>
      <c r="RB208" s="2"/>
      <c r="RC208" s="2"/>
      <c r="RD208" s="2"/>
      <c r="RE208" s="2"/>
      <c r="RF208" s="2"/>
      <c r="RG208" s="2"/>
      <c r="RH208" s="2"/>
      <c r="RI208" s="2"/>
      <c r="RJ208" s="2"/>
      <c r="RK208" s="2"/>
      <c r="RL208" s="2"/>
      <c r="RM208" s="2"/>
      <c r="RN208" s="2"/>
      <c r="RO208" s="2"/>
      <c r="RP208" s="2"/>
      <c r="RQ208" s="2"/>
      <c r="RR208" s="2"/>
      <c r="RS208" s="2"/>
      <c r="RT208" s="2"/>
      <c r="RU208" s="2"/>
      <c r="RV208" s="2"/>
      <c r="RW208" s="2"/>
      <c r="RX208" s="2"/>
      <c r="RY208" s="2"/>
      <c r="RZ208" s="2"/>
      <c r="SA208" s="2"/>
      <c r="SB208" s="2"/>
      <c r="SC208" s="2"/>
      <c r="SD208" s="2"/>
      <c r="SE208" s="2"/>
      <c r="SF208" s="2"/>
      <c r="SG208" s="2"/>
      <c r="SH208" s="2"/>
      <c r="SI208" s="2"/>
      <c r="SJ208" s="2"/>
      <c r="SK208" s="2"/>
      <c r="SL208" s="2"/>
      <c r="SM208" s="2"/>
      <c r="SN208" s="2"/>
      <c r="SO208" s="2"/>
      <c r="SP208" s="2"/>
      <c r="SQ208" s="2"/>
      <c r="SR208" s="2"/>
      <c r="SS208" s="2"/>
      <c r="ST208" s="2"/>
      <c r="SU208" s="2"/>
      <c r="SV208" s="2"/>
      <c r="SW208" s="2"/>
      <c r="SX208" s="2"/>
      <c r="SY208" s="2"/>
      <c r="SZ208" s="2"/>
      <c r="TA208" s="2"/>
      <c r="TB208" s="2"/>
      <c r="TC208" s="2"/>
      <c r="TD208" s="2"/>
      <c r="TE208" s="2"/>
      <c r="TF208" s="2"/>
      <c r="TG208" s="2"/>
      <c r="TH208" s="2"/>
      <c r="TI208" s="2"/>
      <c r="TJ208" s="2"/>
      <c r="TK208" s="2"/>
      <c r="TL208" s="2"/>
      <c r="TM208" s="2"/>
      <c r="TN208" s="2"/>
      <c r="TO208" s="2"/>
      <c r="TP208" s="2"/>
      <c r="TQ208" s="2"/>
      <c r="TR208" s="2"/>
      <c r="TS208" s="2"/>
      <c r="TT208" s="2"/>
      <c r="TU208" s="2"/>
      <c r="TV208" s="2"/>
      <c r="TW208" s="2"/>
      <c r="TX208" s="2"/>
      <c r="TY208" s="2"/>
      <c r="TZ208" s="2"/>
      <c r="UA208" s="2"/>
      <c r="UB208" s="2"/>
      <c r="UC208" s="2"/>
      <c r="UD208" s="2"/>
      <c r="UE208" s="2"/>
      <c r="UF208" s="2"/>
      <c r="UG208" s="2"/>
      <c r="UH208" s="2"/>
      <c r="UI208" s="2"/>
      <c r="UJ208" s="2"/>
      <c r="UK208" s="2"/>
      <c r="UL208" s="2"/>
      <c r="UM208" s="2"/>
      <c r="UN208" s="2"/>
      <c r="UO208" s="2"/>
      <c r="UP208" s="2"/>
      <c r="UQ208" s="2"/>
      <c r="UR208" s="2"/>
      <c r="US208" s="2"/>
      <c r="UT208" s="2"/>
      <c r="UU208" s="2"/>
      <c r="UV208" s="2"/>
      <c r="UW208" s="2"/>
      <c r="UX208" s="2"/>
      <c r="UY208" s="2"/>
      <c r="UZ208" s="2"/>
      <c r="VA208" s="2"/>
      <c r="VB208" s="2"/>
      <c r="VC208" s="2"/>
      <c r="VD208" s="2"/>
      <c r="VE208" s="2"/>
      <c r="VF208" s="2"/>
      <c r="VG208" s="2"/>
      <c r="VH208" s="2"/>
      <c r="VI208" s="2"/>
      <c r="VJ208" s="2"/>
      <c r="VK208" s="2"/>
      <c r="VL208" s="2"/>
      <c r="VM208" s="2"/>
      <c r="VN208" s="2"/>
      <c r="VO208" s="2"/>
      <c r="VP208" s="2"/>
      <c r="VQ208" s="2"/>
      <c r="VR208" s="2"/>
      <c r="VS208" s="2"/>
      <c r="VT208" s="2"/>
      <c r="VU208" s="2"/>
      <c r="VV208" s="2"/>
      <c r="VW208" s="2"/>
      <c r="VX208" s="2"/>
      <c r="VY208" s="2"/>
      <c r="VZ208" s="2"/>
      <c r="WA208" s="2"/>
      <c r="WB208" s="2"/>
      <c r="WC208" s="2"/>
      <c r="WD208" s="2"/>
      <c r="WE208" s="2"/>
      <c r="WF208" s="2"/>
      <c r="WG208" s="2"/>
      <c r="WH208" s="2"/>
      <c r="WI208" s="2"/>
      <c r="WJ208" s="2"/>
      <c r="WK208" s="2"/>
      <c r="WL208" s="2"/>
      <c r="WM208" s="2"/>
      <c r="WN208" s="2"/>
      <c r="WO208" s="2"/>
      <c r="WP208" s="2"/>
      <c r="WQ208" s="2"/>
      <c r="WR208" s="2"/>
      <c r="WS208" s="2"/>
      <c r="WT208" s="2"/>
      <c r="WU208" s="2"/>
      <c r="WV208" s="2"/>
      <c r="WW208" s="2"/>
      <c r="WX208" s="2"/>
      <c r="WY208" s="2"/>
      <c r="WZ208" s="2"/>
      <c r="XA208" s="2"/>
      <c r="XB208" s="2"/>
      <c r="XC208" s="2"/>
      <c r="XD208" s="2"/>
      <c r="XE208" s="2"/>
      <c r="XF208" s="2"/>
      <c r="XG208" s="2"/>
      <c r="XH208" s="2"/>
      <c r="XI208" s="2"/>
      <c r="XJ208" s="2"/>
      <c r="XK208" s="2"/>
      <c r="XL208" s="2"/>
      <c r="XM208" s="2"/>
      <c r="XN208" s="2"/>
      <c r="XO208" s="2"/>
      <c r="XP208" s="2"/>
      <c r="XQ208" s="2"/>
      <c r="XR208" s="2"/>
      <c r="XS208" s="2"/>
      <c r="XT208" s="2"/>
      <c r="XU208" s="2"/>
      <c r="XV208" s="2"/>
      <c r="XW208" s="2"/>
      <c r="XX208" s="2"/>
      <c r="XY208" s="2"/>
      <c r="XZ208" s="2"/>
      <c r="YA208" s="2"/>
      <c r="YB208" s="2"/>
      <c r="YC208" s="2"/>
      <c r="YD208" s="2"/>
      <c r="YE208" s="2"/>
      <c r="YF208" s="2"/>
      <c r="YG208" s="2"/>
      <c r="YH208" s="2"/>
      <c r="YI208" s="2"/>
      <c r="YJ208" s="2"/>
      <c r="YK208" s="2"/>
      <c r="YL208" s="2"/>
      <c r="YM208" s="2"/>
      <c r="YN208" s="2"/>
      <c r="YO208" s="2"/>
      <c r="YP208" s="2"/>
      <c r="YQ208" s="2"/>
      <c r="YR208" s="2"/>
      <c r="YS208" s="2"/>
      <c r="YT208" s="2"/>
      <c r="YU208" s="2"/>
      <c r="YV208" s="2"/>
      <c r="YW208" s="2"/>
      <c r="YX208" s="2"/>
      <c r="YY208" s="2"/>
      <c r="YZ208" s="2"/>
      <c r="ZA208" s="2"/>
      <c r="ZB208" s="2"/>
      <c r="ZC208" s="2"/>
      <c r="ZD208" s="2"/>
      <c r="ZE208" s="2"/>
      <c r="ZF208" s="2"/>
      <c r="ZG208" s="2"/>
      <c r="ZH208" s="2"/>
      <c r="ZI208" s="2"/>
      <c r="ZJ208" s="2"/>
      <c r="ZK208" s="2"/>
      <c r="ZL208" s="2"/>
      <c r="ZM208" s="2"/>
      <c r="ZN208" s="2"/>
      <c r="ZO208" s="2"/>
      <c r="ZP208" s="2"/>
      <c r="ZQ208" s="2"/>
      <c r="ZR208" s="2"/>
      <c r="ZS208" s="2"/>
      <c r="ZT208" s="2"/>
      <c r="ZU208" s="2"/>
      <c r="ZV208" s="2"/>
      <c r="ZW208" s="2"/>
      <c r="ZX208" s="2"/>
      <c r="ZY208" s="2"/>
      <c r="ZZ208" s="2"/>
      <c r="AAA208" s="2"/>
      <c r="AAB208" s="2"/>
      <c r="AAC208" s="2"/>
      <c r="AAD208" s="2"/>
      <c r="AAE208" s="2"/>
      <c r="AAF208" s="2"/>
      <c r="AAG208" s="2"/>
      <c r="AAH208" s="2"/>
      <c r="AAI208" s="2"/>
      <c r="AAJ208" s="2"/>
      <c r="AAK208" s="2"/>
      <c r="AAL208" s="2"/>
      <c r="AAM208" s="2"/>
      <c r="AAN208" s="2"/>
      <c r="AAO208" s="2"/>
      <c r="AAP208" s="2"/>
      <c r="AAQ208" s="2"/>
      <c r="AAR208" s="2"/>
      <c r="AAS208" s="2"/>
      <c r="AAT208" s="2"/>
      <c r="AAU208" s="2"/>
      <c r="AAV208" s="2"/>
      <c r="AAW208" s="2"/>
      <c r="AAX208" s="2"/>
      <c r="AAY208" s="2"/>
      <c r="AAZ208" s="2"/>
      <c r="ABA208" s="2"/>
      <c r="ABB208" s="2"/>
      <c r="ABC208" s="2"/>
      <c r="ABD208" s="2"/>
      <c r="ABE208" s="2"/>
      <c r="ABF208" s="2"/>
      <c r="ABG208" s="2"/>
      <c r="ABH208" s="2"/>
      <c r="ABI208" s="2"/>
      <c r="ABJ208" s="2"/>
      <c r="ABK208" s="2"/>
      <c r="ABL208" s="2"/>
      <c r="ABM208" s="2"/>
      <c r="ABN208" s="2"/>
      <c r="ABO208" s="2"/>
      <c r="ABP208" s="2"/>
      <c r="ABQ208" s="2"/>
      <c r="ABR208" s="2"/>
      <c r="ABS208" s="2"/>
      <c r="ABT208" s="2"/>
      <c r="ABU208" s="2"/>
      <c r="ABV208" s="2"/>
      <c r="ABW208" s="2"/>
      <c r="ABX208" s="2"/>
      <c r="ABY208" s="2"/>
      <c r="ABZ208" s="2"/>
      <c r="ACA208" s="2"/>
      <c r="ACB208" s="2"/>
      <c r="ACC208" s="2"/>
      <c r="ACD208" s="2"/>
      <c r="ACE208" s="2"/>
      <c r="ACF208" s="2"/>
      <c r="ACG208" s="2"/>
      <c r="ACH208" s="2"/>
      <c r="ACI208" s="2"/>
      <c r="ACJ208" s="2"/>
      <c r="ACK208" s="2"/>
      <c r="ACL208" s="2"/>
      <c r="ACM208" s="2"/>
      <c r="ACN208" s="2"/>
      <c r="ACO208" s="2"/>
      <c r="ACP208" s="2"/>
      <c r="ACQ208" s="2"/>
      <c r="ACR208" s="2"/>
      <c r="ACS208" s="2"/>
      <c r="ACT208" s="2"/>
      <c r="ACU208" s="2"/>
      <c r="ACV208" s="2"/>
      <c r="ACW208" s="2"/>
      <c r="ACX208" s="2"/>
      <c r="ACY208" s="2"/>
      <c r="ACZ208" s="2"/>
      <c r="ADA208" s="2"/>
      <c r="ADB208" s="2"/>
      <c r="ADC208" s="2"/>
      <c r="ADD208" s="2"/>
      <c r="ADE208" s="2"/>
      <c r="ADF208" s="2"/>
      <c r="ADG208" s="2"/>
      <c r="ADH208" s="2"/>
      <c r="ADI208" s="2"/>
      <c r="ADJ208" s="2"/>
      <c r="ADK208" s="2"/>
      <c r="ADL208" s="2"/>
      <c r="ADM208" s="2"/>
      <c r="ADN208" s="2"/>
      <c r="ADO208" s="2"/>
      <c r="ADP208" s="2"/>
      <c r="ADQ208" s="2"/>
      <c r="ADR208" s="2"/>
      <c r="ADS208" s="2"/>
      <c r="ADT208" s="2"/>
      <c r="ADU208" s="2"/>
      <c r="ADV208" s="2"/>
      <c r="ADW208" s="2"/>
      <c r="ADX208" s="2"/>
      <c r="ADY208" s="2"/>
      <c r="ADZ208" s="2"/>
      <c r="AEA208" s="2"/>
      <c r="AEB208" s="2"/>
      <c r="AEC208" s="2"/>
      <c r="AED208" s="2"/>
      <c r="AEE208" s="2"/>
      <c r="AEF208" s="2"/>
      <c r="AEG208" s="2"/>
      <c r="AEH208" s="2"/>
      <c r="AEI208" s="2"/>
      <c r="AEJ208" s="2"/>
      <c r="AEK208" s="2"/>
      <c r="AEL208" s="2"/>
      <c r="AEM208" s="2"/>
      <c r="AEN208" s="2"/>
      <c r="AEO208" s="2"/>
      <c r="AEP208" s="2"/>
      <c r="AEQ208" s="2"/>
      <c r="AER208" s="2"/>
      <c r="AES208" s="2"/>
      <c r="AET208" s="2"/>
      <c r="AEU208" s="2"/>
      <c r="AEV208" s="2"/>
      <c r="AEW208" s="2"/>
      <c r="AEX208" s="2"/>
      <c r="AEY208" s="2"/>
      <c r="AEZ208" s="2"/>
      <c r="AFA208" s="2"/>
      <c r="AFB208" s="2"/>
      <c r="AFC208" s="2"/>
      <c r="AFD208" s="2"/>
      <c r="AFE208" s="2"/>
      <c r="AFF208" s="2"/>
      <c r="AFG208" s="2"/>
      <c r="AFH208" s="2"/>
      <c r="AFI208" s="2"/>
      <c r="AFJ208" s="2"/>
      <c r="AFK208" s="2"/>
      <c r="AFL208" s="2"/>
      <c r="AFM208" s="2"/>
      <c r="AFN208" s="2"/>
      <c r="AFO208" s="2"/>
      <c r="AFP208" s="2"/>
      <c r="AFQ208" s="2"/>
      <c r="AFR208" s="2"/>
      <c r="AFS208" s="2"/>
      <c r="AFT208" s="2"/>
      <c r="AFU208" s="2"/>
      <c r="AFV208" s="2"/>
      <c r="AFW208" s="2"/>
      <c r="AFX208" s="2"/>
      <c r="AFY208" s="2"/>
      <c r="AFZ208" s="2"/>
      <c r="AGA208" s="2"/>
      <c r="AGB208" s="2"/>
      <c r="AGC208" s="2"/>
      <c r="AGD208" s="2"/>
      <c r="AGE208" s="2"/>
      <c r="AGF208" s="2"/>
      <c r="AGG208" s="2"/>
      <c r="AGH208" s="2"/>
      <c r="AGI208" s="2"/>
      <c r="AGJ208" s="2"/>
      <c r="AGK208" s="2"/>
      <c r="AGL208" s="2"/>
      <c r="AGM208" s="2"/>
      <c r="AGN208" s="2"/>
      <c r="AGO208" s="2"/>
      <c r="AGP208" s="2"/>
      <c r="AGQ208" s="2"/>
      <c r="AGR208" s="2"/>
      <c r="AGS208" s="2"/>
      <c r="AGT208" s="2"/>
      <c r="AGU208" s="2"/>
      <c r="AGV208" s="2"/>
      <c r="AGW208" s="2"/>
      <c r="AGX208" s="2"/>
      <c r="AGY208" s="2"/>
      <c r="AGZ208" s="2"/>
      <c r="AHA208" s="2"/>
      <c r="AHB208" s="2"/>
      <c r="AHC208" s="2"/>
      <c r="AHD208" s="2"/>
      <c r="AHE208" s="2"/>
      <c r="AHF208" s="2"/>
      <c r="AHG208" s="2"/>
      <c r="AHH208" s="2"/>
      <c r="AHI208" s="2"/>
      <c r="AHJ208" s="2"/>
      <c r="AHK208" s="2"/>
      <c r="AHL208" s="2"/>
      <c r="AHM208" s="2"/>
      <c r="AHN208" s="2"/>
      <c r="AHO208" s="2"/>
      <c r="AHP208" s="2"/>
      <c r="AHQ208" s="2"/>
      <c r="AHR208" s="2"/>
      <c r="AHS208" s="2"/>
      <c r="AHT208" s="2"/>
      <c r="AHU208" s="2"/>
      <c r="AHV208" s="2"/>
      <c r="AHW208" s="2"/>
      <c r="AHX208" s="2"/>
      <c r="AHY208" s="2"/>
      <c r="AHZ208" s="2"/>
      <c r="AIA208" s="2"/>
      <c r="AIB208" s="2"/>
      <c r="AIC208" s="2"/>
      <c r="AID208" s="2"/>
      <c r="AIE208" s="2"/>
      <c r="AIF208" s="2"/>
      <c r="AIG208" s="2"/>
      <c r="AIH208" s="2"/>
      <c r="AII208" s="2"/>
      <c r="AIJ208" s="2"/>
      <c r="AIK208" s="2"/>
      <c r="AIL208" s="2"/>
      <c r="AIM208" s="2"/>
      <c r="AIN208" s="2"/>
      <c r="AIO208" s="2"/>
      <c r="AIP208" s="2"/>
      <c r="AIQ208" s="2"/>
      <c r="AIR208" s="2"/>
      <c r="AIS208" s="2"/>
      <c r="AIT208" s="2"/>
      <c r="AIU208" s="2"/>
      <c r="AIV208" s="2"/>
      <c r="AIW208" s="2"/>
      <c r="AIX208" s="2"/>
      <c r="AIY208" s="2"/>
      <c r="AIZ208" s="2"/>
      <c r="AJA208" s="2"/>
      <c r="AJB208" s="2"/>
      <c r="AJC208" s="2"/>
      <c r="AJD208" s="2"/>
      <c r="AJE208" s="2"/>
      <c r="AJF208" s="2"/>
      <c r="AJG208" s="2"/>
      <c r="AJH208" s="2"/>
      <c r="AJI208" s="2"/>
      <c r="AJJ208" s="2"/>
      <c r="AJK208" s="2"/>
      <c r="AJL208" s="2"/>
      <c r="AJM208" s="2"/>
      <c r="AJN208" s="2"/>
      <c r="AJO208" s="2"/>
      <c r="AJP208" s="2"/>
      <c r="AJQ208" s="2"/>
      <c r="AJR208" s="2"/>
      <c r="AJS208" s="2"/>
      <c r="AJT208" s="2"/>
      <c r="AJU208" s="2"/>
      <c r="AJV208" s="2"/>
      <c r="AJW208" s="2"/>
      <c r="AJX208" s="2"/>
      <c r="AJY208" s="2"/>
      <c r="AJZ208" s="2"/>
      <c r="AKA208" s="2"/>
      <c r="AKB208" s="2"/>
      <c r="AKC208" s="2"/>
      <c r="AKD208" s="2"/>
      <c r="AKE208" s="2"/>
      <c r="AKF208" s="2"/>
      <c r="AKG208" s="2"/>
      <c r="AKH208" s="2"/>
      <c r="AKI208" s="2"/>
      <c r="AKJ208" s="2"/>
      <c r="AKK208" s="2"/>
      <c r="AKL208" s="2"/>
      <c r="AKM208" s="2"/>
      <c r="AKN208" s="2"/>
      <c r="AKO208" s="2"/>
      <c r="AKP208" s="2"/>
      <c r="AKQ208" s="2"/>
      <c r="AKR208" s="2"/>
      <c r="AKS208" s="2"/>
      <c r="AKT208" s="2"/>
      <c r="AKU208" s="2"/>
      <c r="AKV208" s="2"/>
      <c r="AKW208" s="2"/>
      <c r="AKX208" s="2"/>
      <c r="AKY208" s="2"/>
      <c r="AKZ208" s="2"/>
      <c r="ALA208" s="2"/>
      <c r="ALB208" s="2"/>
      <c r="ALC208" s="2"/>
      <c r="ALD208" s="2"/>
      <c r="ALE208" s="2"/>
      <c r="ALF208" s="2"/>
      <c r="ALG208" s="2"/>
      <c r="ALH208" s="2"/>
      <c r="ALI208" s="2"/>
      <c r="ALJ208" s="2"/>
      <c r="ALK208" s="2"/>
      <c r="ALL208" s="2"/>
      <c r="ALM208" s="2"/>
      <c r="ALN208" s="2"/>
      <c r="ALO208" s="2"/>
      <c r="ALP208" s="2"/>
      <c r="ALQ208" s="2"/>
      <c r="ALR208" s="2"/>
      <c r="ALS208" s="2"/>
      <c r="ALT208" s="2"/>
      <c r="ALU208" s="2"/>
      <c r="ALV208" s="2"/>
      <c r="ALW208" s="2"/>
      <c r="ALX208" s="2"/>
      <c r="ALY208" s="2"/>
      <c r="ALZ208" s="2"/>
      <c r="AMA208" s="2"/>
      <c r="AMB208" s="2"/>
      <c r="AMC208" s="2"/>
      <c r="AMD208" s="2"/>
      <c r="AME208" s="2"/>
      <c r="AMF208" s="2"/>
      <c r="AMG208" s="2"/>
      <c r="AMH208" s="2"/>
      <c r="AMI208" s="2"/>
      <c r="AMJ208" s="2"/>
    </row>
    <row r="209" spans="1:1024" s="59" customFormat="1" x14ac:dyDescent="0.15">
      <c r="A209" s="2"/>
      <c r="B209" s="2"/>
      <c r="C209" s="2"/>
      <c r="D209" s="2"/>
      <c r="E209" s="2"/>
      <c r="F209" s="3"/>
      <c r="G209" s="2"/>
      <c r="H209" s="2"/>
      <c r="I209" s="4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2"/>
      <c r="DH209" s="2"/>
      <c r="DI209" s="2"/>
      <c r="DJ209" s="2"/>
      <c r="DK209" s="2"/>
      <c r="DL209" s="2"/>
      <c r="DM209" s="2"/>
      <c r="DN209" s="2"/>
      <c r="DO209" s="2"/>
      <c r="DP209" s="2"/>
      <c r="DQ209" s="2"/>
      <c r="DR209" s="2"/>
      <c r="DS209" s="2"/>
      <c r="DT209" s="2"/>
      <c r="DU209" s="2"/>
      <c r="DV209" s="2"/>
      <c r="DW209" s="2"/>
      <c r="DX209" s="2"/>
      <c r="DY209" s="2"/>
      <c r="DZ209" s="2"/>
      <c r="EA209" s="2"/>
      <c r="EB209" s="2"/>
      <c r="EC209" s="2"/>
      <c r="ED209" s="2"/>
      <c r="EE209" s="2"/>
      <c r="EF209" s="2"/>
      <c r="EG209" s="2"/>
      <c r="EH209" s="2"/>
      <c r="EI209" s="2"/>
      <c r="EJ209" s="2"/>
      <c r="EK209" s="2"/>
      <c r="EL209" s="2"/>
      <c r="EM209" s="2"/>
      <c r="EN209" s="2"/>
      <c r="EO209" s="2"/>
      <c r="EP209" s="2"/>
      <c r="EQ209" s="2"/>
      <c r="ER209" s="2"/>
      <c r="ES209" s="2"/>
      <c r="ET209" s="2"/>
      <c r="EU209" s="2"/>
      <c r="EV209" s="2"/>
      <c r="EW209" s="2"/>
      <c r="EX209" s="2"/>
      <c r="EY209" s="2"/>
      <c r="EZ209" s="2"/>
      <c r="FA209" s="2"/>
      <c r="FB209" s="2"/>
      <c r="FC209" s="2"/>
      <c r="FD209" s="2"/>
      <c r="FE209" s="2"/>
      <c r="FF209" s="2"/>
      <c r="FG209" s="2"/>
      <c r="FH209" s="2"/>
      <c r="FI209" s="2"/>
      <c r="FJ209" s="2"/>
      <c r="FK209" s="2"/>
      <c r="FL209" s="2"/>
      <c r="FM209" s="2"/>
      <c r="FN209" s="2"/>
      <c r="FO209" s="2"/>
      <c r="FP209" s="2"/>
      <c r="FQ209" s="2"/>
      <c r="FR209" s="2"/>
      <c r="FS209" s="2"/>
      <c r="FT209" s="2"/>
      <c r="FU209" s="2"/>
      <c r="FV209" s="2"/>
      <c r="FW209" s="2"/>
      <c r="FX209" s="2"/>
      <c r="FY209" s="2"/>
      <c r="FZ209" s="2"/>
      <c r="GA209" s="2"/>
      <c r="GB209" s="2"/>
      <c r="GC209" s="2"/>
      <c r="GD209" s="2"/>
      <c r="GE209" s="2"/>
      <c r="GF209" s="2"/>
      <c r="GG209" s="2"/>
      <c r="GH209" s="2"/>
      <c r="GI209" s="2"/>
      <c r="GJ209" s="2"/>
      <c r="GK209" s="2"/>
      <c r="GL209" s="2"/>
      <c r="GM209" s="2"/>
      <c r="GN209" s="2"/>
      <c r="GO209" s="2"/>
      <c r="GP209" s="2"/>
      <c r="GQ209" s="2"/>
      <c r="GR209" s="2"/>
      <c r="GS209" s="2"/>
      <c r="GT209" s="2"/>
      <c r="GU209" s="2"/>
      <c r="GV209" s="2"/>
      <c r="GW209" s="2"/>
      <c r="GX209" s="2"/>
      <c r="GY209" s="2"/>
      <c r="GZ209" s="2"/>
      <c r="HA209" s="2"/>
      <c r="HB209" s="2"/>
      <c r="HC209" s="2"/>
      <c r="HD209" s="2"/>
      <c r="HE209" s="2"/>
      <c r="HF209" s="2"/>
      <c r="HG209" s="2"/>
      <c r="HH209" s="2"/>
      <c r="HI209" s="2"/>
      <c r="HJ209" s="2"/>
      <c r="HK209" s="2"/>
      <c r="HL209" s="2"/>
      <c r="HM209" s="2"/>
      <c r="HN209" s="2"/>
      <c r="HO209" s="2"/>
      <c r="HP209" s="2"/>
      <c r="HQ209" s="2"/>
      <c r="HR209" s="2"/>
      <c r="HS209" s="2"/>
      <c r="HT209" s="2"/>
      <c r="HU209" s="2"/>
      <c r="HV209" s="2"/>
      <c r="HW209" s="2"/>
      <c r="HX209" s="2"/>
      <c r="HY209" s="2"/>
      <c r="HZ209" s="2"/>
      <c r="IA209" s="2"/>
      <c r="IB209" s="2"/>
      <c r="IC209" s="2"/>
      <c r="ID209" s="2"/>
      <c r="IE209" s="2"/>
      <c r="IF209" s="2"/>
      <c r="IG209" s="2"/>
      <c r="IH209" s="2"/>
      <c r="II209" s="2"/>
      <c r="IJ209" s="2"/>
      <c r="IK209" s="2"/>
      <c r="IL209" s="2"/>
      <c r="IM209" s="2"/>
      <c r="IN209" s="2"/>
      <c r="IO209" s="2"/>
      <c r="IP209" s="2"/>
      <c r="IQ209" s="2"/>
      <c r="IR209" s="2"/>
      <c r="IS209" s="2"/>
      <c r="IT209" s="2"/>
      <c r="IU209" s="2"/>
      <c r="IV209" s="2"/>
      <c r="IW209" s="2"/>
      <c r="IX209" s="2"/>
      <c r="IY209" s="2"/>
      <c r="IZ209" s="2"/>
      <c r="JA209" s="2"/>
      <c r="JB209" s="2"/>
      <c r="JC209" s="2"/>
      <c r="JD209" s="2"/>
      <c r="JE209" s="2"/>
      <c r="JF209" s="2"/>
      <c r="JG209" s="2"/>
      <c r="JH209" s="2"/>
      <c r="JI209" s="2"/>
      <c r="JJ209" s="2"/>
      <c r="JK209" s="2"/>
      <c r="JL209" s="2"/>
      <c r="JM209" s="2"/>
      <c r="JN209" s="2"/>
      <c r="JO209" s="2"/>
      <c r="JP209" s="2"/>
      <c r="JQ209" s="2"/>
      <c r="JR209" s="2"/>
      <c r="JS209" s="2"/>
      <c r="JT209" s="2"/>
      <c r="JU209" s="2"/>
      <c r="JV209" s="2"/>
      <c r="JW209" s="2"/>
      <c r="JX209" s="2"/>
      <c r="JY209" s="2"/>
      <c r="JZ209" s="2"/>
      <c r="KA209" s="2"/>
      <c r="KB209" s="2"/>
      <c r="KC209" s="2"/>
      <c r="KD209" s="2"/>
      <c r="KE209" s="2"/>
      <c r="KF209" s="2"/>
      <c r="KG209" s="2"/>
      <c r="KH209" s="2"/>
      <c r="KI209" s="2"/>
      <c r="KJ209" s="2"/>
      <c r="KK209" s="2"/>
      <c r="KL209" s="2"/>
      <c r="KM209" s="2"/>
      <c r="KN209" s="2"/>
      <c r="KO209" s="2"/>
      <c r="KP209" s="2"/>
      <c r="KQ209" s="2"/>
      <c r="KR209" s="2"/>
      <c r="KS209" s="2"/>
      <c r="KT209" s="2"/>
      <c r="KU209" s="2"/>
      <c r="KV209" s="2"/>
      <c r="KW209" s="2"/>
      <c r="KX209" s="2"/>
      <c r="KY209" s="2"/>
      <c r="KZ209" s="2"/>
      <c r="LA209" s="2"/>
      <c r="LB209" s="2"/>
      <c r="LC209" s="2"/>
      <c r="LD209" s="2"/>
      <c r="LE209" s="2"/>
      <c r="LF209" s="2"/>
      <c r="LG209" s="2"/>
      <c r="LH209" s="2"/>
      <c r="LI209" s="2"/>
      <c r="LJ209" s="2"/>
      <c r="LK209" s="2"/>
      <c r="LL209" s="2"/>
      <c r="LM209" s="2"/>
      <c r="LN209" s="2"/>
      <c r="LO209" s="2"/>
      <c r="LP209" s="2"/>
      <c r="LQ209" s="2"/>
      <c r="LR209" s="2"/>
      <c r="LS209" s="2"/>
      <c r="LT209" s="2"/>
      <c r="LU209" s="2"/>
      <c r="LV209" s="2"/>
      <c r="LW209" s="2"/>
      <c r="LX209" s="2"/>
      <c r="LY209" s="2"/>
      <c r="LZ209" s="2"/>
      <c r="MA209" s="2"/>
      <c r="MB209" s="2"/>
      <c r="MC209" s="2"/>
      <c r="MD209" s="2"/>
      <c r="ME209" s="2"/>
      <c r="MF209" s="2"/>
      <c r="MG209" s="2"/>
      <c r="MH209" s="2"/>
      <c r="MI209" s="2"/>
      <c r="MJ209" s="2"/>
      <c r="MK209" s="2"/>
      <c r="ML209" s="2"/>
      <c r="MM209" s="2"/>
      <c r="MN209" s="2"/>
      <c r="MO209" s="2"/>
      <c r="MP209" s="2"/>
      <c r="MQ209" s="2"/>
      <c r="MR209" s="2"/>
      <c r="MS209" s="2"/>
      <c r="MT209" s="2"/>
      <c r="MU209" s="2"/>
      <c r="MV209" s="2"/>
      <c r="MW209" s="2"/>
      <c r="MX209" s="2"/>
      <c r="MY209" s="2"/>
      <c r="MZ209" s="2"/>
      <c r="NA209" s="2"/>
      <c r="NB209" s="2"/>
      <c r="NC209" s="2"/>
      <c r="ND209" s="2"/>
      <c r="NE209" s="2"/>
      <c r="NF209" s="2"/>
      <c r="NG209" s="2"/>
      <c r="NH209" s="2"/>
      <c r="NI209" s="2"/>
      <c r="NJ209" s="2"/>
      <c r="NK209" s="2"/>
      <c r="NL209" s="2"/>
      <c r="NM209" s="2"/>
      <c r="NN209" s="2"/>
      <c r="NO209" s="2"/>
      <c r="NP209" s="2"/>
      <c r="NQ209" s="2"/>
      <c r="NR209" s="2"/>
      <c r="NS209" s="2"/>
      <c r="NT209" s="2"/>
      <c r="NU209" s="2"/>
      <c r="NV209" s="2"/>
      <c r="NW209" s="2"/>
      <c r="NX209" s="2"/>
      <c r="NY209" s="2"/>
      <c r="NZ209" s="2"/>
      <c r="OA209" s="2"/>
      <c r="OB209" s="2"/>
      <c r="OC209" s="2"/>
      <c r="OD209" s="2"/>
      <c r="OE209" s="2"/>
      <c r="OF209" s="2"/>
      <c r="OG209" s="2"/>
      <c r="OH209" s="2"/>
      <c r="OI209" s="2"/>
      <c r="OJ209" s="2"/>
      <c r="OK209" s="2"/>
      <c r="OL209" s="2"/>
      <c r="OM209" s="2"/>
      <c r="ON209" s="2"/>
      <c r="OO209" s="2"/>
      <c r="OP209" s="2"/>
      <c r="OQ209" s="2"/>
      <c r="OR209" s="2"/>
      <c r="OS209" s="2"/>
      <c r="OT209" s="2"/>
      <c r="OU209" s="2"/>
      <c r="OV209" s="2"/>
      <c r="OW209" s="2"/>
      <c r="OX209" s="2"/>
      <c r="OY209" s="2"/>
      <c r="OZ209" s="2"/>
      <c r="PA209" s="2"/>
      <c r="PB209" s="2"/>
      <c r="PC209" s="2"/>
      <c r="PD209" s="2"/>
      <c r="PE209" s="2"/>
      <c r="PF209" s="2"/>
      <c r="PG209" s="2"/>
      <c r="PH209" s="2"/>
      <c r="PI209" s="2"/>
      <c r="PJ209" s="2"/>
      <c r="PK209" s="2"/>
      <c r="PL209" s="2"/>
      <c r="PM209" s="2"/>
      <c r="PN209" s="2"/>
      <c r="PO209" s="2"/>
      <c r="PP209" s="2"/>
      <c r="PQ209" s="2"/>
      <c r="PR209" s="2"/>
      <c r="PS209" s="2"/>
      <c r="PT209" s="2"/>
      <c r="PU209" s="2"/>
      <c r="PV209" s="2"/>
      <c r="PW209" s="2"/>
      <c r="PX209" s="2"/>
      <c r="PY209" s="2"/>
      <c r="PZ209" s="2"/>
      <c r="QA209" s="2"/>
      <c r="QB209" s="2"/>
      <c r="QC209" s="2"/>
      <c r="QD209" s="2"/>
      <c r="QE209" s="2"/>
      <c r="QF209" s="2"/>
      <c r="QG209" s="2"/>
      <c r="QH209" s="2"/>
      <c r="QI209" s="2"/>
      <c r="QJ209" s="2"/>
      <c r="QK209" s="2"/>
      <c r="QL209" s="2"/>
      <c r="QM209" s="2"/>
      <c r="QN209" s="2"/>
      <c r="QO209" s="2"/>
      <c r="QP209" s="2"/>
      <c r="QQ209" s="2"/>
      <c r="QR209" s="2"/>
      <c r="QS209" s="2"/>
      <c r="QT209" s="2"/>
      <c r="QU209" s="2"/>
      <c r="QV209" s="2"/>
      <c r="QW209" s="2"/>
      <c r="QX209" s="2"/>
      <c r="QY209" s="2"/>
      <c r="QZ209" s="2"/>
      <c r="RA209" s="2"/>
      <c r="RB209" s="2"/>
      <c r="RC209" s="2"/>
      <c r="RD209" s="2"/>
      <c r="RE209" s="2"/>
      <c r="RF209" s="2"/>
      <c r="RG209" s="2"/>
      <c r="RH209" s="2"/>
      <c r="RI209" s="2"/>
      <c r="RJ209" s="2"/>
      <c r="RK209" s="2"/>
      <c r="RL209" s="2"/>
      <c r="RM209" s="2"/>
      <c r="RN209" s="2"/>
      <c r="RO209" s="2"/>
      <c r="RP209" s="2"/>
      <c r="RQ209" s="2"/>
      <c r="RR209" s="2"/>
      <c r="RS209" s="2"/>
      <c r="RT209" s="2"/>
      <c r="RU209" s="2"/>
      <c r="RV209" s="2"/>
      <c r="RW209" s="2"/>
      <c r="RX209" s="2"/>
      <c r="RY209" s="2"/>
      <c r="RZ209" s="2"/>
      <c r="SA209" s="2"/>
      <c r="SB209" s="2"/>
      <c r="SC209" s="2"/>
      <c r="SD209" s="2"/>
      <c r="SE209" s="2"/>
      <c r="SF209" s="2"/>
      <c r="SG209" s="2"/>
      <c r="SH209" s="2"/>
      <c r="SI209" s="2"/>
      <c r="SJ209" s="2"/>
      <c r="SK209" s="2"/>
      <c r="SL209" s="2"/>
      <c r="SM209" s="2"/>
      <c r="SN209" s="2"/>
      <c r="SO209" s="2"/>
      <c r="SP209" s="2"/>
      <c r="SQ209" s="2"/>
      <c r="SR209" s="2"/>
      <c r="SS209" s="2"/>
      <c r="ST209" s="2"/>
      <c r="SU209" s="2"/>
      <c r="SV209" s="2"/>
      <c r="SW209" s="2"/>
      <c r="SX209" s="2"/>
      <c r="SY209" s="2"/>
      <c r="SZ209" s="2"/>
      <c r="TA209" s="2"/>
      <c r="TB209" s="2"/>
      <c r="TC209" s="2"/>
      <c r="TD209" s="2"/>
      <c r="TE209" s="2"/>
      <c r="TF209" s="2"/>
      <c r="TG209" s="2"/>
      <c r="TH209" s="2"/>
      <c r="TI209" s="2"/>
      <c r="TJ209" s="2"/>
      <c r="TK209" s="2"/>
      <c r="TL209" s="2"/>
      <c r="TM209" s="2"/>
      <c r="TN209" s="2"/>
      <c r="TO209" s="2"/>
      <c r="TP209" s="2"/>
      <c r="TQ209" s="2"/>
      <c r="TR209" s="2"/>
      <c r="TS209" s="2"/>
      <c r="TT209" s="2"/>
      <c r="TU209" s="2"/>
      <c r="TV209" s="2"/>
      <c r="TW209" s="2"/>
      <c r="TX209" s="2"/>
      <c r="TY209" s="2"/>
      <c r="TZ209" s="2"/>
      <c r="UA209" s="2"/>
      <c r="UB209" s="2"/>
      <c r="UC209" s="2"/>
      <c r="UD209" s="2"/>
      <c r="UE209" s="2"/>
      <c r="UF209" s="2"/>
      <c r="UG209" s="2"/>
      <c r="UH209" s="2"/>
      <c r="UI209" s="2"/>
      <c r="UJ209" s="2"/>
      <c r="UK209" s="2"/>
      <c r="UL209" s="2"/>
      <c r="UM209" s="2"/>
      <c r="UN209" s="2"/>
      <c r="UO209" s="2"/>
      <c r="UP209" s="2"/>
      <c r="UQ209" s="2"/>
      <c r="UR209" s="2"/>
      <c r="US209" s="2"/>
      <c r="UT209" s="2"/>
      <c r="UU209" s="2"/>
      <c r="UV209" s="2"/>
      <c r="UW209" s="2"/>
      <c r="UX209" s="2"/>
      <c r="UY209" s="2"/>
      <c r="UZ209" s="2"/>
      <c r="VA209" s="2"/>
      <c r="VB209" s="2"/>
      <c r="VC209" s="2"/>
      <c r="VD209" s="2"/>
      <c r="VE209" s="2"/>
      <c r="VF209" s="2"/>
      <c r="VG209" s="2"/>
      <c r="VH209" s="2"/>
      <c r="VI209" s="2"/>
      <c r="VJ209" s="2"/>
      <c r="VK209" s="2"/>
      <c r="VL209" s="2"/>
      <c r="VM209" s="2"/>
      <c r="VN209" s="2"/>
      <c r="VO209" s="2"/>
      <c r="VP209" s="2"/>
      <c r="VQ209" s="2"/>
      <c r="VR209" s="2"/>
      <c r="VS209" s="2"/>
      <c r="VT209" s="2"/>
      <c r="VU209" s="2"/>
      <c r="VV209" s="2"/>
      <c r="VW209" s="2"/>
      <c r="VX209" s="2"/>
      <c r="VY209" s="2"/>
      <c r="VZ209" s="2"/>
      <c r="WA209" s="2"/>
      <c r="WB209" s="2"/>
      <c r="WC209" s="2"/>
      <c r="WD209" s="2"/>
      <c r="WE209" s="2"/>
      <c r="WF209" s="2"/>
      <c r="WG209" s="2"/>
      <c r="WH209" s="2"/>
      <c r="WI209" s="2"/>
      <c r="WJ209" s="2"/>
      <c r="WK209" s="2"/>
      <c r="WL209" s="2"/>
      <c r="WM209" s="2"/>
      <c r="WN209" s="2"/>
      <c r="WO209" s="2"/>
      <c r="WP209" s="2"/>
      <c r="WQ209" s="2"/>
      <c r="WR209" s="2"/>
      <c r="WS209" s="2"/>
      <c r="WT209" s="2"/>
      <c r="WU209" s="2"/>
      <c r="WV209" s="2"/>
      <c r="WW209" s="2"/>
      <c r="WX209" s="2"/>
      <c r="WY209" s="2"/>
      <c r="WZ209" s="2"/>
      <c r="XA209" s="2"/>
      <c r="XB209" s="2"/>
      <c r="XC209" s="2"/>
      <c r="XD209" s="2"/>
      <c r="XE209" s="2"/>
      <c r="XF209" s="2"/>
      <c r="XG209" s="2"/>
      <c r="XH209" s="2"/>
      <c r="XI209" s="2"/>
      <c r="XJ209" s="2"/>
      <c r="XK209" s="2"/>
      <c r="XL209" s="2"/>
      <c r="XM209" s="2"/>
      <c r="XN209" s="2"/>
      <c r="XO209" s="2"/>
      <c r="XP209" s="2"/>
      <c r="XQ209" s="2"/>
      <c r="XR209" s="2"/>
      <c r="XS209" s="2"/>
      <c r="XT209" s="2"/>
      <c r="XU209" s="2"/>
      <c r="XV209" s="2"/>
      <c r="XW209" s="2"/>
      <c r="XX209" s="2"/>
      <c r="XY209" s="2"/>
      <c r="XZ209" s="2"/>
      <c r="YA209" s="2"/>
      <c r="YB209" s="2"/>
      <c r="YC209" s="2"/>
      <c r="YD209" s="2"/>
      <c r="YE209" s="2"/>
      <c r="YF209" s="2"/>
      <c r="YG209" s="2"/>
      <c r="YH209" s="2"/>
      <c r="YI209" s="2"/>
      <c r="YJ209" s="2"/>
      <c r="YK209" s="2"/>
      <c r="YL209" s="2"/>
      <c r="YM209" s="2"/>
      <c r="YN209" s="2"/>
      <c r="YO209" s="2"/>
      <c r="YP209" s="2"/>
      <c r="YQ209" s="2"/>
      <c r="YR209" s="2"/>
      <c r="YS209" s="2"/>
      <c r="YT209" s="2"/>
      <c r="YU209" s="2"/>
      <c r="YV209" s="2"/>
      <c r="YW209" s="2"/>
      <c r="YX209" s="2"/>
      <c r="YY209" s="2"/>
      <c r="YZ209" s="2"/>
      <c r="ZA209" s="2"/>
      <c r="ZB209" s="2"/>
      <c r="ZC209" s="2"/>
      <c r="ZD209" s="2"/>
      <c r="ZE209" s="2"/>
      <c r="ZF209" s="2"/>
      <c r="ZG209" s="2"/>
      <c r="ZH209" s="2"/>
      <c r="ZI209" s="2"/>
      <c r="ZJ209" s="2"/>
      <c r="ZK209" s="2"/>
      <c r="ZL209" s="2"/>
      <c r="ZM209" s="2"/>
      <c r="ZN209" s="2"/>
      <c r="ZO209" s="2"/>
      <c r="ZP209" s="2"/>
      <c r="ZQ209" s="2"/>
      <c r="ZR209" s="2"/>
      <c r="ZS209" s="2"/>
      <c r="ZT209" s="2"/>
      <c r="ZU209" s="2"/>
      <c r="ZV209" s="2"/>
      <c r="ZW209" s="2"/>
      <c r="ZX209" s="2"/>
      <c r="ZY209" s="2"/>
      <c r="ZZ209" s="2"/>
      <c r="AAA209" s="2"/>
      <c r="AAB209" s="2"/>
      <c r="AAC209" s="2"/>
      <c r="AAD209" s="2"/>
      <c r="AAE209" s="2"/>
      <c r="AAF209" s="2"/>
      <c r="AAG209" s="2"/>
      <c r="AAH209" s="2"/>
      <c r="AAI209" s="2"/>
      <c r="AAJ209" s="2"/>
      <c r="AAK209" s="2"/>
      <c r="AAL209" s="2"/>
      <c r="AAM209" s="2"/>
      <c r="AAN209" s="2"/>
      <c r="AAO209" s="2"/>
      <c r="AAP209" s="2"/>
      <c r="AAQ209" s="2"/>
      <c r="AAR209" s="2"/>
      <c r="AAS209" s="2"/>
      <c r="AAT209" s="2"/>
      <c r="AAU209" s="2"/>
      <c r="AAV209" s="2"/>
      <c r="AAW209" s="2"/>
      <c r="AAX209" s="2"/>
      <c r="AAY209" s="2"/>
      <c r="AAZ209" s="2"/>
      <c r="ABA209" s="2"/>
      <c r="ABB209" s="2"/>
      <c r="ABC209" s="2"/>
      <c r="ABD209" s="2"/>
      <c r="ABE209" s="2"/>
      <c r="ABF209" s="2"/>
      <c r="ABG209" s="2"/>
      <c r="ABH209" s="2"/>
      <c r="ABI209" s="2"/>
      <c r="ABJ209" s="2"/>
      <c r="ABK209" s="2"/>
      <c r="ABL209" s="2"/>
      <c r="ABM209" s="2"/>
      <c r="ABN209" s="2"/>
      <c r="ABO209" s="2"/>
      <c r="ABP209" s="2"/>
      <c r="ABQ209" s="2"/>
      <c r="ABR209" s="2"/>
      <c r="ABS209" s="2"/>
      <c r="ABT209" s="2"/>
      <c r="ABU209" s="2"/>
      <c r="ABV209" s="2"/>
      <c r="ABW209" s="2"/>
      <c r="ABX209" s="2"/>
      <c r="ABY209" s="2"/>
      <c r="ABZ209" s="2"/>
      <c r="ACA209" s="2"/>
      <c r="ACB209" s="2"/>
      <c r="ACC209" s="2"/>
      <c r="ACD209" s="2"/>
      <c r="ACE209" s="2"/>
      <c r="ACF209" s="2"/>
      <c r="ACG209" s="2"/>
      <c r="ACH209" s="2"/>
      <c r="ACI209" s="2"/>
      <c r="ACJ209" s="2"/>
      <c r="ACK209" s="2"/>
      <c r="ACL209" s="2"/>
      <c r="ACM209" s="2"/>
      <c r="ACN209" s="2"/>
      <c r="ACO209" s="2"/>
      <c r="ACP209" s="2"/>
      <c r="ACQ209" s="2"/>
      <c r="ACR209" s="2"/>
      <c r="ACS209" s="2"/>
      <c r="ACT209" s="2"/>
      <c r="ACU209" s="2"/>
      <c r="ACV209" s="2"/>
      <c r="ACW209" s="2"/>
      <c r="ACX209" s="2"/>
      <c r="ACY209" s="2"/>
      <c r="ACZ209" s="2"/>
      <c r="ADA209" s="2"/>
      <c r="ADB209" s="2"/>
      <c r="ADC209" s="2"/>
      <c r="ADD209" s="2"/>
      <c r="ADE209" s="2"/>
      <c r="ADF209" s="2"/>
      <c r="ADG209" s="2"/>
      <c r="ADH209" s="2"/>
      <c r="ADI209" s="2"/>
      <c r="ADJ209" s="2"/>
      <c r="ADK209" s="2"/>
      <c r="ADL209" s="2"/>
      <c r="ADM209" s="2"/>
      <c r="ADN209" s="2"/>
      <c r="ADO209" s="2"/>
      <c r="ADP209" s="2"/>
      <c r="ADQ209" s="2"/>
      <c r="ADR209" s="2"/>
      <c r="ADS209" s="2"/>
      <c r="ADT209" s="2"/>
      <c r="ADU209" s="2"/>
      <c r="ADV209" s="2"/>
      <c r="ADW209" s="2"/>
      <c r="ADX209" s="2"/>
      <c r="ADY209" s="2"/>
      <c r="ADZ209" s="2"/>
      <c r="AEA209" s="2"/>
      <c r="AEB209" s="2"/>
      <c r="AEC209" s="2"/>
      <c r="AED209" s="2"/>
      <c r="AEE209" s="2"/>
      <c r="AEF209" s="2"/>
      <c r="AEG209" s="2"/>
      <c r="AEH209" s="2"/>
      <c r="AEI209" s="2"/>
      <c r="AEJ209" s="2"/>
      <c r="AEK209" s="2"/>
      <c r="AEL209" s="2"/>
      <c r="AEM209" s="2"/>
      <c r="AEN209" s="2"/>
      <c r="AEO209" s="2"/>
      <c r="AEP209" s="2"/>
      <c r="AEQ209" s="2"/>
      <c r="AER209" s="2"/>
      <c r="AES209" s="2"/>
      <c r="AET209" s="2"/>
      <c r="AEU209" s="2"/>
      <c r="AEV209" s="2"/>
      <c r="AEW209" s="2"/>
      <c r="AEX209" s="2"/>
      <c r="AEY209" s="2"/>
      <c r="AEZ209" s="2"/>
      <c r="AFA209" s="2"/>
      <c r="AFB209" s="2"/>
      <c r="AFC209" s="2"/>
      <c r="AFD209" s="2"/>
      <c r="AFE209" s="2"/>
      <c r="AFF209" s="2"/>
      <c r="AFG209" s="2"/>
      <c r="AFH209" s="2"/>
      <c r="AFI209" s="2"/>
      <c r="AFJ209" s="2"/>
      <c r="AFK209" s="2"/>
      <c r="AFL209" s="2"/>
      <c r="AFM209" s="2"/>
      <c r="AFN209" s="2"/>
      <c r="AFO209" s="2"/>
      <c r="AFP209" s="2"/>
      <c r="AFQ209" s="2"/>
      <c r="AFR209" s="2"/>
      <c r="AFS209" s="2"/>
      <c r="AFT209" s="2"/>
      <c r="AFU209" s="2"/>
      <c r="AFV209" s="2"/>
      <c r="AFW209" s="2"/>
      <c r="AFX209" s="2"/>
      <c r="AFY209" s="2"/>
      <c r="AFZ209" s="2"/>
      <c r="AGA209" s="2"/>
      <c r="AGB209" s="2"/>
      <c r="AGC209" s="2"/>
      <c r="AGD209" s="2"/>
      <c r="AGE209" s="2"/>
      <c r="AGF209" s="2"/>
      <c r="AGG209" s="2"/>
      <c r="AGH209" s="2"/>
      <c r="AGI209" s="2"/>
      <c r="AGJ209" s="2"/>
      <c r="AGK209" s="2"/>
      <c r="AGL209" s="2"/>
      <c r="AGM209" s="2"/>
      <c r="AGN209" s="2"/>
      <c r="AGO209" s="2"/>
      <c r="AGP209" s="2"/>
      <c r="AGQ209" s="2"/>
      <c r="AGR209" s="2"/>
      <c r="AGS209" s="2"/>
      <c r="AGT209" s="2"/>
      <c r="AGU209" s="2"/>
      <c r="AGV209" s="2"/>
      <c r="AGW209" s="2"/>
      <c r="AGX209" s="2"/>
      <c r="AGY209" s="2"/>
      <c r="AGZ209" s="2"/>
      <c r="AHA209" s="2"/>
      <c r="AHB209" s="2"/>
      <c r="AHC209" s="2"/>
      <c r="AHD209" s="2"/>
      <c r="AHE209" s="2"/>
      <c r="AHF209" s="2"/>
      <c r="AHG209" s="2"/>
      <c r="AHH209" s="2"/>
      <c r="AHI209" s="2"/>
      <c r="AHJ209" s="2"/>
      <c r="AHK209" s="2"/>
      <c r="AHL209" s="2"/>
      <c r="AHM209" s="2"/>
      <c r="AHN209" s="2"/>
      <c r="AHO209" s="2"/>
      <c r="AHP209" s="2"/>
      <c r="AHQ209" s="2"/>
      <c r="AHR209" s="2"/>
      <c r="AHS209" s="2"/>
      <c r="AHT209" s="2"/>
      <c r="AHU209" s="2"/>
      <c r="AHV209" s="2"/>
      <c r="AHW209" s="2"/>
      <c r="AHX209" s="2"/>
      <c r="AHY209" s="2"/>
      <c r="AHZ209" s="2"/>
      <c r="AIA209" s="2"/>
      <c r="AIB209" s="2"/>
      <c r="AIC209" s="2"/>
      <c r="AID209" s="2"/>
      <c r="AIE209" s="2"/>
      <c r="AIF209" s="2"/>
      <c r="AIG209" s="2"/>
      <c r="AIH209" s="2"/>
      <c r="AII209" s="2"/>
      <c r="AIJ209" s="2"/>
      <c r="AIK209" s="2"/>
      <c r="AIL209" s="2"/>
      <c r="AIM209" s="2"/>
      <c r="AIN209" s="2"/>
      <c r="AIO209" s="2"/>
      <c r="AIP209" s="2"/>
      <c r="AIQ209" s="2"/>
      <c r="AIR209" s="2"/>
      <c r="AIS209" s="2"/>
      <c r="AIT209" s="2"/>
      <c r="AIU209" s="2"/>
      <c r="AIV209" s="2"/>
      <c r="AIW209" s="2"/>
      <c r="AIX209" s="2"/>
      <c r="AIY209" s="2"/>
      <c r="AIZ209" s="2"/>
      <c r="AJA209" s="2"/>
      <c r="AJB209" s="2"/>
      <c r="AJC209" s="2"/>
      <c r="AJD209" s="2"/>
      <c r="AJE209" s="2"/>
      <c r="AJF209" s="2"/>
      <c r="AJG209" s="2"/>
      <c r="AJH209" s="2"/>
      <c r="AJI209" s="2"/>
      <c r="AJJ209" s="2"/>
      <c r="AJK209" s="2"/>
      <c r="AJL209" s="2"/>
      <c r="AJM209" s="2"/>
      <c r="AJN209" s="2"/>
      <c r="AJO209" s="2"/>
      <c r="AJP209" s="2"/>
      <c r="AJQ209" s="2"/>
      <c r="AJR209" s="2"/>
      <c r="AJS209" s="2"/>
      <c r="AJT209" s="2"/>
      <c r="AJU209" s="2"/>
      <c r="AJV209" s="2"/>
      <c r="AJW209" s="2"/>
      <c r="AJX209" s="2"/>
      <c r="AJY209" s="2"/>
      <c r="AJZ209" s="2"/>
      <c r="AKA209" s="2"/>
      <c r="AKB209" s="2"/>
      <c r="AKC209" s="2"/>
      <c r="AKD209" s="2"/>
      <c r="AKE209" s="2"/>
      <c r="AKF209" s="2"/>
      <c r="AKG209" s="2"/>
      <c r="AKH209" s="2"/>
      <c r="AKI209" s="2"/>
      <c r="AKJ209" s="2"/>
      <c r="AKK209" s="2"/>
      <c r="AKL209" s="2"/>
      <c r="AKM209" s="2"/>
      <c r="AKN209" s="2"/>
      <c r="AKO209" s="2"/>
      <c r="AKP209" s="2"/>
      <c r="AKQ209" s="2"/>
      <c r="AKR209" s="2"/>
      <c r="AKS209" s="2"/>
      <c r="AKT209" s="2"/>
      <c r="AKU209" s="2"/>
      <c r="AKV209" s="2"/>
      <c r="AKW209" s="2"/>
      <c r="AKX209" s="2"/>
      <c r="AKY209" s="2"/>
      <c r="AKZ209" s="2"/>
      <c r="ALA209" s="2"/>
      <c r="ALB209" s="2"/>
      <c r="ALC209" s="2"/>
      <c r="ALD209" s="2"/>
      <c r="ALE209" s="2"/>
      <c r="ALF209" s="2"/>
      <c r="ALG209" s="2"/>
      <c r="ALH209" s="2"/>
      <c r="ALI209" s="2"/>
      <c r="ALJ209" s="2"/>
      <c r="ALK209" s="2"/>
      <c r="ALL209" s="2"/>
      <c r="ALM209" s="2"/>
      <c r="ALN209" s="2"/>
      <c r="ALO209" s="2"/>
      <c r="ALP209" s="2"/>
      <c r="ALQ209" s="2"/>
      <c r="ALR209" s="2"/>
      <c r="ALS209" s="2"/>
      <c r="ALT209" s="2"/>
      <c r="ALU209" s="2"/>
      <c r="ALV209" s="2"/>
      <c r="ALW209" s="2"/>
      <c r="ALX209" s="2"/>
      <c r="ALY209" s="2"/>
      <c r="ALZ209" s="2"/>
      <c r="AMA209" s="2"/>
      <c r="AMB209" s="2"/>
      <c r="AMC209" s="2"/>
      <c r="AMD209" s="2"/>
      <c r="AME209" s="2"/>
      <c r="AMF209" s="2"/>
      <c r="AMG209" s="2"/>
      <c r="AMH209" s="2"/>
      <c r="AMI209" s="2"/>
      <c r="AMJ209" s="2"/>
    </row>
    <row r="210" spans="1:1024" s="59" customFormat="1" x14ac:dyDescent="0.15">
      <c r="A210" s="2"/>
      <c r="B210" s="2"/>
      <c r="C210" s="2"/>
      <c r="D210" s="2"/>
      <c r="E210" s="2"/>
      <c r="F210" s="3"/>
      <c r="G210" s="2"/>
      <c r="H210" s="2"/>
      <c r="I210" s="4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  <c r="CZ210" s="2"/>
      <c r="DA210" s="2"/>
      <c r="DB210" s="2"/>
      <c r="DC210" s="2"/>
      <c r="DD210" s="2"/>
      <c r="DE210" s="2"/>
      <c r="DF210" s="2"/>
      <c r="DG210" s="2"/>
      <c r="DH210" s="2"/>
      <c r="DI210" s="2"/>
      <c r="DJ210" s="2"/>
      <c r="DK210" s="2"/>
      <c r="DL210" s="2"/>
      <c r="DM210" s="2"/>
      <c r="DN210" s="2"/>
      <c r="DO210" s="2"/>
      <c r="DP210" s="2"/>
      <c r="DQ210" s="2"/>
      <c r="DR210" s="2"/>
      <c r="DS210" s="2"/>
      <c r="DT210" s="2"/>
      <c r="DU210" s="2"/>
      <c r="DV210" s="2"/>
      <c r="DW210" s="2"/>
      <c r="DX210" s="2"/>
      <c r="DY210" s="2"/>
      <c r="DZ210" s="2"/>
      <c r="EA210" s="2"/>
      <c r="EB210" s="2"/>
      <c r="EC210" s="2"/>
      <c r="ED210" s="2"/>
      <c r="EE210" s="2"/>
      <c r="EF210" s="2"/>
      <c r="EG210" s="2"/>
      <c r="EH210" s="2"/>
      <c r="EI210" s="2"/>
      <c r="EJ210" s="2"/>
      <c r="EK210" s="2"/>
      <c r="EL210" s="2"/>
      <c r="EM210" s="2"/>
      <c r="EN210" s="2"/>
      <c r="EO210" s="2"/>
      <c r="EP210" s="2"/>
      <c r="EQ210" s="2"/>
      <c r="ER210" s="2"/>
      <c r="ES210" s="2"/>
      <c r="ET210" s="2"/>
      <c r="EU210" s="2"/>
      <c r="EV210" s="2"/>
      <c r="EW210" s="2"/>
      <c r="EX210" s="2"/>
      <c r="EY210" s="2"/>
      <c r="EZ210" s="2"/>
      <c r="FA210" s="2"/>
      <c r="FB210" s="2"/>
      <c r="FC210" s="2"/>
      <c r="FD210" s="2"/>
      <c r="FE210" s="2"/>
      <c r="FF210" s="2"/>
      <c r="FG210" s="2"/>
      <c r="FH210" s="2"/>
      <c r="FI210" s="2"/>
      <c r="FJ210" s="2"/>
      <c r="FK210" s="2"/>
      <c r="FL210" s="2"/>
      <c r="FM210" s="2"/>
      <c r="FN210" s="2"/>
      <c r="FO210" s="2"/>
      <c r="FP210" s="2"/>
      <c r="FQ210" s="2"/>
      <c r="FR210" s="2"/>
      <c r="FS210" s="2"/>
      <c r="FT210" s="2"/>
      <c r="FU210" s="2"/>
      <c r="FV210" s="2"/>
      <c r="FW210" s="2"/>
      <c r="FX210" s="2"/>
      <c r="FY210" s="2"/>
      <c r="FZ210" s="2"/>
      <c r="GA210" s="2"/>
      <c r="GB210" s="2"/>
      <c r="GC210" s="2"/>
      <c r="GD210" s="2"/>
      <c r="GE210" s="2"/>
      <c r="GF210" s="2"/>
      <c r="GG210" s="2"/>
      <c r="GH210" s="2"/>
      <c r="GI210" s="2"/>
      <c r="GJ210" s="2"/>
      <c r="GK210" s="2"/>
      <c r="GL210" s="2"/>
      <c r="GM210" s="2"/>
      <c r="GN210" s="2"/>
      <c r="GO210" s="2"/>
      <c r="GP210" s="2"/>
      <c r="GQ210" s="2"/>
      <c r="GR210" s="2"/>
      <c r="GS210" s="2"/>
      <c r="GT210" s="2"/>
      <c r="GU210" s="2"/>
      <c r="GV210" s="2"/>
      <c r="GW210" s="2"/>
      <c r="GX210" s="2"/>
      <c r="GY210" s="2"/>
      <c r="GZ210" s="2"/>
      <c r="HA210" s="2"/>
      <c r="HB210" s="2"/>
      <c r="HC210" s="2"/>
      <c r="HD210" s="2"/>
      <c r="HE210" s="2"/>
      <c r="HF210" s="2"/>
      <c r="HG210" s="2"/>
      <c r="HH210" s="2"/>
      <c r="HI210" s="2"/>
      <c r="HJ210" s="2"/>
      <c r="HK210" s="2"/>
      <c r="HL210" s="2"/>
      <c r="HM210" s="2"/>
      <c r="HN210" s="2"/>
      <c r="HO210" s="2"/>
      <c r="HP210" s="2"/>
      <c r="HQ210" s="2"/>
      <c r="HR210" s="2"/>
      <c r="HS210" s="2"/>
      <c r="HT210" s="2"/>
      <c r="HU210" s="2"/>
      <c r="HV210" s="2"/>
      <c r="HW210" s="2"/>
      <c r="HX210" s="2"/>
      <c r="HY210" s="2"/>
      <c r="HZ210" s="2"/>
      <c r="IA210" s="2"/>
      <c r="IB210" s="2"/>
      <c r="IC210" s="2"/>
      <c r="ID210" s="2"/>
      <c r="IE210" s="2"/>
      <c r="IF210" s="2"/>
      <c r="IG210" s="2"/>
      <c r="IH210" s="2"/>
      <c r="II210" s="2"/>
      <c r="IJ210" s="2"/>
      <c r="IK210" s="2"/>
      <c r="IL210" s="2"/>
      <c r="IM210" s="2"/>
      <c r="IN210" s="2"/>
      <c r="IO210" s="2"/>
      <c r="IP210" s="2"/>
      <c r="IQ210" s="2"/>
      <c r="IR210" s="2"/>
      <c r="IS210" s="2"/>
      <c r="IT210" s="2"/>
      <c r="IU210" s="2"/>
      <c r="IV210" s="2"/>
      <c r="IW210" s="2"/>
      <c r="IX210" s="2"/>
      <c r="IY210" s="2"/>
      <c r="IZ210" s="2"/>
      <c r="JA210" s="2"/>
      <c r="JB210" s="2"/>
      <c r="JC210" s="2"/>
      <c r="JD210" s="2"/>
      <c r="JE210" s="2"/>
      <c r="JF210" s="2"/>
      <c r="JG210" s="2"/>
      <c r="JH210" s="2"/>
      <c r="JI210" s="2"/>
      <c r="JJ210" s="2"/>
      <c r="JK210" s="2"/>
      <c r="JL210" s="2"/>
      <c r="JM210" s="2"/>
      <c r="JN210" s="2"/>
      <c r="JO210" s="2"/>
      <c r="JP210" s="2"/>
      <c r="JQ210" s="2"/>
      <c r="JR210" s="2"/>
      <c r="JS210" s="2"/>
      <c r="JT210" s="2"/>
      <c r="JU210" s="2"/>
      <c r="JV210" s="2"/>
      <c r="JW210" s="2"/>
      <c r="JX210" s="2"/>
      <c r="JY210" s="2"/>
      <c r="JZ210" s="2"/>
      <c r="KA210" s="2"/>
      <c r="KB210" s="2"/>
      <c r="KC210" s="2"/>
      <c r="KD210" s="2"/>
      <c r="KE210" s="2"/>
      <c r="KF210" s="2"/>
      <c r="KG210" s="2"/>
      <c r="KH210" s="2"/>
      <c r="KI210" s="2"/>
      <c r="KJ210" s="2"/>
      <c r="KK210" s="2"/>
      <c r="KL210" s="2"/>
      <c r="KM210" s="2"/>
      <c r="KN210" s="2"/>
      <c r="KO210" s="2"/>
      <c r="KP210" s="2"/>
      <c r="KQ210" s="2"/>
      <c r="KR210" s="2"/>
      <c r="KS210" s="2"/>
      <c r="KT210" s="2"/>
      <c r="KU210" s="2"/>
      <c r="KV210" s="2"/>
      <c r="KW210" s="2"/>
      <c r="KX210" s="2"/>
      <c r="KY210" s="2"/>
      <c r="KZ210" s="2"/>
      <c r="LA210" s="2"/>
      <c r="LB210" s="2"/>
      <c r="LC210" s="2"/>
      <c r="LD210" s="2"/>
      <c r="LE210" s="2"/>
      <c r="LF210" s="2"/>
      <c r="LG210" s="2"/>
      <c r="LH210" s="2"/>
      <c r="LI210" s="2"/>
      <c r="LJ210" s="2"/>
      <c r="LK210" s="2"/>
      <c r="LL210" s="2"/>
      <c r="LM210" s="2"/>
      <c r="LN210" s="2"/>
      <c r="LO210" s="2"/>
      <c r="LP210" s="2"/>
      <c r="LQ210" s="2"/>
      <c r="LR210" s="2"/>
      <c r="LS210" s="2"/>
      <c r="LT210" s="2"/>
      <c r="LU210" s="2"/>
      <c r="LV210" s="2"/>
      <c r="LW210" s="2"/>
      <c r="LX210" s="2"/>
      <c r="LY210" s="2"/>
      <c r="LZ210" s="2"/>
      <c r="MA210" s="2"/>
      <c r="MB210" s="2"/>
      <c r="MC210" s="2"/>
      <c r="MD210" s="2"/>
      <c r="ME210" s="2"/>
      <c r="MF210" s="2"/>
      <c r="MG210" s="2"/>
      <c r="MH210" s="2"/>
      <c r="MI210" s="2"/>
      <c r="MJ210" s="2"/>
      <c r="MK210" s="2"/>
      <c r="ML210" s="2"/>
      <c r="MM210" s="2"/>
      <c r="MN210" s="2"/>
      <c r="MO210" s="2"/>
      <c r="MP210" s="2"/>
      <c r="MQ210" s="2"/>
      <c r="MR210" s="2"/>
      <c r="MS210" s="2"/>
      <c r="MT210" s="2"/>
      <c r="MU210" s="2"/>
      <c r="MV210" s="2"/>
      <c r="MW210" s="2"/>
      <c r="MX210" s="2"/>
      <c r="MY210" s="2"/>
      <c r="MZ210" s="2"/>
      <c r="NA210" s="2"/>
      <c r="NB210" s="2"/>
      <c r="NC210" s="2"/>
      <c r="ND210" s="2"/>
      <c r="NE210" s="2"/>
      <c r="NF210" s="2"/>
      <c r="NG210" s="2"/>
      <c r="NH210" s="2"/>
      <c r="NI210" s="2"/>
      <c r="NJ210" s="2"/>
      <c r="NK210" s="2"/>
      <c r="NL210" s="2"/>
      <c r="NM210" s="2"/>
      <c r="NN210" s="2"/>
      <c r="NO210" s="2"/>
      <c r="NP210" s="2"/>
      <c r="NQ210" s="2"/>
      <c r="NR210" s="2"/>
      <c r="NS210" s="2"/>
      <c r="NT210" s="2"/>
      <c r="NU210" s="2"/>
      <c r="NV210" s="2"/>
      <c r="NW210" s="2"/>
      <c r="NX210" s="2"/>
      <c r="NY210" s="2"/>
      <c r="NZ210" s="2"/>
      <c r="OA210" s="2"/>
      <c r="OB210" s="2"/>
      <c r="OC210" s="2"/>
      <c r="OD210" s="2"/>
      <c r="OE210" s="2"/>
      <c r="OF210" s="2"/>
      <c r="OG210" s="2"/>
      <c r="OH210" s="2"/>
      <c r="OI210" s="2"/>
      <c r="OJ210" s="2"/>
      <c r="OK210" s="2"/>
      <c r="OL210" s="2"/>
      <c r="OM210" s="2"/>
      <c r="ON210" s="2"/>
      <c r="OO210" s="2"/>
      <c r="OP210" s="2"/>
      <c r="OQ210" s="2"/>
      <c r="OR210" s="2"/>
      <c r="OS210" s="2"/>
      <c r="OT210" s="2"/>
      <c r="OU210" s="2"/>
      <c r="OV210" s="2"/>
      <c r="OW210" s="2"/>
      <c r="OX210" s="2"/>
      <c r="OY210" s="2"/>
      <c r="OZ210" s="2"/>
      <c r="PA210" s="2"/>
      <c r="PB210" s="2"/>
      <c r="PC210" s="2"/>
      <c r="PD210" s="2"/>
      <c r="PE210" s="2"/>
      <c r="PF210" s="2"/>
      <c r="PG210" s="2"/>
      <c r="PH210" s="2"/>
      <c r="PI210" s="2"/>
      <c r="PJ210" s="2"/>
      <c r="PK210" s="2"/>
      <c r="PL210" s="2"/>
      <c r="PM210" s="2"/>
      <c r="PN210" s="2"/>
      <c r="PO210" s="2"/>
      <c r="PP210" s="2"/>
      <c r="PQ210" s="2"/>
      <c r="PR210" s="2"/>
      <c r="PS210" s="2"/>
      <c r="PT210" s="2"/>
      <c r="PU210" s="2"/>
      <c r="PV210" s="2"/>
      <c r="PW210" s="2"/>
      <c r="PX210" s="2"/>
      <c r="PY210" s="2"/>
      <c r="PZ210" s="2"/>
      <c r="QA210" s="2"/>
      <c r="QB210" s="2"/>
      <c r="QC210" s="2"/>
      <c r="QD210" s="2"/>
      <c r="QE210" s="2"/>
      <c r="QF210" s="2"/>
      <c r="QG210" s="2"/>
      <c r="QH210" s="2"/>
      <c r="QI210" s="2"/>
      <c r="QJ210" s="2"/>
      <c r="QK210" s="2"/>
      <c r="QL210" s="2"/>
      <c r="QM210" s="2"/>
      <c r="QN210" s="2"/>
      <c r="QO210" s="2"/>
      <c r="QP210" s="2"/>
      <c r="QQ210" s="2"/>
      <c r="QR210" s="2"/>
      <c r="QS210" s="2"/>
      <c r="QT210" s="2"/>
      <c r="QU210" s="2"/>
      <c r="QV210" s="2"/>
      <c r="QW210" s="2"/>
      <c r="QX210" s="2"/>
      <c r="QY210" s="2"/>
      <c r="QZ210" s="2"/>
      <c r="RA210" s="2"/>
      <c r="RB210" s="2"/>
      <c r="RC210" s="2"/>
      <c r="RD210" s="2"/>
      <c r="RE210" s="2"/>
      <c r="RF210" s="2"/>
      <c r="RG210" s="2"/>
      <c r="RH210" s="2"/>
      <c r="RI210" s="2"/>
      <c r="RJ210" s="2"/>
      <c r="RK210" s="2"/>
      <c r="RL210" s="2"/>
      <c r="RM210" s="2"/>
      <c r="RN210" s="2"/>
      <c r="RO210" s="2"/>
      <c r="RP210" s="2"/>
      <c r="RQ210" s="2"/>
      <c r="RR210" s="2"/>
      <c r="RS210" s="2"/>
      <c r="RT210" s="2"/>
      <c r="RU210" s="2"/>
      <c r="RV210" s="2"/>
      <c r="RW210" s="2"/>
      <c r="RX210" s="2"/>
      <c r="RY210" s="2"/>
      <c r="RZ210" s="2"/>
      <c r="SA210" s="2"/>
      <c r="SB210" s="2"/>
      <c r="SC210" s="2"/>
      <c r="SD210" s="2"/>
      <c r="SE210" s="2"/>
      <c r="SF210" s="2"/>
      <c r="SG210" s="2"/>
      <c r="SH210" s="2"/>
      <c r="SI210" s="2"/>
      <c r="SJ210" s="2"/>
      <c r="SK210" s="2"/>
      <c r="SL210" s="2"/>
      <c r="SM210" s="2"/>
      <c r="SN210" s="2"/>
      <c r="SO210" s="2"/>
      <c r="SP210" s="2"/>
      <c r="SQ210" s="2"/>
      <c r="SR210" s="2"/>
      <c r="SS210" s="2"/>
      <c r="ST210" s="2"/>
      <c r="SU210" s="2"/>
      <c r="SV210" s="2"/>
      <c r="SW210" s="2"/>
      <c r="SX210" s="2"/>
      <c r="SY210" s="2"/>
      <c r="SZ210" s="2"/>
      <c r="TA210" s="2"/>
      <c r="TB210" s="2"/>
      <c r="TC210" s="2"/>
      <c r="TD210" s="2"/>
      <c r="TE210" s="2"/>
      <c r="TF210" s="2"/>
      <c r="TG210" s="2"/>
      <c r="TH210" s="2"/>
      <c r="TI210" s="2"/>
      <c r="TJ210" s="2"/>
      <c r="TK210" s="2"/>
      <c r="TL210" s="2"/>
      <c r="TM210" s="2"/>
      <c r="TN210" s="2"/>
      <c r="TO210" s="2"/>
      <c r="TP210" s="2"/>
      <c r="TQ210" s="2"/>
      <c r="TR210" s="2"/>
      <c r="TS210" s="2"/>
      <c r="TT210" s="2"/>
      <c r="TU210" s="2"/>
      <c r="TV210" s="2"/>
      <c r="TW210" s="2"/>
      <c r="TX210" s="2"/>
      <c r="TY210" s="2"/>
      <c r="TZ210" s="2"/>
      <c r="UA210" s="2"/>
      <c r="UB210" s="2"/>
      <c r="UC210" s="2"/>
      <c r="UD210" s="2"/>
      <c r="UE210" s="2"/>
      <c r="UF210" s="2"/>
      <c r="UG210" s="2"/>
      <c r="UH210" s="2"/>
      <c r="UI210" s="2"/>
      <c r="UJ210" s="2"/>
      <c r="UK210" s="2"/>
      <c r="UL210" s="2"/>
      <c r="UM210" s="2"/>
      <c r="UN210" s="2"/>
      <c r="UO210" s="2"/>
      <c r="UP210" s="2"/>
      <c r="UQ210" s="2"/>
      <c r="UR210" s="2"/>
      <c r="US210" s="2"/>
      <c r="UT210" s="2"/>
      <c r="UU210" s="2"/>
      <c r="UV210" s="2"/>
      <c r="UW210" s="2"/>
      <c r="UX210" s="2"/>
      <c r="UY210" s="2"/>
      <c r="UZ210" s="2"/>
      <c r="VA210" s="2"/>
      <c r="VB210" s="2"/>
      <c r="VC210" s="2"/>
      <c r="VD210" s="2"/>
      <c r="VE210" s="2"/>
      <c r="VF210" s="2"/>
      <c r="VG210" s="2"/>
      <c r="VH210" s="2"/>
      <c r="VI210" s="2"/>
      <c r="VJ210" s="2"/>
      <c r="VK210" s="2"/>
      <c r="VL210" s="2"/>
      <c r="VM210" s="2"/>
      <c r="VN210" s="2"/>
      <c r="VO210" s="2"/>
      <c r="VP210" s="2"/>
      <c r="VQ210" s="2"/>
      <c r="VR210" s="2"/>
      <c r="VS210" s="2"/>
      <c r="VT210" s="2"/>
      <c r="VU210" s="2"/>
      <c r="VV210" s="2"/>
      <c r="VW210" s="2"/>
      <c r="VX210" s="2"/>
      <c r="VY210" s="2"/>
      <c r="VZ210" s="2"/>
      <c r="WA210" s="2"/>
      <c r="WB210" s="2"/>
      <c r="WC210" s="2"/>
      <c r="WD210" s="2"/>
      <c r="WE210" s="2"/>
      <c r="WF210" s="2"/>
      <c r="WG210" s="2"/>
      <c r="WH210" s="2"/>
      <c r="WI210" s="2"/>
      <c r="WJ210" s="2"/>
      <c r="WK210" s="2"/>
      <c r="WL210" s="2"/>
      <c r="WM210" s="2"/>
      <c r="WN210" s="2"/>
      <c r="WO210" s="2"/>
      <c r="WP210" s="2"/>
      <c r="WQ210" s="2"/>
      <c r="WR210" s="2"/>
      <c r="WS210" s="2"/>
      <c r="WT210" s="2"/>
      <c r="WU210" s="2"/>
      <c r="WV210" s="2"/>
      <c r="WW210" s="2"/>
      <c r="WX210" s="2"/>
      <c r="WY210" s="2"/>
      <c r="WZ210" s="2"/>
      <c r="XA210" s="2"/>
      <c r="XB210" s="2"/>
      <c r="XC210" s="2"/>
      <c r="XD210" s="2"/>
      <c r="XE210" s="2"/>
      <c r="XF210" s="2"/>
      <c r="XG210" s="2"/>
      <c r="XH210" s="2"/>
      <c r="XI210" s="2"/>
      <c r="XJ210" s="2"/>
      <c r="XK210" s="2"/>
      <c r="XL210" s="2"/>
      <c r="XM210" s="2"/>
      <c r="XN210" s="2"/>
      <c r="XO210" s="2"/>
      <c r="XP210" s="2"/>
      <c r="XQ210" s="2"/>
      <c r="XR210" s="2"/>
      <c r="XS210" s="2"/>
      <c r="XT210" s="2"/>
      <c r="XU210" s="2"/>
      <c r="XV210" s="2"/>
      <c r="XW210" s="2"/>
      <c r="XX210" s="2"/>
      <c r="XY210" s="2"/>
      <c r="XZ210" s="2"/>
      <c r="YA210" s="2"/>
      <c r="YB210" s="2"/>
      <c r="YC210" s="2"/>
      <c r="YD210" s="2"/>
      <c r="YE210" s="2"/>
      <c r="YF210" s="2"/>
      <c r="YG210" s="2"/>
      <c r="YH210" s="2"/>
      <c r="YI210" s="2"/>
      <c r="YJ210" s="2"/>
      <c r="YK210" s="2"/>
      <c r="YL210" s="2"/>
      <c r="YM210" s="2"/>
      <c r="YN210" s="2"/>
      <c r="YO210" s="2"/>
      <c r="YP210" s="2"/>
      <c r="YQ210" s="2"/>
      <c r="YR210" s="2"/>
      <c r="YS210" s="2"/>
      <c r="YT210" s="2"/>
      <c r="YU210" s="2"/>
      <c r="YV210" s="2"/>
      <c r="YW210" s="2"/>
      <c r="YX210" s="2"/>
      <c r="YY210" s="2"/>
      <c r="YZ210" s="2"/>
      <c r="ZA210" s="2"/>
      <c r="ZB210" s="2"/>
      <c r="ZC210" s="2"/>
      <c r="ZD210" s="2"/>
      <c r="ZE210" s="2"/>
      <c r="ZF210" s="2"/>
      <c r="ZG210" s="2"/>
      <c r="ZH210" s="2"/>
      <c r="ZI210" s="2"/>
      <c r="ZJ210" s="2"/>
      <c r="ZK210" s="2"/>
      <c r="ZL210" s="2"/>
      <c r="ZM210" s="2"/>
      <c r="ZN210" s="2"/>
      <c r="ZO210" s="2"/>
      <c r="ZP210" s="2"/>
      <c r="ZQ210" s="2"/>
      <c r="ZR210" s="2"/>
      <c r="ZS210" s="2"/>
      <c r="ZT210" s="2"/>
      <c r="ZU210" s="2"/>
      <c r="ZV210" s="2"/>
      <c r="ZW210" s="2"/>
      <c r="ZX210" s="2"/>
      <c r="ZY210" s="2"/>
      <c r="ZZ210" s="2"/>
      <c r="AAA210" s="2"/>
      <c r="AAB210" s="2"/>
      <c r="AAC210" s="2"/>
      <c r="AAD210" s="2"/>
      <c r="AAE210" s="2"/>
      <c r="AAF210" s="2"/>
      <c r="AAG210" s="2"/>
      <c r="AAH210" s="2"/>
      <c r="AAI210" s="2"/>
      <c r="AAJ210" s="2"/>
      <c r="AAK210" s="2"/>
      <c r="AAL210" s="2"/>
      <c r="AAM210" s="2"/>
      <c r="AAN210" s="2"/>
      <c r="AAO210" s="2"/>
      <c r="AAP210" s="2"/>
      <c r="AAQ210" s="2"/>
      <c r="AAR210" s="2"/>
      <c r="AAS210" s="2"/>
      <c r="AAT210" s="2"/>
      <c r="AAU210" s="2"/>
      <c r="AAV210" s="2"/>
      <c r="AAW210" s="2"/>
      <c r="AAX210" s="2"/>
      <c r="AAY210" s="2"/>
      <c r="AAZ210" s="2"/>
      <c r="ABA210" s="2"/>
      <c r="ABB210" s="2"/>
      <c r="ABC210" s="2"/>
      <c r="ABD210" s="2"/>
      <c r="ABE210" s="2"/>
      <c r="ABF210" s="2"/>
      <c r="ABG210" s="2"/>
      <c r="ABH210" s="2"/>
      <c r="ABI210" s="2"/>
      <c r="ABJ210" s="2"/>
      <c r="ABK210" s="2"/>
      <c r="ABL210" s="2"/>
      <c r="ABM210" s="2"/>
      <c r="ABN210" s="2"/>
      <c r="ABO210" s="2"/>
      <c r="ABP210" s="2"/>
      <c r="ABQ210" s="2"/>
      <c r="ABR210" s="2"/>
      <c r="ABS210" s="2"/>
      <c r="ABT210" s="2"/>
      <c r="ABU210" s="2"/>
      <c r="ABV210" s="2"/>
      <c r="ABW210" s="2"/>
      <c r="ABX210" s="2"/>
      <c r="ABY210" s="2"/>
      <c r="ABZ210" s="2"/>
      <c r="ACA210" s="2"/>
      <c r="ACB210" s="2"/>
      <c r="ACC210" s="2"/>
      <c r="ACD210" s="2"/>
      <c r="ACE210" s="2"/>
      <c r="ACF210" s="2"/>
      <c r="ACG210" s="2"/>
      <c r="ACH210" s="2"/>
      <c r="ACI210" s="2"/>
      <c r="ACJ210" s="2"/>
      <c r="ACK210" s="2"/>
      <c r="ACL210" s="2"/>
      <c r="ACM210" s="2"/>
      <c r="ACN210" s="2"/>
      <c r="ACO210" s="2"/>
      <c r="ACP210" s="2"/>
      <c r="ACQ210" s="2"/>
      <c r="ACR210" s="2"/>
      <c r="ACS210" s="2"/>
      <c r="ACT210" s="2"/>
      <c r="ACU210" s="2"/>
      <c r="ACV210" s="2"/>
      <c r="ACW210" s="2"/>
      <c r="ACX210" s="2"/>
      <c r="ACY210" s="2"/>
      <c r="ACZ210" s="2"/>
      <c r="ADA210" s="2"/>
      <c r="ADB210" s="2"/>
      <c r="ADC210" s="2"/>
      <c r="ADD210" s="2"/>
      <c r="ADE210" s="2"/>
      <c r="ADF210" s="2"/>
      <c r="ADG210" s="2"/>
      <c r="ADH210" s="2"/>
      <c r="ADI210" s="2"/>
      <c r="ADJ210" s="2"/>
      <c r="ADK210" s="2"/>
      <c r="ADL210" s="2"/>
      <c r="ADM210" s="2"/>
      <c r="ADN210" s="2"/>
      <c r="ADO210" s="2"/>
      <c r="ADP210" s="2"/>
      <c r="ADQ210" s="2"/>
      <c r="ADR210" s="2"/>
      <c r="ADS210" s="2"/>
      <c r="ADT210" s="2"/>
      <c r="ADU210" s="2"/>
      <c r="ADV210" s="2"/>
      <c r="ADW210" s="2"/>
      <c r="ADX210" s="2"/>
      <c r="ADY210" s="2"/>
      <c r="ADZ210" s="2"/>
      <c r="AEA210" s="2"/>
      <c r="AEB210" s="2"/>
      <c r="AEC210" s="2"/>
      <c r="AED210" s="2"/>
      <c r="AEE210" s="2"/>
      <c r="AEF210" s="2"/>
      <c r="AEG210" s="2"/>
      <c r="AEH210" s="2"/>
      <c r="AEI210" s="2"/>
      <c r="AEJ210" s="2"/>
      <c r="AEK210" s="2"/>
      <c r="AEL210" s="2"/>
      <c r="AEM210" s="2"/>
      <c r="AEN210" s="2"/>
      <c r="AEO210" s="2"/>
      <c r="AEP210" s="2"/>
      <c r="AEQ210" s="2"/>
      <c r="AER210" s="2"/>
      <c r="AES210" s="2"/>
      <c r="AET210" s="2"/>
      <c r="AEU210" s="2"/>
      <c r="AEV210" s="2"/>
      <c r="AEW210" s="2"/>
      <c r="AEX210" s="2"/>
      <c r="AEY210" s="2"/>
      <c r="AEZ210" s="2"/>
      <c r="AFA210" s="2"/>
      <c r="AFB210" s="2"/>
      <c r="AFC210" s="2"/>
      <c r="AFD210" s="2"/>
      <c r="AFE210" s="2"/>
      <c r="AFF210" s="2"/>
      <c r="AFG210" s="2"/>
      <c r="AFH210" s="2"/>
      <c r="AFI210" s="2"/>
      <c r="AFJ210" s="2"/>
      <c r="AFK210" s="2"/>
      <c r="AFL210" s="2"/>
      <c r="AFM210" s="2"/>
      <c r="AFN210" s="2"/>
      <c r="AFO210" s="2"/>
      <c r="AFP210" s="2"/>
      <c r="AFQ210" s="2"/>
      <c r="AFR210" s="2"/>
      <c r="AFS210" s="2"/>
      <c r="AFT210" s="2"/>
      <c r="AFU210" s="2"/>
      <c r="AFV210" s="2"/>
      <c r="AFW210" s="2"/>
      <c r="AFX210" s="2"/>
      <c r="AFY210" s="2"/>
      <c r="AFZ210" s="2"/>
      <c r="AGA210" s="2"/>
      <c r="AGB210" s="2"/>
      <c r="AGC210" s="2"/>
      <c r="AGD210" s="2"/>
      <c r="AGE210" s="2"/>
      <c r="AGF210" s="2"/>
      <c r="AGG210" s="2"/>
      <c r="AGH210" s="2"/>
      <c r="AGI210" s="2"/>
      <c r="AGJ210" s="2"/>
      <c r="AGK210" s="2"/>
      <c r="AGL210" s="2"/>
      <c r="AGM210" s="2"/>
      <c r="AGN210" s="2"/>
      <c r="AGO210" s="2"/>
      <c r="AGP210" s="2"/>
      <c r="AGQ210" s="2"/>
      <c r="AGR210" s="2"/>
      <c r="AGS210" s="2"/>
      <c r="AGT210" s="2"/>
      <c r="AGU210" s="2"/>
      <c r="AGV210" s="2"/>
      <c r="AGW210" s="2"/>
      <c r="AGX210" s="2"/>
      <c r="AGY210" s="2"/>
      <c r="AGZ210" s="2"/>
      <c r="AHA210" s="2"/>
      <c r="AHB210" s="2"/>
      <c r="AHC210" s="2"/>
      <c r="AHD210" s="2"/>
      <c r="AHE210" s="2"/>
      <c r="AHF210" s="2"/>
      <c r="AHG210" s="2"/>
      <c r="AHH210" s="2"/>
      <c r="AHI210" s="2"/>
      <c r="AHJ210" s="2"/>
      <c r="AHK210" s="2"/>
      <c r="AHL210" s="2"/>
      <c r="AHM210" s="2"/>
      <c r="AHN210" s="2"/>
      <c r="AHO210" s="2"/>
      <c r="AHP210" s="2"/>
      <c r="AHQ210" s="2"/>
      <c r="AHR210" s="2"/>
      <c r="AHS210" s="2"/>
      <c r="AHT210" s="2"/>
      <c r="AHU210" s="2"/>
      <c r="AHV210" s="2"/>
      <c r="AHW210" s="2"/>
      <c r="AHX210" s="2"/>
      <c r="AHY210" s="2"/>
      <c r="AHZ210" s="2"/>
      <c r="AIA210" s="2"/>
      <c r="AIB210" s="2"/>
      <c r="AIC210" s="2"/>
      <c r="AID210" s="2"/>
      <c r="AIE210" s="2"/>
      <c r="AIF210" s="2"/>
      <c r="AIG210" s="2"/>
      <c r="AIH210" s="2"/>
      <c r="AII210" s="2"/>
      <c r="AIJ210" s="2"/>
      <c r="AIK210" s="2"/>
      <c r="AIL210" s="2"/>
      <c r="AIM210" s="2"/>
      <c r="AIN210" s="2"/>
      <c r="AIO210" s="2"/>
      <c r="AIP210" s="2"/>
      <c r="AIQ210" s="2"/>
      <c r="AIR210" s="2"/>
      <c r="AIS210" s="2"/>
      <c r="AIT210" s="2"/>
      <c r="AIU210" s="2"/>
      <c r="AIV210" s="2"/>
      <c r="AIW210" s="2"/>
      <c r="AIX210" s="2"/>
      <c r="AIY210" s="2"/>
      <c r="AIZ210" s="2"/>
      <c r="AJA210" s="2"/>
      <c r="AJB210" s="2"/>
      <c r="AJC210" s="2"/>
      <c r="AJD210" s="2"/>
      <c r="AJE210" s="2"/>
      <c r="AJF210" s="2"/>
      <c r="AJG210" s="2"/>
      <c r="AJH210" s="2"/>
      <c r="AJI210" s="2"/>
      <c r="AJJ210" s="2"/>
      <c r="AJK210" s="2"/>
      <c r="AJL210" s="2"/>
      <c r="AJM210" s="2"/>
      <c r="AJN210" s="2"/>
      <c r="AJO210" s="2"/>
      <c r="AJP210" s="2"/>
      <c r="AJQ210" s="2"/>
      <c r="AJR210" s="2"/>
      <c r="AJS210" s="2"/>
      <c r="AJT210" s="2"/>
      <c r="AJU210" s="2"/>
      <c r="AJV210" s="2"/>
      <c r="AJW210" s="2"/>
      <c r="AJX210" s="2"/>
      <c r="AJY210" s="2"/>
      <c r="AJZ210" s="2"/>
      <c r="AKA210" s="2"/>
      <c r="AKB210" s="2"/>
      <c r="AKC210" s="2"/>
      <c r="AKD210" s="2"/>
      <c r="AKE210" s="2"/>
      <c r="AKF210" s="2"/>
      <c r="AKG210" s="2"/>
      <c r="AKH210" s="2"/>
      <c r="AKI210" s="2"/>
      <c r="AKJ210" s="2"/>
      <c r="AKK210" s="2"/>
      <c r="AKL210" s="2"/>
      <c r="AKM210" s="2"/>
      <c r="AKN210" s="2"/>
      <c r="AKO210" s="2"/>
      <c r="AKP210" s="2"/>
      <c r="AKQ210" s="2"/>
      <c r="AKR210" s="2"/>
      <c r="AKS210" s="2"/>
      <c r="AKT210" s="2"/>
      <c r="AKU210" s="2"/>
      <c r="AKV210" s="2"/>
      <c r="AKW210" s="2"/>
      <c r="AKX210" s="2"/>
      <c r="AKY210" s="2"/>
      <c r="AKZ210" s="2"/>
      <c r="ALA210" s="2"/>
      <c r="ALB210" s="2"/>
      <c r="ALC210" s="2"/>
      <c r="ALD210" s="2"/>
      <c r="ALE210" s="2"/>
      <c r="ALF210" s="2"/>
      <c r="ALG210" s="2"/>
      <c r="ALH210" s="2"/>
      <c r="ALI210" s="2"/>
      <c r="ALJ210" s="2"/>
      <c r="ALK210" s="2"/>
      <c r="ALL210" s="2"/>
      <c r="ALM210" s="2"/>
      <c r="ALN210" s="2"/>
      <c r="ALO210" s="2"/>
      <c r="ALP210" s="2"/>
      <c r="ALQ210" s="2"/>
      <c r="ALR210" s="2"/>
      <c r="ALS210" s="2"/>
      <c r="ALT210" s="2"/>
      <c r="ALU210" s="2"/>
      <c r="ALV210" s="2"/>
      <c r="ALW210" s="2"/>
      <c r="ALX210" s="2"/>
      <c r="ALY210" s="2"/>
      <c r="ALZ210" s="2"/>
      <c r="AMA210" s="2"/>
      <c r="AMB210" s="2"/>
      <c r="AMC210" s="2"/>
      <c r="AMD210" s="2"/>
      <c r="AME210" s="2"/>
      <c r="AMF210" s="2"/>
      <c r="AMG210" s="2"/>
      <c r="AMH210" s="2"/>
      <c r="AMI210" s="2"/>
      <c r="AMJ210" s="2"/>
    </row>
    <row r="211" spans="1:1024" s="59" customFormat="1" x14ac:dyDescent="0.15">
      <c r="A211" s="2"/>
      <c r="B211" s="2"/>
      <c r="C211" s="2"/>
      <c r="D211" s="2"/>
      <c r="E211" s="2"/>
      <c r="F211" s="3"/>
      <c r="G211" s="2"/>
      <c r="H211" s="2"/>
      <c r="I211" s="4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  <c r="CZ211" s="2"/>
      <c r="DA211" s="2"/>
      <c r="DB211" s="2"/>
      <c r="DC211" s="2"/>
      <c r="DD211" s="2"/>
      <c r="DE211" s="2"/>
      <c r="DF211" s="2"/>
      <c r="DG211" s="2"/>
      <c r="DH211" s="2"/>
      <c r="DI211" s="2"/>
      <c r="DJ211" s="2"/>
      <c r="DK211" s="2"/>
      <c r="DL211" s="2"/>
      <c r="DM211" s="2"/>
      <c r="DN211" s="2"/>
      <c r="DO211" s="2"/>
      <c r="DP211" s="2"/>
      <c r="DQ211" s="2"/>
      <c r="DR211" s="2"/>
      <c r="DS211" s="2"/>
      <c r="DT211" s="2"/>
      <c r="DU211" s="2"/>
      <c r="DV211" s="2"/>
      <c r="DW211" s="2"/>
      <c r="DX211" s="2"/>
      <c r="DY211" s="2"/>
      <c r="DZ211" s="2"/>
      <c r="EA211" s="2"/>
      <c r="EB211" s="2"/>
      <c r="EC211" s="2"/>
      <c r="ED211" s="2"/>
      <c r="EE211" s="2"/>
      <c r="EF211" s="2"/>
      <c r="EG211" s="2"/>
      <c r="EH211" s="2"/>
      <c r="EI211" s="2"/>
      <c r="EJ211" s="2"/>
      <c r="EK211" s="2"/>
      <c r="EL211" s="2"/>
      <c r="EM211" s="2"/>
      <c r="EN211" s="2"/>
      <c r="EO211" s="2"/>
      <c r="EP211" s="2"/>
      <c r="EQ211" s="2"/>
      <c r="ER211" s="2"/>
      <c r="ES211" s="2"/>
      <c r="ET211" s="2"/>
      <c r="EU211" s="2"/>
      <c r="EV211" s="2"/>
      <c r="EW211" s="2"/>
      <c r="EX211" s="2"/>
      <c r="EY211" s="2"/>
      <c r="EZ211" s="2"/>
      <c r="FA211" s="2"/>
      <c r="FB211" s="2"/>
      <c r="FC211" s="2"/>
      <c r="FD211" s="2"/>
      <c r="FE211" s="2"/>
      <c r="FF211" s="2"/>
      <c r="FG211" s="2"/>
      <c r="FH211" s="2"/>
      <c r="FI211" s="2"/>
      <c r="FJ211" s="2"/>
      <c r="FK211" s="2"/>
      <c r="FL211" s="2"/>
      <c r="FM211" s="2"/>
      <c r="FN211" s="2"/>
      <c r="FO211" s="2"/>
      <c r="FP211" s="2"/>
      <c r="FQ211" s="2"/>
      <c r="FR211" s="2"/>
      <c r="FS211" s="2"/>
      <c r="FT211" s="2"/>
      <c r="FU211" s="2"/>
      <c r="FV211" s="2"/>
      <c r="FW211" s="2"/>
      <c r="FX211" s="2"/>
      <c r="FY211" s="2"/>
      <c r="FZ211" s="2"/>
      <c r="GA211" s="2"/>
      <c r="GB211" s="2"/>
      <c r="GC211" s="2"/>
      <c r="GD211" s="2"/>
      <c r="GE211" s="2"/>
      <c r="GF211" s="2"/>
      <c r="GG211" s="2"/>
      <c r="GH211" s="2"/>
      <c r="GI211" s="2"/>
      <c r="GJ211" s="2"/>
      <c r="GK211" s="2"/>
      <c r="GL211" s="2"/>
      <c r="GM211" s="2"/>
      <c r="GN211" s="2"/>
      <c r="GO211" s="2"/>
      <c r="GP211" s="2"/>
      <c r="GQ211" s="2"/>
      <c r="GR211" s="2"/>
      <c r="GS211" s="2"/>
      <c r="GT211" s="2"/>
      <c r="GU211" s="2"/>
      <c r="GV211" s="2"/>
      <c r="GW211" s="2"/>
      <c r="GX211" s="2"/>
      <c r="GY211" s="2"/>
      <c r="GZ211" s="2"/>
      <c r="HA211" s="2"/>
      <c r="HB211" s="2"/>
      <c r="HC211" s="2"/>
      <c r="HD211" s="2"/>
      <c r="HE211" s="2"/>
      <c r="HF211" s="2"/>
      <c r="HG211" s="2"/>
      <c r="HH211" s="2"/>
      <c r="HI211" s="2"/>
      <c r="HJ211" s="2"/>
      <c r="HK211" s="2"/>
      <c r="HL211" s="2"/>
      <c r="HM211" s="2"/>
      <c r="HN211" s="2"/>
      <c r="HO211" s="2"/>
      <c r="HP211" s="2"/>
      <c r="HQ211" s="2"/>
      <c r="HR211" s="2"/>
      <c r="HS211" s="2"/>
      <c r="HT211" s="2"/>
      <c r="HU211" s="2"/>
      <c r="HV211" s="2"/>
      <c r="HW211" s="2"/>
      <c r="HX211" s="2"/>
      <c r="HY211" s="2"/>
      <c r="HZ211" s="2"/>
      <c r="IA211" s="2"/>
      <c r="IB211" s="2"/>
      <c r="IC211" s="2"/>
      <c r="ID211" s="2"/>
      <c r="IE211" s="2"/>
      <c r="IF211" s="2"/>
      <c r="IG211" s="2"/>
      <c r="IH211" s="2"/>
      <c r="II211" s="2"/>
      <c r="IJ211" s="2"/>
      <c r="IK211" s="2"/>
      <c r="IL211" s="2"/>
      <c r="IM211" s="2"/>
      <c r="IN211" s="2"/>
      <c r="IO211" s="2"/>
      <c r="IP211" s="2"/>
      <c r="IQ211" s="2"/>
      <c r="IR211" s="2"/>
      <c r="IS211" s="2"/>
      <c r="IT211" s="2"/>
      <c r="IU211" s="2"/>
      <c r="IV211" s="2"/>
      <c r="IW211" s="2"/>
      <c r="IX211" s="2"/>
      <c r="IY211" s="2"/>
      <c r="IZ211" s="2"/>
      <c r="JA211" s="2"/>
      <c r="JB211" s="2"/>
      <c r="JC211" s="2"/>
      <c r="JD211" s="2"/>
      <c r="JE211" s="2"/>
      <c r="JF211" s="2"/>
      <c r="JG211" s="2"/>
      <c r="JH211" s="2"/>
      <c r="JI211" s="2"/>
      <c r="JJ211" s="2"/>
      <c r="JK211" s="2"/>
      <c r="JL211" s="2"/>
      <c r="JM211" s="2"/>
      <c r="JN211" s="2"/>
      <c r="JO211" s="2"/>
      <c r="JP211" s="2"/>
      <c r="JQ211" s="2"/>
      <c r="JR211" s="2"/>
      <c r="JS211" s="2"/>
      <c r="JT211" s="2"/>
      <c r="JU211" s="2"/>
      <c r="JV211" s="2"/>
      <c r="JW211" s="2"/>
      <c r="JX211" s="2"/>
      <c r="JY211" s="2"/>
      <c r="JZ211" s="2"/>
      <c r="KA211" s="2"/>
      <c r="KB211" s="2"/>
      <c r="KC211" s="2"/>
      <c r="KD211" s="2"/>
      <c r="KE211" s="2"/>
      <c r="KF211" s="2"/>
      <c r="KG211" s="2"/>
      <c r="KH211" s="2"/>
      <c r="KI211" s="2"/>
      <c r="KJ211" s="2"/>
      <c r="KK211" s="2"/>
      <c r="KL211" s="2"/>
      <c r="KM211" s="2"/>
      <c r="KN211" s="2"/>
      <c r="KO211" s="2"/>
      <c r="KP211" s="2"/>
      <c r="KQ211" s="2"/>
      <c r="KR211" s="2"/>
      <c r="KS211" s="2"/>
      <c r="KT211" s="2"/>
      <c r="KU211" s="2"/>
      <c r="KV211" s="2"/>
      <c r="KW211" s="2"/>
      <c r="KX211" s="2"/>
      <c r="KY211" s="2"/>
      <c r="KZ211" s="2"/>
      <c r="LA211" s="2"/>
      <c r="LB211" s="2"/>
      <c r="LC211" s="2"/>
      <c r="LD211" s="2"/>
      <c r="LE211" s="2"/>
      <c r="LF211" s="2"/>
      <c r="LG211" s="2"/>
      <c r="LH211" s="2"/>
      <c r="LI211" s="2"/>
      <c r="LJ211" s="2"/>
      <c r="LK211" s="2"/>
      <c r="LL211" s="2"/>
      <c r="LM211" s="2"/>
      <c r="LN211" s="2"/>
      <c r="LO211" s="2"/>
      <c r="LP211" s="2"/>
      <c r="LQ211" s="2"/>
      <c r="LR211" s="2"/>
      <c r="LS211" s="2"/>
      <c r="LT211" s="2"/>
      <c r="LU211" s="2"/>
      <c r="LV211" s="2"/>
      <c r="LW211" s="2"/>
      <c r="LX211" s="2"/>
      <c r="LY211" s="2"/>
      <c r="LZ211" s="2"/>
      <c r="MA211" s="2"/>
      <c r="MB211" s="2"/>
      <c r="MC211" s="2"/>
      <c r="MD211" s="2"/>
      <c r="ME211" s="2"/>
      <c r="MF211" s="2"/>
      <c r="MG211" s="2"/>
      <c r="MH211" s="2"/>
      <c r="MI211" s="2"/>
      <c r="MJ211" s="2"/>
      <c r="MK211" s="2"/>
      <c r="ML211" s="2"/>
      <c r="MM211" s="2"/>
      <c r="MN211" s="2"/>
      <c r="MO211" s="2"/>
      <c r="MP211" s="2"/>
      <c r="MQ211" s="2"/>
      <c r="MR211" s="2"/>
      <c r="MS211" s="2"/>
      <c r="MT211" s="2"/>
      <c r="MU211" s="2"/>
      <c r="MV211" s="2"/>
      <c r="MW211" s="2"/>
      <c r="MX211" s="2"/>
      <c r="MY211" s="2"/>
      <c r="MZ211" s="2"/>
      <c r="NA211" s="2"/>
      <c r="NB211" s="2"/>
      <c r="NC211" s="2"/>
      <c r="ND211" s="2"/>
      <c r="NE211" s="2"/>
      <c r="NF211" s="2"/>
      <c r="NG211" s="2"/>
      <c r="NH211" s="2"/>
      <c r="NI211" s="2"/>
      <c r="NJ211" s="2"/>
      <c r="NK211" s="2"/>
      <c r="NL211" s="2"/>
      <c r="NM211" s="2"/>
      <c r="NN211" s="2"/>
      <c r="NO211" s="2"/>
      <c r="NP211" s="2"/>
      <c r="NQ211" s="2"/>
      <c r="NR211" s="2"/>
      <c r="NS211" s="2"/>
      <c r="NT211" s="2"/>
      <c r="NU211" s="2"/>
      <c r="NV211" s="2"/>
      <c r="NW211" s="2"/>
      <c r="NX211" s="2"/>
      <c r="NY211" s="2"/>
      <c r="NZ211" s="2"/>
      <c r="OA211" s="2"/>
      <c r="OB211" s="2"/>
      <c r="OC211" s="2"/>
      <c r="OD211" s="2"/>
      <c r="OE211" s="2"/>
      <c r="OF211" s="2"/>
      <c r="OG211" s="2"/>
      <c r="OH211" s="2"/>
      <c r="OI211" s="2"/>
      <c r="OJ211" s="2"/>
      <c r="OK211" s="2"/>
      <c r="OL211" s="2"/>
      <c r="OM211" s="2"/>
      <c r="ON211" s="2"/>
      <c r="OO211" s="2"/>
      <c r="OP211" s="2"/>
      <c r="OQ211" s="2"/>
      <c r="OR211" s="2"/>
      <c r="OS211" s="2"/>
      <c r="OT211" s="2"/>
      <c r="OU211" s="2"/>
      <c r="OV211" s="2"/>
      <c r="OW211" s="2"/>
      <c r="OX211" s="2"/>
      <c r="OY211" s="2"/>
      <c r="OZ211" s="2"/>
      <c r="PA211" s="2"/>
      <c r="PB211" s="2"/>
      <c r="PC211" s="2"/>
      <c r="PD211" s="2"/>
      <c r="PE211" s="2"/>
      <c r="PF211" s="2"/>
      <c r="PG211" s="2"/>
      <c r="PH211" s="2"/>
      <c r="PI211" s="2"/>
      <c r="PJ211" s="2"/>
      <c r="PK211" s="2"/>
      <c r="PL211" s="2"/>
      <c r="PM211" s="2"/>
      <c r="PN211" s="2"/>
      <c r="PO211" s="2"/>
      <c r="PP211" s="2"/>
      <c r="PQ211" s="2"/>
      <c r="PR211" s="2"/>
      <c r="PS211" s="2"/>
      <c r="PT211" s="2"/>
      <c r="PU211" s="2"/>
      <c r="PV211" s="2"/>
      <c r="PW211" s="2"/>
      <c r="PX211" s="2"/>
      <c r="PY211" s="2"/>
      <c r="PZ211" s="2"/>
      <c r="QA211" s="2"/>
      <c r="QB211" s="2"/>
      <c r="QC211" s="2"/>
      <c r="QD211" s="2"/>
      <c r="QE211" s="2"/>
      <c r="QF211" s="2"/>
      <c r="QG211" s="2"/>
      <c r="QH211" s="2"/>
      <c r="QI211" s="2"/>
      <c r="QJ211" s="2"/>
      <c r="QK211" s="2"/>
      <c r="QL211" s="2"/>
      <c r="QM211" s="2"/>
      <c r="QN211" s="2"/>
      <c r="QO211" s="2"/>
      <c r="QP211" s="2"/>
      <c r="QQ211" s="2"/>
      <c r="QR211" s="2"/>
      <c r="QS211" s="2"/>
      <c r="QT211" s="2"/>
      <c r="QU211" s="2"/>
      <c r="QV211" s="2"/>
      <c r="QW211" s="2"/>
      <c r="QX211" s="2"/>
      <c r="QY211" s="2"/>
      <c r="QZ211" s="2"/>
      <c r="RA211" s="2"/>
      <c r="RB211" s="2"/>
      <c r="RC211" s="2"/>
      <c r="RD211" s="2"/>
      <c r="RE211" s="2"/>
      <c r="RF211" s="2"/>
      <c r="RG211" s="2"/>
      <c r="RH211" s="2"/>
      <c r="RI211" s="2"/>
      <c r="RJ211" s="2"/>
      <c r="RK211" s="2"/>
      <c r="RL211" s="2"/>
      <c r="RM211" s="2"/>
      <c r="RN211" s="2"/>
      <c r="RO211" s="2"/>
      <c r="RP211" s="2"/>
      <c r="RQ211" s="2"/>
      <c r="RR211" s="2"/>
      <c r="RS211" s="2"/>
      <c r="RT211" s="2"/>
      <c r="RU211" s="2"/>
      <c r="RV211" s="2"/>
      <c r="RW211" s="2"/>
      <c r="RX211" s="2"/>
      <c r="RY211" s="2"/>
      <c r="RZ211" s="2"/>
      <c r="SA211" s="2"/>
      <c r="SB211" s="2"/>
      <c r="SC211" s="2"/>
      <c r="SD211" s="2"/>
      <c r="SE211" s="2"/>
      <c r="SF211" s="2"/>
      <c r="SG211" s="2"/>
      <c r="SH211" s="2"/>
      <c r="SI211" s="2"/>
      <c r="SJ211" s="2"/>
      <c r="SK211" s="2"/>
      <c r="SL211" s="2"/>
      <c r="SM211" s="2"/>
      <c r="SN211" s="2"/>
      <c r="SO211" s="2"/>
      <c r="SP211" s="2"/>
      <c r="SQ211" s="2"/>
      <c r="SR211" s="2"/>
      <c r="SS211" s="2"/>
      <c r="ST211" s="2"/>
      <c r="SU211" s="2"/>
      <c r="SV211" s="2"/>
      <c r="SW211" s="2"/>
      <c r="SX211" s="2"/>
      <c r="SY211" s="2"/>
      <c r="SZ211" s="2"/>
      <c r="TA211" s="2"/>
      <c r="TB211" s="2"/>
      <c r="TC211" s="2"/>
      <c r="TD211" s="2"/>
      <c r="TE211" s="2"/>
      <c r="TF211" s="2"/>
      <c r="TG211" s="2"/>
      <c r="TH211" s="2"/>
      <c r="TI211" s="2"/>
      <c r="TJ211" s="2"/>
      <c r="TK211" s="2"/>
      <c r="TL211" s="2"/>
      <c r="TM211" s="2"/>
      <c r="TN211" s="2"/>
      <c r="TO211" s="2"/>
      <c r="TP211" s="2"/>
      <c r="TQ211" s="2"/>
      <c r="TR211" s="2"/>
      <c r="TS211" s="2"/>
      <c r="TT211" s="2"/>
      <c r="TU211" s="2"/>
      <c r="TV211" s="2"/>
      <c r="TW211" s="2"/>
      <c r="TX211" s="2"/>
      <c r="TY211" s="2"/>
      <c r="TZ211" s="2"/>
      <c r="UA211" s="2"/>
      <c r="UB211" s="2"/>
      <c r="UC211" s="2"/>
      <c r="UD211" s="2"/>
      <c r="UE211" s="2"/>
      <c r="UF211" s="2"/>
      <c r="UG211" s="2"/>
      <c r="UH211" s="2"/>
      <c r="UI211" s="2"/>
      <c r="UJ211" s="2"/>
      <c r="UK211" s="2"/>
      <c r="UL211" s="2"/>
      <c r="UM211" s="2"/>
      <c r="UN211" s="2"/>
      <c r="UO211" s="2"/>
      <c r="UP211" s="2"/>
      <c r="UQ211" s="2"/>
      <c r="UR211" s="2"/>
      <c r="US211" s="2"/>
      <c r="UT211" s="2"/>
      <c r="UU211" s="2"/>
      <c r="UV211" s="2"/>
      <c r="UW211" s="2"/>
      <c r="UX211" s="2"/>
      <c r="UY211" s="2"/>
      <c r="UZ211" s="2"/>
      <c r="VA211" s="2"/>
      <c r="VB211" s="2"/>
      <c r="VC211" s="2"/>
      <c r="VD211" s="2"/>
      <c r="VE211" s="2"/>
      <c r="VF211" s="2"/>
      <c r="VG211" s="2"/>
      <c r="VH211" s="2"/>
      <c r="VI211" s="2"/>
      <c r="VJ211" s="2"/>
      <c r="VK211" s="2"/>
      <c r="VL211" s="2"/>
      <c r="VM211" s="2"/>
      <c r="VN211" s="2"/>
      <c r="VO211" s="2"/>
      <c r="VP211" s="2"/>
      <c r="VQ211" s="2"/>
      <c r="VR211" s="2"/>
      <c r="VS211" s="2"/>
      <c r="VT211" s="2"/>
      <c r="VU211" s="2"/>
      <c r="VV211" s="2"/>
      <c r="VW211" s="2"/>
      <c r="VX211" s="2"/>
      <c r="VY211" s="2"/>
      <c r="VZ211" s="2"/>
      <c r="WA211" s="2"/>
      <c r="WB211" s="2"/>
      <c r="WC211" s="2"/>
      <c r="WD211" s="2"/>
      <c r="WE211" s="2"/>
      <c r="WF211" s="2"/>
      <c r="WG211" s="2"/>
      <c r="WH211" s="2"/>
      <c r="WI211" s="2"/>
      <c r="WJ211" s="2"/>
      <c r="WK211" s="2"/>
      <c r="WL211" s="2"/>
      <c r="WM211" s="2"/>
      <c r="WN211" s="2"/>
      <c r="WO211" s="2"/>
      <c r="WP211" s="2"/>
      <c r="WQ211" s="2"/>
      <c r="WR211" s="2"/>
      <c r="WS211" s="2"/>
      <c r="WT211" s="2"/>
      <c r="WU211" s="2"/>
      <c r="WV211" s="2"/>
      <c r="WW211" s="2"/>
      <c r="WX211" s="2"/>
      <c r="WY211" s="2"/>
      <c r="WZ211" s="2"/>
      <c r="XA211" s="2"/>
      <c r="XB211" s="2"/>
      <c r="XC211" s="2"/>
      <c r="XD211" s="2"/>
      <c r="XE211" s="2"/>
      <c r="XF211" s="2"/>
      <c r="XG211" s="2"/>
      <c r="XH211" s="2"/>
      <c r="XI211" s="2"/>
      <c r="XJ211" s="2"/>
      <c r="XK211" s="2"/>
      <c r="XL211" s="2"/>
      <c r="XM211" s="2"/>
      <c r="XN211" s="2"/>
      <c r="XO211" s="2"/>
      <c r="XP211" s="2"/>
      <c r="XQ211" s="2"/>
      <c r="XR211" s="2"/>
      <c r="XS211" s="2"/>
      <c r="XT211" s="2"/>
      <c r="XU211" s="2"/>
      <c r="XV211" s="2"/>
      <c r="XW211" s="2"/>
      <c r="XX211" s="2"/>
      <c r="XY211" s="2"/>
      <c r="XZ211" s="2"/>
      <c r="YA211" s="2"/>
      <c r="YB211" s="2"/>
      <c r="YC211" s="2"/>
      <c r="YD211" s="2"/>
      <c r="YE211" s="2"/>
      <c r="YF211" s="2"/>
      <c r="YG211" s="2"/>
      <c r="YH211" s="2"/>
      <c r="YI211" s="2"/>
      <c r="YJ211" s="2"/>
      <c r="YK211" s="2"/>
      <c r="YL211" s="2"/>
      <c r="YM211" s="2"/>
      <c r="YN211" s="2"/>
      <c r="YO211" s="2"/>
      <c r="YP211" s="2"/>
      <c r="YQ211" s="2"/>
      <c r="YR211" s="2"/>
      <c r="YS211" s="2"/>
      <c r="YT211" s="2"/>
      <c r="YU211" s="2"/>
      <c r="YV211" s="2"/>
      <c r="YW211" s="2"/>
      <c r="YX211" s="2"/>
      <c r="YY211" s="2"/>
      <c r="YZ211" s="2"/>
      <c r="ZA211" s="2"/>
      <c r="ZB211" s="2"/>
      <c r="ZC211" s="2"/>
      <c r="ZD211" s="2"/>
      <c r="ZE211" s="2"/>
      <c r="ZF211" s="2"/>
      <c r="ZG211" s="2"/>
      <c r="ZH211" s="2"/>
      <c r="ZI211" s="2"/>
      <c r="ZJ211" s="2"/>
      <c r="ZK211" s="2"/>
      <c r="ZL211" s="2"/>
      <c r="ZM211" s="2"/>
      <c r="ZN211" s="2"/>
      <c r="ZO211" s="2"/>
      <c r="ZP211" s="2"/>
      <c r="ZQ211" s="2"/>
      <c r="ZR211" s="2"/>
      <c r="ZS211" s="2"/>
      <c r="ZT211" s="2"/>
      <c r="ZU211" s="2"/>
      <c r="ZV211" s="2"/>
      <c r="ZW211" s="2"/>
      <c r="ZX211" s="2"/>
      <c r="ZY211" s="2"/>
      <c r="ZZ211" s="2"/>
      <c r="AAA211" s="2"/>
      <c r="AAB211" s="2"/>
      <c r="AAC211" s="2"/>
      <c r="AAD211" s="2"/>
      <c r="AAE211" s="2"/>
      <c r="AAF211" s="2"/>
      <c r="AAG211" s="2"/>
      <c r="AAH211" s="2"/>
      <c r="AAI211" s="2"/>
      <c r="AAJ211" s="2"/>
      <c r="AAK211" s="2"/>
      <c r="AAL211" s="2"/>
      <c r="AAM211" s="2"/>
      <c r="AAN211" s="2"/>
      <c r="AAO211" s="2"/>
      <c r="AAP211" s="2"/>
      <c r="AAQ211" s="2"/>
      <c r="AAR211" s="2"/>
      <c r="AAS211" s="2"/>
      <c r="AAT211" s="2"/>
      <c r="AAU211" s="2"/>
      <c r="AAV211" s="2"/>
      <c r="AAW211" s="2"/>
      <c r="AAX211" s="2"/>
      <c r="AAY211" s="2"/>
      <c r="AAZ211" s="2"/>
      <c r="ABA211" s="2"/>
      <c r="ABB211" s="2"/>
      <c r="ABC211" s="2"/>
      <c r="ABD211" s="2"/>
      <c r="ABE211" s="2"/>
      <c r="ABF211" s="2"/>
      <c r="ABG211" s="2"/>
      <c r="ABH211" s="2"/>
      <c r="ABI211" s="2"/>
      <c r="ABJ211" s="2"/>
      <c r="ABK211" s="2"/>
      <c r="ABL211" s="2"/>
      <c r="ABM211" s="2"/>
      <c r="ABN211" s="2"/>
      <c r="ABO211" s="2"/>
      <c r="ABP211" s="2"/>
      <c r="ABQ211" s="2"/>
      <c r="ABR211" s="2"/>
      <c r="ABS211" s="2"/>
      <c r="ABT211" s="2"/>
      <c r="ABU211" s="2"/>
      <c r="ABV211" s="2"/>
      <c r="ABW211" s="2"/>
      <c r="ABX211" s="2"/>
      <c r="ABY211" s="2"/>
      <c r="ABZ211" s="2"/>
      <c r="ACA211" s="2"/>
      <c r="ACB211" s="2"/>
      <c r="ACC211" s="2"/>
      <c r="ACD211" s="2"/>
      <c r="ACE211" s="2"/>
      <c r="ACF211" s="2"/>
      <c r="ACG211" s="2"/>
      <c r="ACH211" s="2"/>
      <c r="ACI211" s="2"/>
      <c r="ACJ211" s="2"/>
      <c r="ACK211" s="2"/>
      <c r="ACL211" s="2"/>
      <c r="ACM211" s="2"/>
      <c r="ACN211" s="2"/>
      <c r="ACO211" s="2"/>
      <c r="ACP211" s="2"/>
      <c r="ACQ211" s="2"/>
      <c r="ACR211" s="2"/>
      <c r="ACS211" s="2"/>
      <c r="ACT211" s="2"/>
      <c r="ACU211" s="2"/>
      <c r="ACV211" s="2"/>
      <c r="ACW211" s="2"/>
      <c r="ACX211" s="2"/>
      <c r="ACY211" s="2"/>
      <c r="ACZ211" s="2"/>
      <c r="ADA211" s="2"/>
      <c r="ADB211" s="2"/>
      <c r="ADC211" s="2"/>
      <c r="ADD211" s="2"/>
      <c r="ADE211" s="2"/>
      <c r="ADF211" s="2"/>
      <c r="ADG211" s="2"/>
      <c r="ADH211" s="2"/>
      <c r="ADI211" s="2"/>
      <c r="ADJ211" s="2"/>
      <c r="ADK211" s="2"/>
      <c r="ADL211" s="2"/>
      <c r="ADM211" s="2"/>
      <c r="ADN211" s="2"/>
      <c r="ADO211" s="2"/>
      <c r="ADP211" s="2"/>
      <c r="ADQ211" s="2"/>
      <c r="ADR211" s="2"/>
      <c r="ADS211" s="2"/>
      <c r="ADT211" s="2"/>
      <c r="ADU211" s="2"/>
      <c r="ADV211" s="2"/>
      <c r="ADW211" s="2"/>
      <c r="ADX211" s="2"/>
      <c r="ADY211" s="2"/>
      <c r="ADZ211" s="2"/>
      <c r="AEA211" s="2"/>
      <c r="AEB211" s="2"/>
      <c r="AEC211" s="2"/>
      <c r="AED211" s="2"/>
      <c r="AEE211" s="2"/>
      <c r="AEF211" s="2"/>
      <c r="AEG211" s="2"/>
      <c r="AEH211" s="2"/>
      <c r="AEI211" s="2"/>
      <c r="AEJ211" s="2"/>
      <c r="AEK211" s="2"/>
      <c r="AEL211" s="2"/>
      <c r="AEM211" s="2"/>
      <c r="AEN211" s="2"/>
      <c r="AEO211" s="2"/>
      <c r="AEP211" s="2"/>
      <c r="AEQ211" s="2"/>
      <c r="AER211" s="2"/>
      <c r="AES211" s="2"/>
      <c r="AET211" s="2"/>
      <c r="AEU211" s="2"/>
      <c r="AEV211" s="2"/>
      <c r="AEW211" s="2"/>
      <c r="AEX211" s="2"/>
      <c r="AEY211" s="2"/>
      <c r="AEZ211" s="2"/>
      <c r="AFA211" s="2"/>
      <c r="AFB211" s="2"/>
      <c r="AFC211" s="2"/>
      <c r="AFD211" s="2"/>
      <c r="AFE211" s="2"/>
      <c r="AFF211" s="2"/>
      <c r="AFG211" s="2"/>
      <c r="AFH211" s="2"/>
      <c r="AFI211" s="2"/>
      <c r="AFJ211" s="2"/>
      <c r="AFK211" s="2"/>
      <c r="AFL211" s="2"/>
      <c r="AFM211" s="2"/>
      <c r="AFN211" s="2"/>
      <c r="AFO211" s="2"/>
      <c r="AFP211" s="2"/>
      <c r="AFQ211" s="2"/>
      <c r="AFR211" s="2"/>
      <c r="AFS211" s="2"/>
      <c r="AFT211" s="2"/>
      <c r="AFU211" s="2"/>
      <c r="AFV211" s="2"/>
      <c r="AFW211" s="2"/>
      <c r="AFX211" s="2"/>
      <c r="AFY211" s="2"/>
      <c r="AFZ211" s="2"/>
      <c r="AGA211" s="2"/>
      <c r="AGB211" s="2"/>
      <c r="AGC211" s="2"/>
      <c r="AGD211" s="2"/>
      <c r="AGE211" s="2"/>
      <c r="AGF211" s="2"/>
      <c r="AGG211" s="2"/>
      <c r="AGH211" s="2"/>
      <c r="AGI211" s="2"/>
      <c r="AGJ211" s="2"/>
      <c r="AGK211" s="2"/>
      <c r="AGL211" s="2"/>
      <c r="AGM211" s="2"/>
      <c r="AGN211" s="2"/>
      <c r="AGO211" s="2"/>
      <c r="AGP211" s="2"/>
      <c r="AGQ211" s="2"/>
      <c r="AGR211" s="2"/>
      <c r="AGS211" s="2"/>
      <c r="AGT211" s="2"/>
      <c r="AGU211" s="2"/>
      <c r="AGV211" s="2"/>
      <c r="AGW211" s="2"/>
      <c r="AGX211" s="2"/>
      <c r="AGY211" s="2"/>
      <c r="AGZ211" s="2"/>
      <c r="AHA211" s="2"/>
      <c r="AHB211" s="2"/>
      <c r="AHC211" s="2"/>
      <c r="AHD211" s="2"/>
      <c r="AHE211" s="2"/>
      <c r="AHF211" s="2"/>
      <c r="AHG211" s="2"/>
      <c r="AHH211" s="2"/>
      <c r="AHI211" s="2"/>
      <c r="AHJ211" s="2"/>
      <c r="AHK211" s="2"/>
      <c r="AHL211" s="2"/>
      <c r="AHM211" s="2"/>
      <c r="AHN211" s="2"/>
      <c r="AHO211" s="2"/>
      <c r="AHP211" s="2"/>
      <c r="AHQ211" s="2"/>
      <c r="AHR211" s="2"/>
      <c r="AHS211" s="2"/>
      <c r="AHT211" s="2"/>
      <c r="AHU211" s="2"/>
      <c r="AHV211" s="2"/>
      <c r="AHW211" s="2"/>
      <c r="AHX211" s="2"/>
      <c r="AHY211" s="2"/>
      <c r="AHZ211" s="2"/>
      <c r="AIA211" s="2"/>
      <c r="AIB211" s="2"/>
      <c r="AIC211" s="2"/>
      <c r="AID211" s="2"/>
      <c r="AIE211" s="2"/>
      <c r="AIF211" s="2"/>
      <c r="AIG211" s="2"/>
      <c r="AIH211" s="2"/>
      <c r="AII211" s="2"/>
      <c r="AIJ211" s="2"/>
      <c r="AIK211" s="2"/>
      <c r="AIL211" s="2"/>
      <c r="AIM211" s="2"/>
      <c r="AIN211" s="2"/>
      <c r="AIO211" s="2"/>
      <c r="AIP211" s="2"/>
      <c r="AIQ211" s="2"/>
      <c r="AIR211" s="2"/>
      <c r="AIS211" s="2"/>
      <c r="AIT211" s="2"/>
      <c r="AIU211" s="2"/>
      <c r="AIV211" s="2"/>
      <c r="AIW211" s="2"/>
      <c r="AIX211" s="2"/>
      <c r="AIY211" s="2"/>
      <c r="AIZ211" s="2"/>
      <c r="AJA211" s="2"/>
      <c r="AJB211" s="2"/>
      <c r="AJC211" s="2"/>
      <c r="AJD211" s="2"/>
      <c r="AJE211" s="2"/>
      <c r="AJF211" s="2"/>
      <c r="AJG211" s="2"/>
      <c r="AJH211" s="2"/>
      <c r="AJI211" s="2"/>
      <c r="AJJ211" s="2"/>
      <c r="AJK211" s="2"/>
      <c r="AJL211" s="2"/>
      <c r="AJM211" s="2"/>
      <c r="AJN211" s="2"/>
      <c r="AJO211" s="2"/>
      <c r="AJP211" s="2"/>
      <c r="AJQ211" s="2"/>
      <c r="AJR211" s="2"/>
      <c r="AJS211" s="2"/>
      <c r="AJT211" s="2"/>
      <c r="AJU211" s="2"/>
      <c r="AJV211" s="2"/>
      <c r="AJW211" s="2"/>
      <c r="AJX211" s="2"/>
      <c r="AJY211" s="2"/>
      <c r="AJZ211" s="2"/>
      <c r="AKA211" s="2"/>
      <c r="AKB211" s="2"/>
      <c r="AKC211" s="2"/>
      <c r="AKD211" s="2"/>
      <c r="AKE211" s="2"/>
      <c r="AKF211" s="2"/>
      <c r="AKG211" s="2"/>
      <c r="AKH211" s="2"/>
      <c r="AKI211" s="2"/>
      <c r="AKJ211" s="2"/>
      <c r="AKK211" s="2"/>
      <c r="AKL211" s="2"/>
      <c r="AKM211" s="2"/>
      <c r="AKN211" s="2"/>
      <c r="AKO211" s="2"/>
      <c r="AKP211" s="2"/>
      <c r="AKQ211" s="2"/>
      <c r="AKR211" s="2"/>
      <c r="AKS211" s="2"/>
      <c r="AKT211" s="2"/>
      <c r="AKU211" s="2"/>
      <c r="AKV211" s="2"/>
      <c r="AKW211" s="2"/>
      <c r="AKX211" s="2"/>
      <c r="AKY211" s="2"/>
      <c r="AKZ211" s="2"/>
      <c r="ALA211" s="2"/>
      <c r="ALB211" s="2"/>
      <c r="ALC211" s="2"/>
      <c r="ALD211" s="2"/>
      <c r="ALE211" s="2"/>
      <c r="ALF211" s="2"/>
      <c r="ALG211" s="2"/>
      <c r="ALH211" s="2"/>
      <c r="ALI211" s="2"/>
      <c r="ALJ211" s="2"/>
      <c r="ALK211" s="2"/>
      <c r="ALL211" s="2"/>
      <c r="ALM211" s="2"/>
      <c r="ALN211" s="2"/>
      <c r="ALO211" s="2"/>
      <c r="ALP211" s="2"/>
      <c r="ALQ211" s="2"/>
      <c r="ALR211" s="2"/>
      <c r="ALS211" s="2"/>
      <c r="ALT211" s="2"/>
      <c r="ALU211" s="2"/>
      <c r="ALV211" s="2"/>
      <c r="ALW211" s="2"/>
      <c r="ALX211" s="2"/>
      <c r="ALY211" s="2"/>
      <c r="ALZ211" s="2"/>
      <c r="AMA211" s="2"/>
      <c r="AMB211" s="2"/>
      <c r="AMC211" s="2"/>
      <c r="AMD211" s="2"/>
      <c r="AME211" s="2"/>
      <c r="AMF211" s="2"/>
      <c r="AMG211" s="2"/>
      <c r="AMH211" s="2"/>
      <c r="AMI211" s="2"/>
      <c r="AMJ211" s="2"/>
    </row>
    <row r="212" spans="1:1024" ht="18" x14ac:dyDescent="0.15">
      <c r="A212" s="74" t="s">
        <v>51</v>
      </c>
      <c r="K212" s="61" t="s">
        <v>24</v>
      </c>
      <c r="L212" s="61"/>
      <c r="M212" s="61"/>
    </row>
    <row r="213" spans="1:1024" ht="18" x14ac:dyDescent="0.15">
      <c r="A213" s="74"/>
      <c r="K213" s="62" t="s">
        <v>52</v>
      </c>
      <c r="L213" s="62"/>
      <c r="M213" s="68">
        <f>D28+D34+D69+D104+D110+D118+D126+D134+D156+D172+D199+D205</f>
        <v>32557840.548799999</v>
      </c>
    </row>
    <row r="214" spans="1:1024" ht="18" x14ac:dyDescent="0.15">
      <c r="A214" s="74" t="s">
        <v>53</v>
      </c>
      <c r="K214" s="62" t="s">
        <v>54</v>
      </c>
      <c r="L214" s="62"/>
      <c r="M214" s="69">
        <f>I28+I34+I69+I104+I110+I118+I126+I134+I156+I172+I199+I205</f>
        <v>2128518.2170199999</v>
      </c>
    </row>
    <row r="215" spans="1:1024" ht="18" x14ac:dyDescent="0.15">
      <c r="K215" s="63" t="s">
        <v>55</v>
      </c>
      <c r="L215" s="63"/>
      <c r="M215" s="70">
        <f>L28+L34+L69+L104+L110+L118+L126+L134+L156+L172+L199+L205</f>
        <v>0</v>
      </c>
    </row>
    <row r="216" spans="1:1024" ht="18" x14ac:dyDescent="0.15">
      <c r="K216" s="64" t="s">
        <v>56</v>
      </c>
      <c r="L216" s="64"/>
      <c r="M216" s="71">
        <f>M28+M34+M69+M104+M110+M118+M126+M134+M156+M172+M199+M205</f>
        <v>2128518.2170199999</v>
      </c>
    </row>
    <row r="217" spans="1:1024" ht="18" x14ac:dyDescent="0.15">
      <c r="K217" s="65" t="s">
        <v>57</v>
      </c>
      <c r="L217" s="65"/>
      <c r="M217" s="72">
        <f>M216*23/100</f>
        <v>489559.18991459993</v>
      </c>
    </row>
    <row r="218" spans="1:1024" ht="18" x14ac:dyDescent="0.15">
      <c r="K218" s="66" t="s">
        <v>58</v>
      </c>
      <c r="L218" s="66"/>
      <c r="M218" s="73">
        <f>M216+M217</f>
        <v>2618077.4069345999</v>
      </c>
    </row>
    <row r="219" spans="1:1024" ht="18" x14ac:dyDescent="0.15">
      <c r="K219" s="67" t="s">
        <v>3</v>
      </c>
      <c r="L219" s="67"/>
      <c r="M219" s="67"/>
    </row>
    <row r="220" spans="1:1024" ht="18" x14ac:dyDescent="0.15">
      <c r="K220" s="62" t="s">
        <v>52</v>
      </c>
      <c r="L220" s="62"/>
      <c r="M220" s="68">
        <f>D13+D35+D54+D87+D111+D119+D127+D135+D150+D157+D184+D206</f>
        <v>8359305.4512</v>
      </c>
    </row>
    <row r="221" spans="1:1024" ht="18" x14ac:dyDescent="0.15">
      <c r="K221" s="62" t="s">
        <v>54</v>
      </c>
      <c r="L221" s="62"/>
      <c r="M221" s="68">
        <f>I13+I35+I54+I87+I111+I119+I127+I135+I150+I157+I184+I206</f>
        <v>559653.03817612154</v>
      </c>
    </row>
    <row r="222" spans="1:1024" ht="18" x14ac:dyDescent="0.15">
      <c r="K222" s="63" t="s">
        <v>55</v>
      </c>
      <c r="L222" s="63"/>
      <c r="M222" s="70">
        <f>L13+L35+L54+L87+L111+L119+L127+L135+L150+L157+L184+L206</f>
        <v>0</v>
      </c>
    </row>
    <row r="223" spans="1:1024" ht="18" x14ac:dyDescent="0.15">
      <c r="K223" s="64" t="s">
        <v>56</v>
      </c>
      <c r="L223" s="64"/>
      <c r="M223" s="71">
        <f>M13+M35+M54+M87+M111+M119+M127+M135+M150+M157+M184+M206</f>
        <v>494806.97639999999</v>
      </c>
    </row>
    <row r="224" spans="1:1024" ht="18" x14ac:dyDescent="0.15">
      <c r="K224" s="65" t="s">
        <v>57</v>
      </c>
      <c r="L224" s="65"/>
      <c r="M224" s="72">
        <f>M223*23/100</f>
        <v>113805.604572</v>
      </c>
    </row>
    <row r="225" spans="11:13" ht="18" x14ac:dyDescent="0.15">
      <c r="K225" s="66" t="s">
        <v>58</v>
      </c>
      <c r="L225" s="66"/>
      <c r="M225" s="73">
        <f>M223+M224</f>
        <v>608612.58097200003</v>
      </c>
    </row>
  </sheetData>
  <mergeCells count="581">
    <mergeCell ref="K219:M219"/>
    <mergeCell ref="K220:L220"/>
    <mergeCell ref="K221:L221"/>
    <mergeCell ref="K222:L222"/>
    <mergeCell ref="K223:L223"/>
    <mergeCell ref="K224:L224"/>
    <mergeCell ref="K225:L225"/>
    <mergeCell ref="A2:H2"/>
    <mergeCell ref="A207:B207"/>
    <mergeCell ref="J207:K207"/>
    <mergeCell ref="K212:M212"/>
    <mergeCell ref="K213:L213"/>
    <mergeCell ref="K214:L214"/>
    <mergeCell ref="K215:L215"/>
    <mergeCell ref="K216:L216"/>
    <mergeCell ref="K217:L217"/>
    <mergeCell ref="K218:L218"/>
    <mergeCell ref="J203:J204"/>
    <mergeCell ref="K203:K204"/>
    <mergeCell ref="L203:L204"/>
    <mergeCell ref="M203:M204"/>
    <mergeCell ref="A205:A206"/>
    <mergeCell ref="B205:B206"/>
    <mergeCell ref="F205:F206"/>
    <mergeCell ref="G205:G206"/>
    <mergeCell ref="H205:H206"/>
    <mergeCell ref="I205:I206"/>
    <mergeCell ref="J205:J206"/>
    <mergeCell ref="A203:A204"/>
    <mergeCell ref="B203:B204"/>
    <mergeCell ref="C203:C204"/>
    <mergeCell ref="D203:D204"/>
    <mergeCell ref="E203:E204"/>
    <mergeCell ref="F203:F204"/>
    <mergeCell ref="G203:G204"/>
    <mergeCell ref="H203:H204"/>
    <mergeCell ref="I203:I204"/>
    <mergeCell ref="A199:B199"/>
    <mergeCell ref="G199:H199"/>
    <mergeCell ref="J199:K199"/>
    <mergeCell ref="A201:D201"/>
    <mergeCell ref="G201:I201"/>
    <mergeCell ref="J201:L201"/>
    <mergeCell ref="A202:C202"/>
    <mergeCell ref="G202:I202"/>
    <mergeCell ref="J202:L202"/>
    <mergeCell ref="A195:A196"/>
    <mergeCell ref="G195:G196"/>
    <mergeCell ref="H195:H196"/>
    <mergeCell ref="I195:I196"/>
    <mergeCell ref="M195:M196"/>
    <mergeCell ref="A197:A198"/>
    <mergeCell ref="G197:G198"/>
    <mergeCell ref="H197:H198"/>
    <mergeCell ref="I197:I198"/>
    <mergeCell ref="M197:M198"/>
    <mergeCell ref="M189:M190"/>
    <mergeCell ref="A191:A192"/>
    <mergeCell ref="G191:G192"/>
    <mergeCell ref="H191:H192"/>
    <mergeCell ref="I191:I192"/>
    <mergeCell ref="M191:M192"/>
    <mergeCell ref="A193:A194"/>
    <mergeCell ref="G193:G194"/>
    <mergeCell ref="H193:H194"/>
    <mergeCell ref="I193:I194"/>
    <mergeCell ref="M193:M194"/>
    <mergeCell ref="A186:C186"/>
    <mergeCell ref="A187:C187"/>
    <mergeCell ref="A188:D188"/>
    <mergeCell ref="G188:I188"/>
    <mergeCell ref="J188:L188"/>
    <mergeCell ref="A189:A190"/>
    <mergeCell ref="B189:B190"/>
    <mergeCell ref="C189:C190"/>
    <mergeCell ref="D189:D190"/>
    <mergeCell ref="E189:E190"/>
    <mergeCell ref="F189:F190"/>
    <mergeCell ref="G189:G190"/>
    <mergeCell ref="H189:H190"/>
    <mergeCell ref="I189:I190"/>
    <mergeCell ref="J189:J190"/>
    <mergeCell ref="K189:K190"/>
    <mergeCell ref="L189:L190"/>
    <mergeCell ref="M180:M181"/>
    <mergeCell ref="A182:A183"/>
    <mergeCell ref="G182:G183"/>
    <mergeCell ref="H182:H183"/>
    <mergeCell ref="I182:I183"/>
    <mergeCell ref="M182:M183"/>
    <mergeCell ref="A184:B184"/>
    <mergeCell ref="G184:H184"/>
    <mergeCell ref="J184:K184"/>
    <mergeCell ref="A172:B172"/>
    <mergeCell ref="G172:H172"/>
    <mergeCell ref="J172:K172"/>
    <mergeCell ref="A177:C177"/>
    <mergeCell ref="A178:C178"/>
    <mergeCell ref="A179:D179"/>
    <mergeCell ref="G179:I179"/>
    <mergeCell ref="J179:L179"/>
    <mergeCell ref="A180:A181"/>
    <mergeCell ref="B180:B181"/>
    <mergeCell ref="C180:C181"/>
    <mergeCell ref="D180:D181"/>
    <mergeCell ref="E180:E181"/>
    <mergeCell ref="F180:F181"/>
    <mergeCell ref="G180:G181"/>
    <mergeCell ref="H180:H181"/>
    <mergeCell ref="I180:I181"/>
    <mergeCell ref="J180:J181"/>
    <mergeCell ref="K180:K181"/>
    <mergeCell ref="L180:L181"/>
    <mergeCell ref="M166:M167"/>
    <mergeCell ref="A168:A169"/>
    <mergeCell ref="G168:G169"/>
    <mergeCell ref="H168:H169"/>
    <mergeCell ref="I168:I169"/>
    <mergeCell ref="M168:M169"/>
    <mergeCell ref="A170:A171"/>
    <mergeCell ref="G170:G171"/>
    <mergeCell ref="H170:H171"/>
    <mergeCell ref="I170:I171"/>
    <mergeCell ref="M170:M171"/>
    <mergeCell ref="A158:B158"/>
    <mergeCell ref="J158:K158"/>
    <mergeCell ref="A163:C163"/>
    <mergeCell ref="A164:C164"/>
    <mergeCell ref="A165:D165"/>
    <mergeCell ref="G165:I165"/>
    <mergeCell ref="J165:L165"/>
    <mergeCell ref="A166:A167"/>
    <mergeCell ref="B166:B167"/>
    <mergeCell ref="C166:C167"/>
    <mergeCell ref="D166:D167"/>
    <mergeCell ref="E166:E167"/>
    <mergeCell ref="F166:F167"/>
    <mergeCell ref="G166:G167"/>
    <mergeCell ref="H166:H167"/>
    <mergeCell ref="I166:I167"/>
    <mergeCell ref="J166:J167"/>
    <mergeCell ref="K166:K167"/>
    <mergeCell ref="L166:L167"/>
    <mergeCell ref="J154:J155"/>
    <mergeCell ref="K154:K155"/>
    <mergeCell ref="L154:L155"/>
    <mergeCell ref="M154:M155"/>
    <mergeCell ref="A156:A157"/>
    <mergeCell ref="B156:B157"/>
    <mergeCell ref="F156:F157"/>
    <mergeCell ref="G156:G157"/>
    <mergeCell ref="H156:H157"/>
    <mergeCell ref="I156:I157"/>
    <mergeCell ref="J156:J157"/>
    <mergeCell ref="A154:A155"/>
    <mergeCell ref="B154:B155"/>
    <mergeCell ref="C154:C155"/>
    <mergeCell ref="D154:D155"/>
    <mergeCell ref="E154:E155"/>
    <mergeCell ref="F154:F155"/>
    <mergeCell ref="G154:G155"/>
    <mergeCell ref="H154:H155"/>
    <mergeCell ref="I154:I155"/>
    <mergeCell ref="A150:B150"/>
    <mergeCell ref="G150:H150"/>
    <mergeCell ref="J150:K150"/>
    <mergeCell ref="A152:D152"/>
    <mergeCell ref="G152:I152"/>
    <mergeCell ref="J152:L152"/>
    <mergeCell ref="A153:C153"/>
    <mergeCell ref="G153:I153"/>
    <mergeCell ref="J153:L153"/>
    <mergeCell ref="M144:M145"/>
    <mergeCell ref="A146:A147"/>
    <mergeCell ref="G146:G147"/>
    <mergeCell ref="H146:H147"/>
    <mergeCell ref="I146:I147"/>
    <mergeCell ref="M146:M147"/>
    <mergeCell ref="A148:A149"/>
    <mergeCell ref="G148:G149"/>
    <mergeCell ref="H148:H149"/>
    <mergeCell ref="I148:I149"/>
    <mergeCell ref="M148:M149"/>
    <mergeCell ref="A141:C141"/>
    <mergeCell ref="A142:C142"/>
    <mergeCell ref="A143:D143"/>
    <mergeCell ref="G143:I143"/>
    <mergeCell ref="J143:L143"/>
    <mergeCell ref="A144:A145"/>
    <mergeCell ref="B144:B145"/>
    <mergeCell ref="C144:C145"/>
    <mergeCell ref="D144:D145"/>
    <mergeCell ref="E144:E145"/>
    <mergeCell ref="F144:F145"/>
    <mergeCell ref="G144:G145"/>
    <mergeCell ref="H144:H145"/>
    <mergeCell ref="I144:I145"/>
    <mergeCell ref="J144:J145"/>
    <mergeCell ref="K144:K145"/>
    <mergeCell ref="L144:L145"/>
    <mergeCell ref="M132:M133"/>
    <mergeCell ref="A134:A135"/>
    <mergeCell ref="B134:B135"/>
    <mergeCell ref="F134:F135"/>
    <mergeCell ref="G134:G135"/>
    <mergeCell ref="H134:H135"/>
    <mergeCell ref="I134:I135"/>
    <mergeCell ref="J134:J135"/>
    <mergeCell ref="A136:B136"/>
    <mergeCell ref="J136:K136"/>
    <mergeCell ref="A130:D130"/>
    <mergeCell ref="G130:I130"/>
    <mergeCell ref="J130:L130"/>
    <mergeCell ref="A131:C131"/>
    <mergeCell ref="G131:I131"/>
    <mergeCell ref="J131:L131"/>
    <mergeCell ref="A132:A133"/>
    <mergeCell ref="B132:B133"/>
    <mergeCell ref="C132:C133"/>
    <mergeCell ref="D132:D133"/>
    <mergeCell ref="E132:E133"/>
    <mergeCell ref="F132:F133"/>
    <mergeCell ref="G132:G133"/>
    <mergeCell ref="H132:H133"/>
    <mergeCell ref="I132:I133"/>
    <mergeCell ref="J132:J133"/>
    <mergeCell ref="K132:K133"/>
    <mergeCell ref="L132:L133"/>
    <mergeCell ref="M124:M125"/>
    <mergeCell ref="A126:A127"/>
    <mergeCell ref="B126:B127"/>
    <mergeCell ref="F126:F127"/>
    <mergeCell ref="G126:G127"/>
    <mergeCell ref="H126:H127"/>
    <mergeCell ref="I126:I127"/>
    <mergeCell ref="J126:J127"/>
    <mergeCell ref="A128:B128"/>
    <mergeCell ref="J128:K128"/>
    <mergeCell ref="A122:D122"/>
    <mergeCell ref="G122:I122"/>
    <mergeCell ref="J122:L122"/>
    <mergeCell ref="A123:C123"/>
    <mergeCell ref="G123:I123"/>
    <mergeCell ref="J123:L123"/>
    <mergeCell ref="A124:A125"/>
    <mergeCell ref="B124:B125"/>
    <mergeCell ref="C124:C125"/>
    <mergeCell ref="D124:D125"/>
    <mergeCell ref="E124:E125"/>
    <mergeCell ref="F124:F125"/>
    <mergeCell ref="G124:G125"/>
    <mergeCell ref="H124:H125"/>
    <mergeCell ref="I124:I125"/>
    <mergeCell ref="J124:J125"/>
    <mergeCell ref="K124:K125"/>
    <mergeCell ref="L124:L125"/>
    <mergeCell ref="M116:M117"/>
    <mergeCell ref="A118:A119"/>
    <mergeCell ref="B118:B119"/>
    <mergeCell ref="F118:F119"/>
    <mergeCell ref="G118:G119"/>
    <mergeCell ref="H118:H119"/>
    <mergeCell ref="I118:I119"/>
    <mergeCell ref="J118:J119"/>
    <mergeCell ref="A120:B120"/>
    <mergeCell ref="J120:K120"/>
    <mergeCell ref="A114:D114"/>
    <mergeCell ref="G114:I114"/>
    <mergeCell ref="J114:L114"/>
    <mergeCell ref="A115:C115"/>
    <mergeCell ref="G115:I115"/>
    <mergeCell ref="J115:L115"/>
    <mergeCell ref="A116:A117"/>
    <mergeCell ref="B116:B117"/>
    <mergeCell ref="C116:C117"/>
    <mergeCell ref="D116:D117"/>
    <mergeCell ref="E116:E117"/>
    <mergeCell ref="F116:F117"/>
    <mergeCell ref="G116:G117"/>
    <mergeCell ref="H116:H117"/>
    <mergeCell ref="I116:I117"/>
    <mergeCell ref="J116:J117"/>
    <mergeCell ref="K116:K117"/>
    <mergeCell ref="L116:L117"/>
    <mergeCell ref="M108:M109"/>
    <mergeCell ref="A110:A111"/>
    <mergeCell ref="B110:B111"/>
    <mergeCell ref="F110:F111"/>
    <mergeCell ref="G110:G111"/>
    <mergeCell ref="H110:H111"/>
    <mergeCell ref="I110:I111"/>
    <mergeCell ref="J110:J111"/>
    <mergeCell ref="A112:B112"/>
    <mergeCell ref="J112:K112"/>
    <mergeCell ref="A107:C107"/>
    <mergeCell ref="G107:I107"/>
    <mergeCell ref="J107:L107"/>
    <mergeCell ref="A108:A109"/>
    <mergeCell ref="B108:B109"/>
    <mergeCell ref="C108:C109"/>
    <mergeCell ref="D108:D109"/>
    <mergeCell ref="E108:E109"/>
    <mergeCell ref="F108:F109"/>
    <mergeCell ref="G108:G109"/>
    <mergeCell ref="H108:H109"/>
    <mergeCell ref="I108:I109"/>
    <mergeCell ref="J108:J109"/>
    <mergeCell ref="K108:K109"/>
    <mergeCell ref="L108:L109"/>
    <mergeCell ref="A102:A103"/>
    <mergeCell ref="G102:G103"/>
    <mergeCell ref="H102:H103"/>
    <mergeCell ref="I102:I103"/>
    <mergeCell ref="M102:M103"/>
    <mergeCell ref="A104:B104"/>
    <mergeCell ref="G104:H104"/>
    <mergeCell ref="J104:K104"/>
    <mergeCell ref="A106:D106"/>
    <mergeCell ref="G106:I106"/>
    <mergeCell ref="J106:L106"/>
    <mergeCell ref="A98:A99"/>
    <mergeCell ref="G98:G99"/>
    <mergeCell ref="H98:H99"/>
    <mergeCell ref="I98:I99"/>
    <mergeCell ref="M98:M99"/>
    <mergeCell ref="A100:A101"/>
    <mergeCell ref="G100:G101"/>
    <mergeCell ref="H100:H101"/>
    <mergeCell ref="I100:I101"/>
    <mergeCell ref="M100:M101"/>
    <mergeCell ref="M92:M93"/>
    <mergeCell ref="A94:A95"/>
    <mergeCell ref="G94:G95"/>
    <mergeCell ref="H94:H95"/>
    <mergeCell ref="I94:I95"/>
    <mergeCell ref="M94:M95"/>
    <mergeCell ref="A96:A97"/>
    <mergeCell ref="G96:G97"/>
    <mergeCell ref="H96:H97"/>
    <mergeCell ref="I96:I97"/>
    <mergeCell ref="M96:M97"/>
    <mergeCell ref="A87:B87"/>
    <mergeCell ref="G87:H87"/>
    <mergeCell ref="J87:K87"/>
    <mergeCell ref="A89:C89"/>
    <mergeCell ref="A90:C90"/>
    <mergeCell ref="A91:D91"/>
    <mergeCell ref="G91:I91"/>
    <mergeCell ref="J91:L91"/>
    <mergeCell ref="A92:A93"/>
    <mergeCell ref="B92:B93"/>
    <mergeCell ref="C92:C93"/>
    <mergeCell ref="D92:D93"/>
    <mergeCell ref="E92:E93"/>
    <mergeCell ref="F92:F93"/>
    <mergeCell ref="G92:G93"/>
    <mergeCell ref="H92:H93"/>
    <mergeCell ref="I92:I93"/>
    <mergeCell ref="J92:J93"/>
    <mergeCell ref="K92:K93"/>
    <mergeCell ref="L92:L93"/>
    <mergeCell ref="A83:A84"/>
    <mergeCell ref="G83:G84"/>
    <mergeCell ref="H83:H84"/>
    <mergeCell ref="I83:I84"/>
    <mergeCell ref="M83:M84"/>
    <mergeCell ref="A85:A86"/>
    <mergeCell ref="G85:G86"/>
    <mergeCell ref="H85:H86"/>
    <mergeCell ref="I85:I86"/>
    <mergeCell ref="M85:M86"/>
    <mergeCell ref="M77:M78"/>
    <mergeCell ref="A79:A80"/>
    <mergeCell ref="G79:G80"/>
    <mergeCell ref="H79:H80"/>
    <mergeCell ref="I79:I80"/>
    <mergeCell ref="M79:M80"/>
    <mergeCell ref="A81:A82"/>
    <mergeCell ref="G81:G82"/>
    <mergeCell ref="H81:H82"/>
    <mergeCell ref="I81:I82"/>
    <mergeCell ref="M81:M82"/>
    <mergeCell ref="A69:B69"/>
    <mergeCell ref="G69:H69"/>
    <mergeCell ref="J69:K69"/>
    <mergeCell ref="A74:C74"/>
    <mergeCell ref="A75:C75"/>
    <mergeCell ref="A76:D76"/>
    <mergeCell ref="G76:I76"/>
    <mergeCell ref="J76:L76"/>
    <mergeCell ref="A77:A78"/>
    <mergeCell ref="B77:B78"/>
    <mergeCell ref="C77:C78"/>
    <mergeCell ref="D77:D78"/>
    <mergeCell ref="E77:E78"/>
    <mergeCell ref="F77:F78"/>
    <mergeCell ref="G77:G78"/>
    <mergeCell ref="H77:H78"/>
    <mergeCell ref="I77:I78"/>
    <mergeCell ref="J77:J78"/>
    <mergeCell ref="K77:K78"/>
    <mergeCell ref="L77:L78"/>
    <mergeCell ref="A65:A66"/>
    <mergeCell ref="G65:G66"/>
    <mergeCell ref="H65:H66"/>
    <mergeCell ref="I65:I66"/>
    <mergeCell ref="M65:M66"/>
    <mergeCell ref="A67:A68"/>
    <mergeCell ref="G67:G68"/>
    <mergeCell ref="H67:H68"/>
    <mergeCell ref="I67:I68"/>
    <mergeCell ref="M67:M68"/>
    <mergeCell ref="M59:M60"/>
    <mergeCell ref="A61:A62"/>
    <mergeCell ref="G61:G62"/>
    <mergeCell ref="H61:H62"/>
    <mergeCell ref="I61:I62"/>
    <mergeCell ref="M61:M62"/>
    <mergeCell ref="A63:A64"/>
    <mergeCell ref="G63:G64"/>
    <mergeCell ref="H63:H64"/>
    <mergeCell ref="I63:I64"/>
    <mergeCell ref="M63:M64"/>
    <mergeCell ref="A54:B54"/>
    <mergeCell ref="G54:H54"/>
    <mergeCell ref="J54:K54"/>
    <mergeCell ref="A56:C56"/>
    <mergeCell ref="A57:C57"/>
    <mergeCell ref="A58:D58"/>
    <mergeCell ref="G58:I58"/>
    <mergeCell ref="J58:L58"/>
    <mergeCell ref="A59:A60"/>
    <mergeCell ref="B59:B60"/>
    <mergeCell ref="C59:C60"/>
    <mergeCell ref="D59:D60"/>
    <mergeCell ref="E59:E60"/>
    <mergeCell ref="F59:F60"/>
    <mergeCell ref="G59:G60"/>
    <mergeCell ref="H59:H60"/>
    <mergeCell ref="I59:I60"/>
    <mergeCell ref="J59:J60"/>
    <mergeCell ref="K59:K60"/>
    <mergeCell ref="L59:L60"/>
    <mergeCell ref="A50:A51"/>
    <mergeCell ref="G50:G51"/>
    <mergeCell ref="H50:H51"/>
    <mergeCell ref="I50:I51"/>
    <mergeCell ref="M50:M51"/>
    <mergeCell ref="A52:A53"/>
    <mergeCell ref="G52:G53"/>
    <mergeCell ref="H52:H53"/>
    <mergeCell ref="I52:I53"/>
    <mergeCell ref="M52:M53"/>
    <mergeCell ref="M44:M45"/>
    <mergeCell ref="A46:A47"/>
    <mergeCell ref="G46:G47"/>
    <mergeCell ref="H46:H47"/>
    <mergeCell ref="I46:I47"/>
    <mergeCell ref="M46:M47"/>
    <mergeCell ref="A48:A49"/>
    <mergeCell ref="G48:G49"/>
    <mergeCell ref="H48:H49"/>
    <mergeCell ref="I48:I49"/>
    <mergeCell ref="M48:M49"/>
    <mergeCell ref="A36:B36"/>
    <mergeCell ref="J36:K36"/>
    <mergeCell ref="A41:C41"/>
    <mergeCell ref="A42:C42"/>
    <mergeCell ref="A43:D43"/>
    <mergeCell ref="G43:I43"/>
    <mergeCell ref="J43:L43"/>
    <mergeCell ref="A44:A45"/>
    <mergeCell ref="B44:B45"/>
    <mergeCell ref="C44:C45"/>
    <mergeCell ref="D44:D45"/>
    <mergeCell ref="E44:E45"/>
    <mergeCell ref="F44:F45"/>
    <mergeCell ref="G44:G45"/>
    <mergeCell ref="H44:H45"/>
    <mergeCell ref="I44:I45"/>
    <mergeCell ref="J44:J45"/>
    <mergeCell ref="K44:K45"/>
    <mergeCell ref="L44:L45"/>
    <mergeCell ref="J32:J33"/>
    <mergeCell ref="K32:K33"/>
    <mergeCell ref="L32:L33"/>
    <mergeCell ref="M32:M33"/>
    <mergeCell ref="A34:A35"/>
    <mergeCell ref="B34:B35"/>
    <mergeCell ref="F34:F35"/>
    <mergeCell ref="G34:G35"/>
    <mergeCell ref="H34:H35"/>
    <mergeCell ref="I34:I35"/>
    <mergeCell ref="J34:J35"/>
    <mergeCell ref="A32:A33"/>
    <mergeCell ref="B32:B33"/>
    <mergeCell ref="C32:C33"/>
    <mergeCell ref="D32:D33"/>
    <mergeCell ref="E32:E33"/>
    <mergeCell ref="F32:F33"/>
    <mergeCell ref="G32:G33"/>
    <mergeCell ref="H32:H33"/>
    <mergeCell ref="I32:I33"/>
    <mergeCell ref="A28:B28"/>
    <mergeCell ref="G28:H28"/>
    <mergeCell ref="J28:K28"/>
    <mergeCell ref="A30:D30"/>
    <mergeCell ref="G30:I30"/>
    <mergeCell ref="J30:L30"/>
    <mergeCell ref="A31:C31"/>
    <mergeCell ref="G31:I31"/>
    <mergeCell ref="J31:L31"/>
    <mergeCell ref="A24:A25"/>
    <mergeCell ref="G24:G25"/>
    <mergeCell ref="H24:H25"/>
    <mergeCell ref="I24:I25"/>
    <mergeCell ref="M24:M25"/>
    <mergeCell ref="A26:A27"/>
    <mergeCell ref="G26:G27"/>
    <mergeCell ref="H26:H27"/>
    <mergeCell ref="I26:I27"/>
    <mergeCell ref="M26:M27"/>
    <mergeCell ref="M18:M19"/>
    <mergeCell ref="A20:A21"/>
    <mergeCell ref="G20:G21"/>
    <mergeCell ref="H20:H21"/>
    <mergeCell ref="I20:I21"/>
    <mergeCell ref="M20:M21"/>
    <mergeCell ref="A22:A23"/>
    <mergeCell ref="G22:G23"/>
    <mergeCell ref="H22:H23"/>
    <mergeCell ref="I22:I23"/>
    <mergeCell ref="M22:M23"/>
    <mergeCell ref="A13:B13"/>
    <mergeCell ref="G13:H13"/>
    <mergeCell ref="J13:K13"/>
    <mergeCell ref="A15:C15"/>
    <mergeCell ref="A16:C16"/>
    <mergeCell ref="A17:D17"/>
    <mergeCell ref="G17:I17"/>
    <mergeCell ref="J17:L17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7:M8"/>
    <mergeCell ref="A9:A10"/>
    <mergeCell ref="G9:G10"/>
    <mergeCell ref="H9:H10"/>
    <mergeCell ref="I9:I10"/>
    <mergeCell ref="M9:M10"/>
    <mergeCell ref="A11:A12"/>
    <mergeCell ref="G11:G12"/>
    <mergeCell ref="H11:H12"/>
    <mergeCell ref="I11:I12"/>
    <mergeCell ref="M11:M12"/>
    <mergeCell ref="A4:C4"/>
    <mergeCell ref="A5:C5"/>
    <mergeCell ref="A6:D6"/>
    <mergeCell ref="G6:I6"/>
    <mergeCell ref="J6:L6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</mergeCells>
  <conditionalFormatting sqref="C9:C12 C20:C27 C46:C53 C61:C68 C79:C86 C94:C103 C146:C149 C168:C171 C182:C183 C191:C198">
    <cfRule type="cellIs" dxfId="1" priority="2" operator="equal">
      <formula>0</formula>
    </cfRule>
  </conditionalFormatting>
  <conditionalFormatting sqref="D9:F12 D20:F27 D46 E46:F49 D48:D49 D50:F51 F51:F53 D52:E53 D61 E61:F64 D63:D64 D65:F66 F66:F68 D67:E68 D79 E79:F82 D81:D82 D83:F84 F84:F86 D85:E86 D94 E94:F97 D96:D97 D98:F99 F99:F101 D100:E101 D102:F103 D146:F149 D168:F171 D182:F183 D191 E191:F194 D193:D194 D195:F198">
    <cfRule type="cellIs" dxfId="0" priority="3" operator="equal">
      <formula>0</formula>
    </cfRule>
  </conditionalFormatting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2453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cp:keywords/>
  <dc:description/>
  <cp:lastModifiedBy>Roman Bartyzel</cp:lastModifiedBy>
  <cp:revision>380</cp:revision>
  <dcterms:created xsi:type="dcterms:W3CDTF">2022-08-11T08:27:19Z</dcterms:created>
  <dcterms:modified xsi:type="dcterms:W3CDTF">2024-08-23T10:49:13Z</dcterms:modified>
  <cp:category/>
  <dc:language>pl-PL</dc:language>
</cp:coreProperties>
</file>