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713" activeTab="0"/>
  </bookViews>
  <sheets>
    <sheet name="informacje ogólne" sheetId="1" r:id="rId1"/>
    <sheet name="budynki" sheetId="2" r:id="rId2"/>
    <sheet name="budynki TBS ZK Sp. z o.o." sheetId="3" r:id="rId3"/>
    <sheet name="elektronika " sheetId="4" r:id="rId4"/>
    <sheet name="środki trwałe" sheetId="5" r:id="rId5"/>
    <sheet name="pojazdy" sheetId="6" r:id="rId6"/>
    <sheet name="maszyny" sheetId="7" r:id="rId7"/>
    <sheet name="lokalizacje" sheetId="8" r:id="rId8"/>
    <sheet name="szkodowość" sheetId="9" r:id="rId9"/>
  </sheets>
  <definedNames>
    <definedName name="Excel_BuiltIn__FilterDatabase" localSheetId="1">'budynki'!$A$2:$Z$235</definedName>
    <definedName name="Excel_BuiltIn__FilterDatabase" localSheetId="3">'elektronika '!$A$4:$IT$4</definedName>
    <definedName name="Excel_BuiltIn__FilterDatabase" localSheetId="0">'informacje ogólne'!$A$3:$L$25</definedName>
    <definedName name="Excel_BuiltIn__FilterDatabase" localSheetId="8">'szkodowość'!$A$7:$J$73</definedName>
    <definedName name="_xlnm.Print_Area" localSheetId="1">'budynki'!$A$1:$Z$235</definedName>
    <definedName name="_xlnm.Print_Area" localSheetId="2">'budynki TBS ZK Sp. z o.o.'!$A$1:$R$209</definedName>
    <definedName name="_xlnm.Print_Area" localSheetId="3">'elektronika '!$A$1:$D$1189</definedName>
    <definedName name="_xlnm.Print_Area" localSheetId="0">'informacje ogólne'!$A$1:$L$30</definedName>
    <definedName name="_xlnm.Print_Area" localSheetId="7">'lokalizacje'!$A$1:$C$56</definedName>
    <definedName name="_xlnm.Print_Area" localSheetId="5">'pojazdy'!$A$1:$Y$81</definedName>
    <definedName name="_xlnm.Print_Area" localSheetId="8">'szkodowość'!$A$1:$E$226</definedName>
  </definedNames>
  <calcPr fullCalcOnLoad="1"/>
</workbook>
</file>

<file path=xl/sharedStrings.xml><?xml version="1.0" encoding="utf-8"?>
<sst xmlns="http://schemas.openxmlformats.org/spreadsheetml/2006/main" count="8530" uniqueCount="2894">
  <si>
    <t xml:space="preserve">Tabela nr 1 - Informacje ogólne do oceny ryzyka w Gminie Miejskiej Starogard Gdański </t>
  </si>
  <si>
    <t>Lp.</t>
  </si>
  <si>
    <t>Ubezpieczony</t>
  </si>
  <si>
    <t>adres</t>
  </si>
  <si>
    <t>REGON</t>
  </si>
  <si>
    <t>NIP</t>
  </si>
  <si>
    <t>PKD</t>
  </si>
  <si>
    <t>Rodzaj prowadzonej działalności (opisowo)</t>
  </si>
  <si>
    <t>Namioty</t>
  </si>
  <si>
    <t>ul. Gdańska 6, 83-200 Starogard Gdański</t>
  </si>
  <si>
    <t>000525240</t>
  </si>
  <si>
    <t>8411Z</t>
  </si>
  <si>
    <t>nie</t>
  </si>
  <si>
    <t xml:space="preserve">brak danych </t>
  </si>
  <si>
    <t xml:space="preserve">nie </t>
  </si>
  <si>
    <t xml:space="preserve">  magazynie UM (wartość 5 918,26), OSP (3 050, 2 szt umowa użyczenia), Komendzie Wojewódzkiej Policji (2 635,20 umowa użyczenia)</t>
  </si>
  <si>
    <t>Miejski Ośrodek Pomocy Społecznej</t>
  </si>
  <si>
    <t xml:space="preserve">  Al. Jana Pawła II 6, 83-200 Starogard Gdański</t>
  </si>
  <si>
    <t>002841092</t>
  </si>
  <si>
    <t>8899Z</t>
  </si>
  <si>
    <t>Al. Jana Pawła II nr 7, 83-200 Starogard Gdański</t>
  </si>
  <si>
    <t>8510Z</t>
  </si>
  <si>
    <t xml:space="preserve"> Al. Wojska Polskiego 8B, 83-200 Starogard Gdański</t>
  </si>
  <si>
    <t>190588997</t>
  </si>
  <si>
    <t>5921976460</t>
  </si>
  <si>
    <t>Miejskie Przedszkole Publiczne nr 4 "Tęczą Malowane"</t>
  </si>
  <si>
    <t>ul. Reymonta 7, 83-200 Starogard Gd.</t>
  </si>
  <si>
    <t>190589005</t>
  </si>
  <si>
    <t>5921976454</t>
  </si>
  <si>
    <t xml:space="preserve"> Al. Jana Pawła II 8, 83-200 Starogard Gdański</t>
  </si>
  <si>
    <t>190589011</t>
  </si>
  <si>
    <t>5921976448</t>
  </si>
  <si>
    <t xml:space="preserve"> </t>
  </si>
  <si>
    <t>Al. Jana Pawła II 5, 83-200 Starogard Gdański</t>
  </si>
  <si>
    <t>190589028</t>
  </si>
  <si>
    <t>5921976431</t>
  </si>
  <si>
    <t>Os. Konstytucji 3 Maja 15, 83 - 200 Starogard Gdański</t>
  </si>
  <si>
    <t>000259301</t>
  </si>
  <si>
    <t>5921976425</t>
  </si>
  <si>
    <t>Os. 60-lecia ONP 8, 83-200 Starogard Gdański</t>
  </si>
  <si>
    <t>5921976402</t>
  </si>
  <si>
    <t xml:space="preserve">Centrum Usług Wspólnych Gminy Miejskiej Starogard Gdański </t>
  </si>
  <si>
    <t xml:space="preserve">ul. Zblewska 18, 83-200 Starogard Gdański </t>
  </si>
  <si>
    <t>191915381</t>
  </si>
  <si>
    <t>6920Z</t>
  </si>
  <si>
    <t xml:space="preserve">nie dotyczy </t>
  </si>
  <si>
    <t>Al. Jana Pawła II 10, 83-200 Starogard Gdański</t>
  </si>
  <si>
    <t>367721063</t>
  </si>
  <si>
    <t>5922270182</t>
  </si>
  <si>
    <t xml:space="preserve">8520Z </t>
  </si>
  <si>
    <t xml:space="preserve"> ul. Zblewska 18, 83-200 Starogard Gdański</t>
  </si>
  <si>
    <t>5921194651</t>
  </si>
  <si>
    <t xml:space="preserve"> ul. Wybickiego 17, 83-200 Starogard Gdański</t>
  </si>
  <si>
    <t>8520Z</t>
  </si>
  <si>
    <t xml:space="preserve">Publiczna Szkoła Podstawowa nr 4  z Oddziałami Integracyjnymi </t>
  </si>
  <si>
    <t>Al. Jana Pawła II 4  83-200 Starogard Gdański</t>
  </si>
  <si>
    <t>ul. Bp.K.Dominika 32, 83-200 Starogard Gdański</t>
  </si>
  <si>
    <t>220730930</t>
  </si>
  <si>
    <t xml:space="preserve"> ul. 2 Pułku Szwoleżerów Rokitniańskich 4, 83-200 Starogard Gdański</t>
  </si>
  <si>
    <t>190389750</t>
  </si>
  <si>
    <t xml:space="preserve"> ul. Olimpijczyków Starogardzkich 1, 83-200 Starogard Gdański</t>
  </si>
  <si>
    <t>221150292</t>
  </si>
  <si>
    <t>5922242872</t>
  </si>
  <si>
    <t>Tczewska 20, 83-200 Starogard Gdański</t>
  </si>
  <si>
    <t>190035057</t>
  </si>
  <si>
    <t>5920401390</t>
  </si>
  <si>
    <t>4931Z</t>
  </si>
  <si>
    <t xml:space="preserve"> Traugutta 56, 83-200 Starogard Gdański</t>
  </si>
  <si>
    <t>6820Z</t>
  </si>
  <si>
    <t>-</t>
  </si>
  <si>
    <t>Al. Jana Pawła II 3, 83-200 Starogard Gdański</t>
  </si>
  <si>
    <t>000286516</t>
  </si>
  <si>
    <t>5921001497</t>
  </si>
  <si>
    <t>9004Z</t>
  </si>
  <si>
    <t xml:space="preserve"> ul. Chopina 9, 83-200 Starogard Gdański</t>
  </si>
  <si>
    <t>190601427</t>
  </si>
  <si>
    <t>8690E</t>
  </si>
  <si>
    <t>ul. Boczna 2, 83-200 Starogard Gdański</t>
  </si>
  <si>
    <t>000777148</t>
  </si>
  <si>
    <t>5921607780</t>
  </si>
  <si>
    <t>9102Z</t>
  </si>
  <si>
    <t xml:space="preserve">Środowiskowy Dom Samopomocy </t>
  </si>
  <si>
    <t>ul. Pelplińska 3
83-200 Starogard Gdański</t>
  </si>
  <si>
    <t>385166972</t>
  </si>
  <si>
    <t>8810Z</t>
  </si>
  <si>
    <t>Namiot okolicznościowy 4mx8m - 4 547,40 zł</t>
  </si>
  <si>
    <t xml:space="preserve">Tabela nr 2 - Wykaz budynków i budowli w Gminie Miejskiej Starogard Gdański 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</si>
  <si>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</si>
  <si>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</si>
  <si>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</si>
  <si>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</si>
  <si>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</si>
  <si>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</si>
  <si>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</si>
  <si>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rodzaj wartości (księgowa brutto - KB / odtworzeniowa - O)</t>
  </si>
  <si>
    <t>zabezpieczenia
(znane zabiezpieczenia p-poż i przeciw kradzieżowe)</t>
  </si>
  <si>
    <t>lokalizacja (adres)</t>
  </si>
  <si>
    <t>Rodzaj materiałów budowlanych, z jakich wykonano budynek</t>
  </si>
  <si>
    <t>Informacja o przeprowadzonych remontach i modernizacji budynków starszych niż 50 lat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</si>
  <si>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</si>
  <si>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</si>
  <si>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</si>
  <si>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</si>
  <si>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</si>
  <si>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</si>
  <si>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</si>
  <si>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</si>
  <si>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</si>
  <si>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</si>
  <si>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</si>
  <si>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</si>
  <si>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</si>
  <si>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</si>
  <si>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</t>
  </si>
  <si>
    <t>cegła pełna</t>
  </si>
  <si>
    <t>drewniane</t>
  </si>
  <si>
    <t>tak</t>
  </si>
  <si>
    <t>betonowe</t>
  </si>
  <si>
    <t>KB</t>
  </si>
  <si>
    <t>brak</t>
  </si>
  <si>
    <t>zły</t>
  </si>
  <si>
    <t>drewniany</t>
  </si>
  <si>
    <t>RAZEM</t>
  </si>
  <si>
    <t>2. Miejski Ośrodek Pomocy Społecznej</t>
  </si>
  <si>
    <t>Razem</t>
  </si>
  <si>
    <t>Miejskie Przedszkole Publiczne Nr 5 im. Janusza Korczaka</t>
  </si>
  <si>
    <t>Miejskie Przedszkole Publiczne Nr 6 "Modraczek"</t>
  </si>
  <si>
    <t>13.Publiczna Szkoła Podstawowa Nr 3</t>
  </si>
  <si>
    <t>żelbetowe</t>
  </si>
  <si>
    <t xml:space="preserve">14. Publiczna Szkoła Podstawowa nr 4  z Oddziałami Integracyjnymi </t>
  </si>
  <si>
    <t>15. Publiczna Szkoła Podstawowa nr 6</t>
  </si>
  <si>
    <t>Oświetlenie terenu</t>
  </si>
  <si>
    <t>brak danych</t>
  </si>
  <si>
    <t>SUMA OGÓŁEM:</t>
  </si>
  <si>
    <t>Tabela nr 2 A - Wykaz budynków i budowli Gminy Miejskiej Starogard Gdańskich przekazane w zarządzanie i administrowanie TBS Ziemi Kociewskiej Sp. z o.o.</t>
  </si>
  <si>
    <t>nazwa budynku/ budowli</t>
  </si>
  <si>
    <t>przeznaczenie budynku/ budowli</t>
  </si>
  <si>
    <t>czy na poddaszu są składowane materiały palne?</t>
  </si>
  <si>
    <t>stan techniczny budynku (bdb, db, dst, zły)</t>
  </si>
  <si>
    <t xml:space="preserve">suma ubezpieczenia </t>
  </si>
  <si>
    <t>zabezpieczenia
(znane zabiezpieczenia p-poż i przeciw kradzieżowe)                                      (2)</t>
  </si>
  <si>
    <t xml:space="preserve">Informacja o przeprowadzonych remontach i modernizacji budynków starszych niż 50 lat (data remontu, czego dotyczył remont, wielkość poniesionych nakładów na remont)  </t>
  </si>
  <si>
    <t>powierzchnia zabudowy (w m²)*</t>
  </si>
  <si>
    <t>TBS Ziemi Kociewskiej</t>
  </si>
  <si>
    <t>Budynek mieszkalny</t>
  </si>
  <si>
    <t>cel mieszkalny</t>
  </si>
  <si>
    <t>db</t>
  </si>
  <si>
    <t>remont dachu</t>
  </si>
  <si>
    <t>Chojnicka 69A</t>
  </si>
  <si>
    <t>drewniany kryty papą</t>
  </si>
  <si>
    <t>dst</t>
  </si>
  <si>
    <t>wyłącznik przeciwpożarowy</t>
  </si>
  <si>
    <t>remont dachu i instalacji elektr.</t>
  </si>
  <si>
    <t>Chojnicka 71</t>
  </si>
  <si>
    <t>przemurowanie kominów, remont klatki schodowej, docieplenie elewacji</t>
  </si>
  <si>
    <t>Chojnicka 71A</t>
  </si>
  <si>
    <t>Nowowiejska 9</t>
  </si>
  <si>
    <t>bloczki gazobetonowe, cegła pełna</t>
  </si>
  <si>
    <t>żelbetowy kryty papą</t>
  </si>
  <si>
    <t>Chopina 10</t>
  </si>
  <si>
    <t>Nowowiejska 7</t>
  </si>
  <si>
    <t>przemurowanie kominów, remont dachu i docieplenie szczytów</t>
  </si>
  <si>
    <t>Kościuszki 98A</t>
  </si>
  <si>
    <t>remont dachu i instalacji elektrycznej</t>
  </si>
  <si>
    <t>Kościuszki 98B</t>
  </si>
  <si>
    <t>remont klatki schodowej i instalacji elektrycznej</t>
  </si>
  <si>
    <t>Kościuszki 129</t>
  </si>
  <si>
    <t>Lubichowska 86</t>
  </si>
  <si>
    <t>Magazynowa 4</t>
  </si>
  <si>
    <t>remont elewacji z dociepleniem</t>
  </si>
  <si>
    <t>Magazynowa 6</t>
  </si>
  <si>
    <t>Magazynowa 6A</t>
  </si>
  <si>
    <t>Magazynowa 6B</t>
  </si>
  <si>
    <t>remont dachu, klatki schodowej, docieplenie elewacji</t>
  </si>
  <si>
    <t>Orzeszkowej 9</t>
  </si>
  <si>
    <t>prefabrykowane</t>
  </si>
  <si>
    <t>prefabrykowany kryty papą</t>
  </si>
  <si>
    <t>Piłsudskiego 20</t>
  </si>
  <si>
    <t>Piłsudskiego 30</t>
  </si>
  <si>
    <t>instalacja domofonowa, remont dachu</t>
  </si>
  <si>
    <t>Plac Koszarowy 2</t>
  </si>
  <si>
    <t>remont dachu, remont klatki schodowej</t>
  </si>
  <si>
    <t>Pomorska 25</t>
  </si>
  <si>
    <t>remont klatki schodowej</t>
  </si>
  <si>
    <t>Pomorska 27</t>
  </si>
  <si>
    <t>remont instalacji elektr. I klatki schodowej</t>
  </si>
  <si>
    <t>Pomorska 29</t>
  </si>
  <si>
    <t>docieplenie stropodachu i elewacji, remont przyłącza kanaliazcji sanitarnej</t>
  </si>
  <si>
    <t>Szwoleżerów 2</t>
  </si>
  <si>
    <t>drewniany kryty blachodachówką</t>
  </si>
  <si>
    <t>remont inst. Elektr., wolnostojących WC, remont dachu, docieplenie elewacji</t>
  </si>
  <si>
    <t>Św. Elżbiety 1/1A</t>
  </si>
  <si>
    <t>remont klatki schodowej i ścian w budynku</t>
  </si>
  <si>
    <t>Świętojańska 15</t>
  </si>
  <si>
    <t>dach drewniany kryty gutanitem</t>
  </si>
  <si>
    <t>remont dachu i docieplenie elewacji</t>
  </si>
  <si>
    <t>Tczewska 13</t>
  </si>
  <si>
    <t>Tczewska 17</t>
  </si>
  <si>
    <t>przemurowanie kominów, remont dachu, docieplenie elewacji, remont klatki schodowej</t>
  </si>
  <si>
    <t>Tczewska 19</t>
  </si>
  <si>
    <t>bloczki gazobetonowe</t>
  </si>
  <si>
    <t>przemurowanie kominów, remont dachu</t>
  </si>
  <si>
    <t>Tczewska 22</t>
  </si>
  <si>
    <t>Tczewska 22B</t>
  </si>
  <si>
    <t>Owidzka 4</t>
  </si>
  <si>
    <t>przemurowanie kominów, remont dachu, malowanie klatki</t>
  </si>
  <si>
    <t>Owidzka 14</t>
  </si>
  <si>
    <t>instalacja domofonowa</t>
  </si>
  <si>
    <t>Paderewskiego 7A</t>
  </si>
  <si>
    <t>izolacja fundamentów, remont klatki schodowej</t>
  </si>
  <si>
    <t>Pelplińska 16</t>
  </si>
  <si>
    <t>Pelplińska 16A</t>
  </si>
  <si>
    <t>Jagiełły 14</t>
  </si>
  <si>
    <t>Jagiełły 16</t>
  </si>
  <si>
    <t>1880/1970</t>
  </si>
  <si>
    <t>remont dachu, klatek schodowych, przemurowanie kominów</t>
  </si>
  <si>
    <t>Kanałowa 15/15A</t>
  </si>
  <si>
    <t>bdb</t>
  </si>
  <si>
    <t>1983/2007</t>
  </si>
  <si>
    <t>budynek po generalnym remoncie</t>
  </si>
  <si>
    <t>Kopernika 11A</t>
  </si>
  <si>
    <t>izolacja fundamentów, inst. Elektrycznej i klatki schodowej</t>
  </si>
  <si>
    <t>Kościuszki 48</t>
  </si>
  <si>
    <t>cegła pełna i bloczki betonowe</t>
  </si>
  <si>
    <t>drewniany kryty gutanitem</t>
  </si>
  <si>
    <t>1941/2004</t>
  </si>
  <si>
    <t>Grunwaldzka 1</t>
  </si>
  <si>
    <t>płyty Kleina</t>
  </si>
  <si>
    <t>Grunwaldzka 4</t>
  </si>
  <si>
    <t>remont dachu, wymiana przyłącza energii elektrycznej</t>
  </si>
  <si>
    <t>Grunwaldzka 5</t>
  </si>
  <si>
    <t>Grunwaldzka 7</t>
  </si>
  <si>
    <t>Grunwaldzka 8</t>
  </si>
  <si>
    <t>Hallera 38</t>
  </si>
  <si>
    <t>remont dachu i klatki schodowej</t>
  </si>
  <si>
    <t>Sikorskiego 23</t>
  </si>
  <si>
    <t>remont dachu i inst. Elektrycznej</t>
  </si>
  <si>
    <t>DZ 3</t>
  </si>
  <si>
    <t>Skarszewska 24</t>
  </si>
  <si>
    <t>Skarszewska 24A</t>
  </si>
  <si>
    <t>drewniany kryty blachówką</t>
  </si>
  <si>
    <t>wymiana istalacji gazowej.</t>
  </si>
  <si>
    <t>Kościuszki 52</t>
  </si>
  <si>
    <t>Kościuszki 52B</t>
  </si>
  <si>
    <t>cegła pełna + bloczki betonowe</t>
  </si>
  <si>
    <t>remont inst. Elektrycznej i elewacji</t>
  </si>
  <si>
    <t>Kościuszki 64</t>
  </si>
  <si>
    <t>Kościuszki 64A</t>
  </si>
  <si>
    <t>remont dachu i docieplenie elewacji, wymiana istalacji gazowej.</t>
  </si>
  <si>
    <t>Kościuszki 98</t>
  </si>
  <si>
    <t>remont schodów, dachu, izolacja fundamentów</t>
  </si>
  <si>
    <t>Wybickiego 5</t>
  </si>
  <si>
    <t>Wybickiego 7</t>
  </si>
  <si>
    <t>remont dachu i elewacji</t>
  </si>
  <si>
    <t>Wybickiego 8</t>
  </si>
  <si>
    <t>Remont dachu, inst. elektrycznej, wymiana stolarki okiennej</t>
  </si>
  <si>
    <t>Budynek gospodarczy</t>
  </si>
  <si>
    <t>Składowanie opału i sprzętów</t>
  </si>
  <si>
    <t>Kanałowa 15</t>
  </si>
  <si>
    <t>Kanałowa 15A</t>
  </si>
  <si>
    <t>Budynki gospodarcze</t>
  </si>
  <si>
    <t>Skarszewska 7G</t>
  </si>
  <si>
    <t>Lokale gminne w budynku wspólnoty mieszkaniowej</t>
  </si>
  <si>
    <t>1 mieszk.</t>
  </si>
  <si>
    <t>Al. Woj. Polskiego 12</t>
  </si>
  <si>
    <t>2 mieszk.</t>
  </si>
  <si>
    <t>Al. Woj. Polskiego 8</t>
  </si>
  <si>
    <t>drewniany kryty eternitem i blachą</t>
  </si>
  <si>
    <t>1 mieszk./ 1 użytkowy</t>
  </si>
  <si>
    <t>Al. Woj. Polskiego 27</t>
  </si>
  <si>
    <t>betonowy kryty papą</t>
  </si>
  <si>
    <t>3 mieszk.</t>
  </si>
  <si>
    <t>Al. Woj. Polskiego 29</t>
  </si>
  <si>
    <t xml:space="preserve"> 1 użytkowy</t>
  </si>
  <si>
    <t>Al. Woj. Polskiego 30</t>
  </si>
  <si>
    <t>Al. Woj. Polskiego 34</t>
  </si>
  <si>
    <t>cegła + pustaki</t>
  </si>
  <si>
    <t>żelbetowe prefabrykowane</t>
  </si>
  <si>
    <t>2 użytkowe</t>
  </si>
  <si>
    <t>Al. Woj. Polskiego 34A</t>
  </si>
  <si>
    <t>5 mieszk.</t>
  </si>
  <si>
    <t>Al. Woj. Polskiego 36</t>
  </si>
  <si>
    <t>Basztowa 1</t>
  </si>
  <si>
    <t>1850 i 1895</t>
  </si>
  <si>
    <t>Chojnicka 8 - Kozia 5</t>
  </si>
  <si>
    <t>Chojnicka 17A</t>
  </si>
  <si>
    <t>Chojnicka 19</t>
  </si>
  <si>
    <t>Chojnicka 26</t>
  </si>
  <si>
    <t>drewniany kryty papą i eternitem</t>
  </si>
  <si>
    <t>2 mieszk</t>
  </si>
  <si>
    <t>gaśnice</t>
  </si>
  <si>
    <t>Droga Owidzka 5</t>
  </si>
  <si>
    <t>prefabryko DMS</t>
  </si>
  <si>
    <t>9 mieszk.</t>
  </si>
  <si>
    <t>Gdańska 4</t>
  </si>
  <si>
    <t>drewniany kryty dachówką</t>
  </si>
  <si>
    <t>1 mieszk</t>
  </si>
  <si>
    <t xml:space="preserve"> Gdańska 5</t>
  </si>
  <si>
    <t>Gimnazjalna 18</t>
  </si>
  <si>
    <t>Grunwaldzka 2</t>
  </si>
  <si>
    <t>drewniaqny kryty blachodachówką</t>
  </si>
  <si>
    <t>Grunwaldzka 6</t>
  </si>
  <si>
    <t>Grunwaldzka 33</t>
  </si>
  <si>
    <t>cegła pełna, gazobeton</t>
  </si>
  <si>
    <t>drewniany kryty blacodachówką</t>
  </si>
  <si>
    <t xml:space="preserve"> Grunwaldzka 37</t>
  </si>
  <si>
    <t>płaski kryty papą</t>
  </si>
  <si>
    <t>4 mieszk</t>
  </si>
  <si>
    <t>Grunwaldzka 39</t>
  </si>
  <si>
    <t>9 mieszk</t>
  </si>
  <si>
    <t>Jagiełły 10</t>
  </si>
  <si>
    <t>Ackermann</t>
  </si>
  <si>
    <t>Jagiełły 12</t>
  </si>
  <si>
    <t>Jagiełły 32</t>
  </si>
  <si>
    <t>Kolejowa 32</t>
  </si>
  <si>
    <t>5 mieszk</t>
  </si>
  <si>
    <t>Konopnickiej 5</t>
  </si>
  <si>
    <t>6 mieszk</t>
  </si>
  <si>
    <t>Konopnickiej 7</t>
  </si>
  <si>
    <t>Konopnickiej 9</t>
  </si>
  <si>
    <t>Kopernika 32A</t>
  </si>
  <si>
    <t>Kopernika 32B</t>
  </si>
  <si>
    <t>Kopernika 32C</t>
  </si>
  <si>
    <t>Kopernika 32E</t>
  </si>
  <si>
    <t>4 mieszk.</t>
  </si>
  <si>
    <t>Kopernika 32F</t>
  </si>
  <si>
    <t>prefabrykowany kryty eternitem</t>
  </si>
  <si>
    <t>Kopernika 34</t>
  </si>
  <si>
    <t>1890/1900</t>
  </si>
  <si>
    <t>Kościuszki 32 i 32A</t>
  </si>
  <si>
    <t>18 mieszk.</t>
  </si>
  <si>
    <t>Kościuszki 57, 59, 59A</t>
  </si>
  <si>
    <t>6 mieszk.</t>
  </si>
  <si>
    <t>Krasickiego 2</t>
  </si>
  <si>
    <t>płyty typu żerańskiego</t>
  </si>
  <si>
    <t>Krasickiego 4</t>
  </si>
  <si>
    <t>7 mieszk</t>
  </si>
  <si>
    <t>Lubichowska 19</t>
  </si>
  <si>
    <t>3 mieszk</t>
  </si>
  <si>
    <t>Lubichowska 40</t>
  </si>
  <si>
    <t>Orzeszkowej 1</t>
  </si>
  <si>
    <t>prefabrykowane z płyt korytkowych</t>
  </si>
  <si>
    <t>Orzeszkowej 3</t>
  </si>
  <si>
    <t>Orzeszkowej 5</t>
  </si>
  <si>
    <t>Orzeszkowej 7</t>
  </si>
  <si>
    <t>Orzeszkowej 11</t>
  </si>
  <si>
    <t>Osiedlowa 1</t>
  </si>
  <si>
    <t>prefabrykowane żelbetowe</t>
  </si>
  <si>
    <t>Osiedlowa 3</t>
  </si>
  <si>
    <t>Osiedlowa 7</t>
  </si>
  <si>
    <t>Osiedlowa 9</t>
  </si>
  <si>
    <t>Osiedlowa 11</t>
  </si>
  <si>
    <t>Os. Ks. Szumana 3</t>
  </si>
  <si>
    <t>11 mieszk</t>
  </si>
  <si>
    <t>Owidzka 4A</t>
  </si>
  <si>
    <t>Owidzka 6</t>
  </si>
  <si>
    <t>Owidzka 18</t>
  </si>
  <si>
    <t>8 mieszk</t>
  </si>
  <si>
    <t>Owidzka 38</t>
  </si>
  <si>
    <t>Piłsudskiego 7</t>
  </si>
  <si>
    <t>cegła, płyty</t>
  </si>
  <si>
    <t>Piłsudskiego 10</t>
  </si>
  <si>
    <t>Piłsudskiego 14</t>
  </si>
  <si>
    <t>drewniany kryty blachodachówką i papą</t>
  </si>
  <si>
    <t>Piłsudskiego 16</t>
  </si>
  <si>
    <t>16 mieszk.</t>
  </si>
  <si>
    <t>Piłsudskiego 18</t>
  </si>
  <si>
    <t>Piłsudskiego 22</t>
  </si>
  <si>
    <t>Piłsudskiego 22A</t>
  </si>
  <si>
    <t>15 mieszk</t>
  </si>
  <si>
    <t>Rycerska 3, 3A</t>
  </si>
  <si>
    <t>Sambora 9</t>
  </si>
  <si>
    <t>Sikorskiego 8</t>
  </si>
  <si>
    <t>Sikorskiego 21</t>
  </si>
  <si>
    <t>Skarszewska 2A</t>
  </si>
  <si>
    <t>żelbetowy kryty blachodachówką</t>
  </si>
  <si>
    <t>Skarszewska 2B</t>
  </si>
  <si>
    <t>Skarszewska 2C</t>
  </si>
  <si>
    <t>Skośna 5</t>
  </si>
  <si>
    <t>1955/1956</t>
  </si>
  <si>
    <t>Skosna 7-9</t>
  </si>
  <si>
    <t>Ściegiennego 1</t>
  </si>
  <si>
    <t>Ściegiennego 3A</t>
  </si>
  <si>
    <t>Ściegiennego 5</t>
  </si>
  <si>
    <t>8 mieszk.</t>
  </si>
  <si>
    <t>Szwoleżerów 12</t>
  </si>
  <si>
    <t>Traugutta 36</t>
  </si>
  <si>
    <t>Traugutta 38</t>
  </si>
  <si>
    <t>Wybickiego 1</t>
  </si>
  <si>
    <t>Wybickiego 6</t>
  </si>
  <si>
    <t>Kanałowa 19A</t>
  </si>
  <si>
    <t>al. Wojska Polskiego 11</t>
  </si>
  <si>
    <t>1815/1820</t>
  </si>
  <si>
    <t>Chojnicka 34</t>
  </si>
  <si>
    <t>2 mieszk/ 1 użytkowy</t>
  </si>
  <si>
    <t>1920/1930</t>
  </si>
  <si>
    <t>Chojnicka 52</t>
  </si>
  <si>
    <t>6 mieszk/ 1 użytkowy</t>
  </si>
  <si>
    <t>1920/1929</t>
  </si>
  <si>
    <t>Chojnicka 54</t>
  </si>
  <si>
    <t>drewniany kryty gutanitem i papą</t>
  </si>
  <si>
    <t>Paderewskiego 10</t>
  </si>
  <si>
    <t>Rynek 14</t>
  </si>
  <si>
    <t>Rynek 22</t>
  </si>
  <si>
    <t>1898/1976</t>
  </si>
  <si>
    <t>Skarszewska 7F</t>
  </si>
  <si>
    <t>Sobieskiego 18</t>
  </si>
  <si>
    <t>Zbiornik przepływowy</t>
  </si>
  <si>
    <t>Przesył ścieków</t>
  </si>
  <si>
    <t>brak danych - ok. 1965</t>
  </si>
  <si>
    <t>Al. Woj. Polskiego 32</t>
  </si>
  <si>
    <t>Zbiornik przepływowy typ W-100m3, średnica 6,5 m</t>
  </si>
  <si>
    <t>Przepływ ścieków</t>
  </si>
  <si>
    <t>Ogrodzenie - fundament betonowy, słupki murowane z cegły, siatka oprawiona w ramch metalowych</t>
  </si>
  <si>
    <t>Ogrodzenie budynku Kolejowa 32</t>
  </si>
  <si>
    <t>brak danych - około 1979</t>
  </si>
  <si>
    <t xml:space="preserve"> rury o długości 66mb i 40 mb</t>
  </si>
  <si>
    <t>dostawa wody</t>
  </si>
  <si>
    <t>Skarszewska 24 i 24A</t>
  </si>
  <si>
    <t>Ogrodzenie z siatki drucianej w ramkach, słupki betonowe dł. 150,15mb</t>
  </si>
  <si>
    <t>wokół budynków mieszkalnych</t>
  </si>
  <si>
    <t>Parkan żelazny</t>
  </si>
  <si>
    <t>Ogrodzenie budynku Tczewska 7</t>
  </si>
  <si>
    <t>brak danych - ok. 1979</t>
  </si>
  <si>
    <t>Tczewska 7</t>
  </si>
  <si>
    <t>dostawa ciepła</t>
  </si>
  <si>
    <t>Przyłącze wodociągowe (10 mb)</t>
  </si>
  <si>
    <t>Sieć cieplna</t>
  </si>
  <si>
    <t>Kocioł c.o.</t>
  </si>
  <si>
    <t>Wytwarzanie ciepła</t>
  </si>
  <si>
    <t>Ogrodzenie (z siatki, w ramach stalowych, dł- 121,8 m2)</t>
  </si>
  <si>
    <t>Ogrodzenie budynku Grunwaldzka 1</t>
  </si>
  <si>
    <t>Place i chodnik (podjazd z kostki betonowej 86,74 m2, utwardzenie pod śmietnik - 9m2; plac na miejsca parkingowe - 535 m2)</t>
  </si>
  <si>
    <t>Komunikacyjna</t>
  </si>
  <si>
    <t>Nawierzchnia przy budynku (plac i droga; trawnik, obudowa śmietnika)</t>
  </si>
  <si>
    <t>Ogrodzenie z siatki - 43,30 mb</t>
  </si>
  <si>
    <t>Ogrodzenie budynku Kopernika 11A</t>
  </si>
  <si>
    <t>Oświetlenie terenu (11 kpl)</t>
  </si>
  <si>
    <t>Kanalizacja deszczowa (214 mb; studnie rewizyjne - 15 sztuk)</t>
  </si>
  <si>
    <t>Odprowadzanie scieków</t>
  </si>
  <si>
    <t>Przyłącze wody (pod korytem rzeki)</t>
  </si>
  <si>
    <t>Przesył wody</t>
  </si>
  <si>
    <t>Tabela nr 2 A - Wykaz budynków stanowiących własnośc osób trzecich a będących w posiadaniu Gminy Miejskiej Starogard Gdański przekazane w zarządzanie i administrowanie TBS</t>
  </si>
  <si>
    <t xml:space="preserve">wartość początkowa (księgowa brutto) </t>
  </si>
  <si>
    <t>Remonty</t>
  </si>
  <si>
    <t>Powierzchnia użytkowa [m2]</t>
  </si>
  <si>
    <t>Wymiana drzwi wejściowych i stolarki okiennej</t>
  </si>
  <si>
    <t>Tczewska 6</t>
  </si>
  <si>
    <t>Remont inst. kanalizacyjnej i elektrycznej w częściach wspólnych</t>
  </si>
  <si>
    <t>Sikorskiego 4</t>
  </si>
  <si>
    <t>Wykonanie inst. Domofonowej, remont pokrycia dachowego, kominów i blacharki</t>
  </si>
  <si>
    <t>Gimnazjalna 15</t>
  </si>
  <si>
    <t>_</t>
  </si>
  <si>
    <t>Kościuszki 94</t>
  </si>
  <si>
    <t>Malowanie klatki schodowej</t>
  </si>
  <si>
    <t>Kosciuszki 94A</t>
  </si>
  <si>
    <t>Wymiana inst. elektrycznej w częściach wspólnych, remont ściany szczytowej, remont części instalacji kanalizacyjnej</t>
  </si>
  <si>
    <t>Chojnicka 58</t>
  </si>
  <si>
    <t>Remont pomieszczeń gospodarczych</t>
  </si>
  <si>
    <t>Piłsudskiego 8</t>
  </si>
  <si>
    <t>Pomorska 41</t>
  </si>
  <si>
    <t>Kanałowa 4</t>
  </si>
  <si>
    <t>Remont klatki schodowej, docieplenie ciany szczytowej</t>
  </si>
  <si>
    <t>Piłsudskiego 6</t>
  </si>
  <si>
    <t xml:space="preserve">Tabela nr 3 - Wykaz sprzętu elektronicznego w Gminie Miejskiej Starogard Gdański </t>
  </si>
  <si>
    <t xml:space="preserve">Nazwa  </t>
  </si>
  <si>
    <t>Rok produkcji</t>
  </si>
  <si>
    <t>wartość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</si>
  <si>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</si>
  <si>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t>2. Wykaz sprzętu elektronicznego przenośnego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</si>
  <si>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</si>
  <si>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</si>
  <si>
    <t xml:space="preserve">nazwa  </t>
  </si>
  <si>
    <t>rok produkcji</t>
  </si>
  <si>
    <t>wartość początkowa księgowabrutto</t>
  </si>
  <si>
    <t>1. Wykaz sprzętu elektronicznego przenośnego</t>
  </si>
  <si>
    <t>Wykaz monitoringu wizyjnego</t>
  </si>
  <si>
    <t xml:space="preserve">14.  Publiczna Szkoła Podstawowa nr 4  z Oddziałami Integracyjnymi </t>
  </si>
  <si>
    <t xml:space="preserve">1. Wykaz sprzętu elektronicznego przenośnego </t>
  </si>
  <si>
    <t>22. Muzeum Ziemi Kociewskiej</t>
  </si>
  <si>
    <t>SPRZĘT ELEKTRONICZNY STACJONARNY</t>
  </si>
  <si>
    <t>SPRZĘT ELEKTRONICZNY PRZENOŚNY</t>
  </si>
  <si>
    <t>MONITORING WIZYJNY</t>
  </si>
  <si>
    <t>Tabela nr 4</t>
  </si>
  <si>
    <t>INFORMACJA O MAJĄTKU TRWAŁYM</t>
  </si>
  <si>
    <t>Jednostka</t>
  </si>
  <si>
    <t>Urządzenia i wyposażenie</t>
  </si>
  <si>
    <t>mienie będące w posiadaniu (użytkowane) na podstawie umów najmu, dzierżawy, użytkowania, leasingu lub umów pokrewnych</t>
  </si>
  <si>
    <t xml:space="preserve">RAZEM </t>
  </si>
  <si>
    <t xml:space="preserve">Urząd Miasta (w tym Centrum Wsparcia Rodziny - 190 607,81zł) w tym namioty 11 603,46   </t>
  </si>
  <si>
    <t>Miejskie Przedszkole Publiczne Nr 2 z Oddziałami Integracyjnymi</t>
  </si>
  <si>
    <t>Miejskie Przedszkole Publiczne Nr 3</t>
  </si>
  <si>
    <t>Miejskie Przedszkole Publiczne nr 4</t>
  </si>
  <si>
    <t>Miejskie Przedszkole Publiczne nr 8 "Bajeczka"</t>
  </si>
  <si>
    <t>Miejskie Przedszkole Publiczne Nr 10 "Słoneczna Kraina"</t>
  </si>
  <si>
    <t>Centrum Usług Wspólnych</t>
  </si>
  <si>
    <t>Publiczna Szkoła Podstawowa nr 8</t>
  </si>
  <si>
    <t>Publiczna Szkoła Podstawowa Nr 1 im. H. Sienkiewicza</t>
  </si>
  <si>
    <t>Publiczna Szkoła Podstawowa nr 6</t>
  </si>
  <si>
    <t>Publiczna Szkoła Podstawowa Nr 2</t>
  </si>
  <si>
    <t>Miejski Zakład Komunikacji</t>
  </si>
  <si>
    <t>Starogardzkie Centrum Kultury</t>
  </si>
  <si>
    <t>Samodzielny Publiczny Zakład Opieki Zdrowotnej Centrum Zdrowia Psychicznego i Leczenia Uzależnień</t>
  </si>
  <si>
    <t xml:space="preserve">Muzeum Ziemi Kociewskiej </t>
  </si>
  <si>
    <t>Środowiskowy Dom Samopomocy  w tym namiot 4547,40 zł</t>
  </si>
  <si>
    <t>Tabela nr 6 -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</si>
  <si>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</si>
  <si>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</si>
  <si>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</si>
  <si>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</si>
  <si>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</si>
  <si>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</si>
  <si>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</si>
  <si>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 xml:space="preserve">Łącznie </t>
  </si>
  <si>
    <t>Tabela nr 7</t>
  </si>
  <si>
    <t>WYKAZ LOKALIZACJI, W KTÓRYCH PROWADZONA JEST DZIAŁALNOŚĆ ORAZ LOKALIZACJI, GDZIE ZNAJDUJE SIĘ MIENIE NALEŻĄCE DO JEDNOSTEK GMINY MIEJSKIEJ STAROGARD GDAŃSKI (nie wykazane w załączniku nr 1 - poniższy wykaz nie musi być pełnym wykazem lokalizacji)</t>
  </si>
  <si>
    <t>Lokalizacja (adres)</t>
  </si>
  <si>
    <t>Zabezpieczenia (znane zabezpieczenia p-poż i przeciw kradzieżowe)</t>
  </si>
  <si>
    <t>System alarmowy</t>
  </si>
  <si>
    <t>Ratusz- ul. Rynek 1 Starogard Gdański</t>
  </si>
  <si>
    <t>Hydrant 7, GP 16</t>
  </si>
  <si>
    <t>MOPS W STAROGARDZIE GDAŃSKIM, AL. JANA PAWŁA II 6, 83-200 STAROGARD GDAŃSKI</t>
  </si>
  <si>
    <t>przeciwkradzieżowe: alarmy (całodobowy monitoring przesyłanych sygnałów prowadzony przez agencję ochrony); przeciwpożarowe: instalacja hydrantowa wewnętrzna z wężami płasko składanymi, instalacja odgromowa, gaśnice proszkowe szt. 1</t>
  </si>
  <si>
    <t>dobry</t>
  </si>
  <si>
    <t>bardzo dobry</t>
  </si>
  <si>
    <t>lokalizacja, w ktorej prowadzona jest działalność - budynek Publicznej Szkoły Podstawowej nr 1 im. Henryka Sienkiewicza w Starogardzie Gd.</t>
  </si>
  <si>
    <t>Monitor</t>
  </si>
  <si>
    <t>Zasilacz awaryjny</t>
  </si>
  <si>
    <t>Kolektor Argox</t>
  </si>
  <si>
    <t>Drukarka etykiet</t>
  </si>
  <si>
    <t>Komputer Dell</t>
  </si>
  <si>
    <t>Monitor Dell</t>
  </si>
  <si>
    <t>Monitor Philips 21,5" VGA HDMI</t>
  </si>
  <si>
    <t>Monitor Philips  LCD 21,5" LED</t>
  </si>
  <si>
    <t>Monitor Asus 23,8" VGA HDMI</t>
  </si>
  <si>
    <t>Komputer Dell 7020</t>
  </si>
  <si>
    <t>Telefon komórkowy Samsung</t>
  </si>
  <si>
    <t>Drukarka Konica Minolta 224e</t>
  </si>
  <si>
    <t>Monitor Dell 27"</t>
  </si>
  <si>
    <t>Zestaw bezprzewodowy (klawiatura + mysz) Logitech</t>
  </si>
  <si>
    <t>Stacja dokująca Dell D1000</t>
  </si>
  <si>
    <t>Niszczarka</t>
  </si>
  <si>
    <t>Monitor Philips 23,8"</t>
  </si>
  <si>
    <t>gaśnice, system alarmowy (z czujnikami ruchu) podłączony do stacji monitorowania alarmów - agencja ochrony</t>
  </si>
  <si>
    <t>TAK</t>
  </si>
  <si>
    <t>NIE</t>
  </si>
  <si>
    <t>rekreacja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</si>
  <si>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</si>
  <si>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</si>
  <si>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</si>
  <si>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</si>
  <si>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</si>
  <si>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</si>
  <si>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</si>
  <si>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plac zabaw</t>
  </si>
  <si>
    <t>sprzęt nagłaśniający PANASONIC</t>
  </si>
  <si>
    <t>działalność dydaktyczno-wychowawczo-opiekuńcza</t>
  </si>
  <si>
    <t>1955/rozbudowa w latach 70-tych</t>
  </si>
  <si>
    <t>2008,2012,2019,      2021</t>
  </si>
  <si>
    <t>x</t>
  </si>
  <si>
    <t>DMS</t>
  </si>
  <si>
    <t>j.w.</t>
  </si>
  <si>
    <t>częściowo</t>
  </si>
  <si>
    <t>tak-towarowa</t>
  </si>
  <si>
    <t>router Drytek</t>
  </si>
  <si>
    <t>kolektor Argox PA-20</t>
  </si>
  <si>
    <t>NIE DOTYCZY</t>
  </si>
  <si>
    <t>DOBRY</t>
  </si>
  <si>
    <t>Komputer Lenovo V410Z</t>
  </si>
  <si>
    <t>ul. Henryka Sienkiewicza 19, 83-200 Starogard Gdański</t>
  </si>
  <si>
    <t xml:space="preserve">Miejskie Przedszkole Publiczne Nr 1  </t>
  </si>
  <si>
    <t>PLACÓWKI WYCHOWANIA PRZEDSZKOLNEGO</t>
  </si>
  <si>
    <t>KIEROWANIE PODSTAWOWYMI RODZAJAMI DZIAŁALNOŚCI PUBLICZNEJ</t>
  </si>
  <si>
    <t>POZOSTAŁA POMOC SPOŁECZNA BEZ ZAKWATEROWANIA, GDZIE INDZIEJ NIESKLASYFIKOWANA</t>
  </si>
  <si>
    <t>Urząd Miasta Starogard Gdański</t>
  </si>
  <si>
    <t xml:space="preserve">Miejskie Przedszkole Publiczne Nr 2 z Oddziałami Integracyjnymi </t>
  </si>
  <si>
    <t>Publiczna Szkoła Podstawowa nr 8 im. Mikołaja Kopernika</t>
  </si>
  <si>
    <t>Publiczna Szkoła Podstawowa Nr 3   im. Władysława Broniewskiego</t>
  </si>
  <si>
    <t>Publiczna Szkoła Podstawowa nr 6 im. Jana Pawła II</t>
  </si>
  <si>
    <t>Publiczna Szkoła Podstawowa Nr 2 im. Marii Konopnickiej</t>
  </si>
  <si>
    <t>Ośrodek Sportu i Rekreacji w Starogardzie Gdańskim</t>
  </si>
  <si>
    <t>Miejski Zakład Komunikacji w Starogardzie Gdańskim</t>
  </si>
  <si>
    <t>Towarzystwo Budownictwa Społecznego Ziemi Kociewskiej Sp. z o.o.</t>
  </si>
  <si>
    <t>Samodzielny Publiczny Zakład Opieki Zdrowotnej Centrum Zdrowia Psychicznego i Leczenia Uzaleźnień</t>
  </si>
  <si>
    <t>Muzeum Ziemi Kociewskiej</t>
  </si>
  <si>
    <t xml:space="preserve"> DZIAŁALNOŚĆ RACHUNKOWO-KSIĘGOWA; DORADZTWO PODATKOWE</t>
  </si>
  <si>
    <t xml:space="preserve"> SZKOŁY PODSTAWOWE</t>
  </si>
  <si>
    <t>Publiczna Szkoła Podstawowa nr 4  z Oddziałami Integracyjnymi im. Juliusza Słowackiego</t>
  </si>
  <si>
    <t>Publiczna Szkoła Podstawowa Nr 1 im. Henryka Sienkiewicza</t>
  </si>
  <si>
    <t>DZIAŁALNOŚĆ OBIEKTÓW SPORTOWYCH</t>
  </si>
  <si>
    <t>9311Z, 9313Z, 9319Z, 9321Z, 9329Z</t>
  </si>
  <si>
    <t>TRANSPORT LĄDOWY PASAŻERSKI, MIEJSKI I PODMIEJSKI</t>
  </si>
  <si>
    <t>WYNAJEM I ZARZĄDZANIE NIERUCHOMOŚCIAMI WŁASNYMI LUB DZIERŻAWIONYMI</t>
  </si>
  <si>
    <t>DZIAŁALNOŚĆ OBIEKTÓW KULTURALNYCH</t>
  </si>
  <si>
    <t>POZOSTAŁA DZIAŁALNOŚĆ W ZAKRESIE OPIEKI ZDROWOTNEJ, GDZIE INDZIEJ NIESKLASYFIKOWANA</t>
  </si>
  <si>
    <t>DZIAŁALNOŚĆ MUZEÓW</t>
  </si>
  <si>
    <t>POMOC SPOŁECZNA BEZ ZAKWATEROWANIA DLA OSÓB W PODESZŁYM WIEKU I OSÓB NIEPEŁNOSPRAWNYCH</t>
  </si>
  <si>
    <t>w tym zbiory biblioteczne</t>
  </si>
  <si>
    <t>MIEJSKI OŚRODEK POMOCY SPOŁECZNEJ DROGI I PLACE OGRODZENIA ZESPÓŁ LATARNI OGRODZENIOWYCH</t>
  </si>
  <si>
    <t>BUDYNEK ADMINISTRACYJNY</t>
  </si>
  <si>
    <t>PRZECIWKRADZIEŻOWE, ALARMY     (calodobowy monitoring przesyłanych sygnałów prowadzony przez agencję ochtony-lokalnie na terenie miasta), instalacja hydrantowa wewnętrzna z wężami płaskoskładanymi, gasnice proszkowe szt. 10</t>
  </si>
  <si>
    <t>al.Jana Pawła II 6                                                   83-200 Starogard Gdański</t>
  </si>
  <si>
    <t>PUSTAK</t>
  </si>
  <si>
    <t>BELKA ŻELBETOWA</t>
  </si>
  <si>
    <t>STROPODACH, POKRYCIE-WARTA SZKLANA, PAPA TERMOZGRZEWALNA</t>
  </si>
  <si>
    <t>BRAK</t>
  </si>
  <si>
    <t>Komputer AID Lenovo V530-24KB</t>
  </si>
  <si>
    <t xml:space="preserve">Komputer AID Lenovo V530-24KB </t>
  </si>
  <si>
    <t>Komputer Lenovo AiO V530</t>
  </si>
  <si>
    <t>Komputer Lenovo AiO A340</t>
  </si>
  <si>
    <t>Komputer Lenovo AiO S50</t>
  </si>
  <si>
    <t>Komputer Dell Vostro 3501</t>
  </si>
  <si>
    <t>Urzadzenie wielofunkcyjne MFP L6570 its</t>
  </si>
  <si>
    <t>Urządzenie wielofunkcyjne MFP L6570 its</t>
  </si>
  <si>
    <t>Urzadzenie wielofunkcyjne EPSON ECO TANK</t>
  </si>
  <si>
    <t>Drukarka Bixolon do kodów z okablowaniem</t>
  </si>
  <si>
    <t>Urzadzenie wielofunkcyjne Brother</t>
  </si>
  <si>
    <t>Ultrabook 14'</t>
  </si>
  <si>
    <t>Tablet Huawei</t>
  </si>
  <si>
    <t>Projektor PJ LGE PF 1500 G</t>
  </si>
  <si>
    <t>Projektor LG</t>
  </si>
  <si>
    <t>Laptop Lenovo</t>
  </si>
  <si>
    <t>Laptop Lenowo</t>
  </si>
  <si>
    <t>Notebook Dell Vostro 3583</t>
  </si>
  <si>
    <t>Kolumna aktywna IBIZA</t>
  </si>
  <si>
    <t>Notebook 15,6'</t>
  </si>
  <si>
    <t>Laptop Dell Vostro 3501</t>
  </si>
  <si>
    <t>Projektor OPTIMA HD 146xDLP FHD 3600</t>
  </si>
  <si>
    <t>Notebook Vostro 3501</t>
  </si>
  <si>
    <t>Notebook Dell Vostro 3400</t>
  </si>
  <si>
    <t>Dzienny Dom SENIOR+ ul. Hallera 19a, Starogard Gdański (budynek OSiR Starogard Gdański)</t>
  </si>
  <si>
    <t xml:space="preserve">Drzwi przeciwpozarowe o odporności ogniowej 60. okna przeciwpożarowe w sali rehabilitacyjnej, gaśnice, hydranty </t>
  </si>
  <si>
    <t>Mieszkanie Chronione, ul. Kościuszki 129/6 Starogard Gdański (budynek TBS Starogard Gdański)</t>
  </si>
  <si>
    <t>SCWR</t>
  </si>
  <si>
    <t>UM</t>
  </si>
  <si>
    <t xml:space="preserve">Tabela nr 5 - Wykaz pojazdów w Gminie Miejskiej Starogard Gdański </t>
  </si>
  <si>
    <t>Dane pojazdów</t>
  </si>
  <si>
    <t xml:space="preserve">1. Urząd Miasta </t>
  </si>
  <si>
    <t>Marka</t>
  </si>
  <si>
    <t xml:space="preserve">Dacia </t>
  </si>
  <si>
    <t>Ford</t>
  </si>
  <si>
    <t>Dacia</t>
  </si>
  <si>
    <t>Mercedes-Benz</t>
  </si>
  <si>
    <t>Renault</t>
  </si>
  <si>
    <t>FORD</t>
  </si>
  <si>
    <t>Ciągnik</t>
  </si>
  <si>
    <t>Przyczepa</t>
  </si>
  <si>
    <t xml:space="preserve">Przyczepa samochodowa </t>
  </si>
  <si>
    <t>Scena mobilna ALSPAW</t>
  </si>
  <si>
    <t>Volkswagen</t>
  </si>
  <si>
    <t>AUTOSAN</t>
  </si>
  <si>
    <t>SOLARIS</t>
  </si>
  <si>
    <t>MERCEDES</t>
  </si>
  <si>
    <t>SKODA</t>
  </si>
  <si>
    <t>VOLKSWAGEN</t>
  </si>
  <si>
    <t>LUBLIN</t>
  </si>
  <si>
    <t>STAR</t>
  </si>
  <si>
    <t>MAN</t>
  </si>
  <si>
    <t xml:space="preserve">KIOTI </t>
  </si>
  <si>
    <t>ZETOR</t>
  </si>
  <si>
    <t>URSUS</t>
  </si>
  <si>
    <t>PRONAR</t>
  </si>
  <si>
    <t>SANOK</t>
  </si>
  <si>
    <t>VW TRANSPORTER</t>
  </si>
  <si>
    <t>MERCEDES-BENZ</t>
  </si>
  <si>
    <t>DACIA</t>
  </si>
  <si>
    <t>JOHNSTON</t>
  </si>
  <si>
    <t>BOBCAT</t>
  </si>
  <si>
    <t>HYDROG</t>
  </si>
  <si>
    <t>Typ, model</t>
  </si>
  <si>
    <t>Sandero</t>
  </si>
  <si>
    <t>Mondeo</t>
  </si>
  <si>
    <t>Duster 4x2</t>
  </si>
  <si>
    <t>V- Klasse</t>
  </si>
  <si>
    <t>Kangoo Express</t>
  </si>
  <si>
    <t>TRANSIT CUSTOM</t>
  </si>
  <si>
    <t>Ursus</t>
  </si>
  <si>
    <t>Escort 450</t>
  </si>
  <si>
    <t>Warfama T-040</t>
  </si>
  <si>
    <t>Rydwan</t>
  </si>
  <si>
    <t>EMA</t>
  </si>
  <si>
    <t>T5</t>
  </si>
  <si>
    <t>Transit</t>
  </si>
  <si>
    <t>M12LF, SANCITY 10LF</t>
  </si>
  <si>
    <t>urbino 10</t>
  </si>
  <si>
    <t>628.O 530 K Citaro</t>
  </si>
  <si>
    <t>Typ 628,Conecto LF</t>
  </si>
  <si>
    <t>Typ 628, Conecto LF</t>
  </si>
  <si>
    <t>Roomster</t>
  </si>
  <si>
    <t>LT28</t>
  </si>
  <si>
    <t xml:space="preserve">      LT35</t>
  </si>
  <si>
    <t>814 D</t>
  </si>
  <si>
    <t>18.192</t>
  </si>
  <si>
    <t>Atego1318</t>
  </si>
  <si>
    <t>TE120</t>
  </si>
  <si>
    <t>Proxima 65</t>
  </si>
  <si>
    <t>C-360</t>
  </si>
  <si>
    <t>U-902</t>
  </si>
  <si>
    <t>C-385</t>
  </si>
  <si>
    <t>D--732 03</t>
  </si>
  <si>
    <t>T  654-1</t>
  </si>
  <si>
    <t>D-44</t>
  </si>
  <si>
    <t>T-035</t>
  </si>
  <si>
    <t>D-45</t>
  </si>
  <si>
    <t>T-130</t>
  </si>
  <si>
    <t>T-5</t>
  </si>
  <si>
    <t>AXOR 1833</t>
  </si>
  <si>
    <t>MAJOR CL80</t>
  </si>
  <si>
    <t>DUSTER</t>
  </si>
  <si>
    <t>CN-200</t>
  </si>
  <si>
    <t>S-300</t>
  </si>
  <si>
    <t>KAL-4400</t>
  </si>
  <si>
    <t>Nr podw./ nadw.</t>
  </si>
  <si>
    <t>UU15SDE3356425553</t>
  </si>
  <si>
    <t>WF0DXXGBBDBS47954</t>
  </si>
  <si>
    <t xml:space="preserve">UU1HSDC5E51016538 </t>
  </si>
  <si>
    <t>WDF44781513632080</t>
  </si>
  <si>
    <t>VF1FW000166174821</t>
  </si>
  <si>
    <t>WF01XXTTG1LT56207</t>
  </si>
  <si>
    <t>B 3045476</t>
  </si>
  <si>
    <t>SX9EMAS2ALAWK1550</t>
  </si>
  <si>
    <t>WV2ZZZ7HZEH095717</t>
  </si>
  <si>
    <t>WF05XXTTF5BS81620</t>
  </si>
  <si>
    <t>SUABC5MTJS830039</t>
  </si>
  <si>
    <t>SUABC5MTJS830040</t>
  </si>
  <si>
    <t>SUABC5MTJS830041</t>
  </si>
  <si>
    <t>SUABC5MTJS830042</t>
  </si>
  <si>
    <t>SUABC5MTJS830043</t>
  </si>
  <si>
    <t>SUABC5MTJS830044</t>
  </si>
  <si>
    <t>SUABC5MTJS830045</t>
  </si>
  <si>
    <t>SUABC5MTJS830046</t>
  </si>
  <si>
    <t>SUABC5MTJS830047</t>
  </si>
  <si>
    <t>SUABC5MTJS830048</t>
  </si>
  <si>
    <t>SUABC5MTJS830049</t>
  </si>
  <si>
    <t>SUU2411037BPN1257</t>
  </si>
  <si>
    <t>SUU2411037BPN1258</t>
  </si>
  <si>
    <t>SUU2411037BPN1253</t>
  </si>
  <si>
    <t>SUU2411037BPN1254</t>
  </si>
  <si>
    <t>SUU2411037BPN1255</t>
  </si>
  <si>
    <t>SUU2411037BPN1256</t>
  </si>
  <si>
    <t>WEB62848313702053</t>
  </si>
  <si>
    <t>WEB62848313702069</t>
  </si>
  <si>
    <t>WEB62848313702080</t>
  </si>
  <si>
    <t>WEB62848313702081</t>
  </si>
  <si>
    <t>WEB62848313702086</t>
  </si>
  <si>
    <t>WEB62831013255960</t>
  </si>
  <si>
    <t>WEB62831013255961</t>
  </si>
  <si>
    <t>WEB62831013255962</t>
  </si>
  <si>
    <t>WEB62831013255963</t>
  </si>
  <si>
    <t>WEB62831013255964</t>
  </si>
  <si>
    <t>WEB62831013255965</t>
  </si>
  <si>
    <t>TMBMG25J1A5037007</t>
  </si>
  <si>
    <t>WF0XXXBDFX7E07359</t>
  </si>
  <si>
    <t>WV1ZZZ2DZ1H016418</t>
  </si>
  <si>
    <t>WV1ZZZ2DZWH025788</t>
  </si>
  <si>
    <t>WF0HXXGGVHVU13895</t>
  </si>
  <si>
    <t>SUL332412Y0042058</t>
  </si>
  <si>
    <t>WDB67404215454653</t>
  </si>
  <si>
    <t>WMAM052165M115929</t>
  </si>
  <si>
    <t>WDB9752621L197007</t>
  </si>
  <si>
    <t xml:space="preserve">         PN3300022</t>
  </si>
  <si>
    <t>000P1F4J37NL02734</t>
  </si>
  <si>
    <t>SZB6541XXE1X01562</t>
  </si>
  <si>
    <t>SZB1300XXG3X00368</t>
  </si>
  <si>
    <t>VF7YCAMAB11994919</t>
  </si>
  <si>
    <t>WV1ZZZ7JZ9X016344</t>
  </si>
  <si>
    <t>WDB9505351L430371</t>
  </si>
  <si>
    <t>TKBACU3LC33WT0566</t>
  </si>
  <si>
    <t>UU1HSD8T547935062</t>
  </si>
  <si>
    <t>SA9ZV4CNX83068609</t>
  </si>
  <si>
    <t>nr ser.: 531211210</t>
  </si>
  <si>
    <t>nr ser.: 519212055</t>
  </si>
  <si>
    <t>1515/13</t>
  </si>
  <si>
    <t>Nr rej.</t>
  </si>
  <si>
    <t>GST 53160</t>
  </si>
  <si>
    <t>GST 08448</t>
  </si>
  <si>
    <t>GST 30377</t>
  </si>
  <si>
    <t>GST 77611</t>
  </si>
  <si>
    <t>GST 83005</t>
  </si>
  <si>
    <t>GST92788</t>
  </si>
  <si>
    <t>GDD 120A</t>
  </si>
  <si>
    <t>GST5R74</t>
  </si>
  <si>
    <t>GST 28180</t>
  </si>
  <si>
    <t>GST 5055A</t>
  </si>
  <si>
    <t>GST 66659</t>
  </si>
  <si>
    <t>GST 66658</t>
  </si>
  <si>
    <t>GST 66661</t>
  </si>
  <si>
    <t>GST 66662</t>
  </si>
  <si>
    <t>GST 66663</t>
  </si>
  <si>
    <t>GST 66664</t>
  </si>
  <si>
    <t>GST 66668</t>
  </si>
  <si>
    <t>GST 66671</t>
  </si>
  <si>
    <t>GST 66672</t>
  </si>
  <si>
    <t>GST 66673</t>
  </si>
  <si>
    <t>GST 66674</t>
  </si>
  <si>
    <t>GST FL34</t>
  </si>
  <si>
    <t>GST FL35</t>
  </si>
  <si>
    <t>GST FL36</t>
  </si>
  <si>
    <t>GST FL37</t>
  </si>
  <si>
    <t>GST FL38</t>
  </si>
  <si>
    <t>GST FL39</t>
  </si>
  <si>
    <t>GST 01506</t>
  </si>
  <si>
    <t>GST 01507</t>
  </si>
  <si>
    <t>GST 01508</t>
  </si>
  <si>
    <t>GST 01509</t>
  </si>
  <si>
    <t>GST 01510</t>
  </si>
  <si>
    <t>GST 07493</t>
  </si>
  <si>
    <t>GST 07494</t>
  </si>
  <si>
    <t>GST 07495</t>
  </si>
  <si>
    <t>GST 07496</t>
  </si>
  <si>
    <t>GST 07497</t>
  </si>
  <si>
    <t>GST 07498</t>
  </si>
  <si>
    <t>GST17078</t>
  </si>
  <si>
    <t>GST26532</t>
  </si>
  <si>
    <t>GST UC41</t>
  </si>
  <si>
    <t>GST ME19</t>
  </si>
  <si>
    <t>GST 17666</t>
  </si>
  <si>
    <t>GST A287</t>
  </si>
  <si>
    <t>GST 97YR</t>
  </si>
  <si>
    <t>GST 19195</t>
  </si>
  <si>
    <t>GST 02371</t>
  </si>
  <si>
    <t>GST 09756</t>
  </si>
  <si>
    <t>GST 5G59</t>
  </si>
  <si>
    <t>GST 1E77</t>
  </si>
  <si>
    <t>GST N821</t>
  </si>
  <si>
    <t>GST 7H55</t>
  </si>
  <si>
    <t>GST 7H85</t>
  </si>
  <si>
    <t>GST 09PJ</t>
  </si>
  <si>
    <t>GST 4G46</t>
  </si>
  <si>
    <t>GST 9H13</t>
  </si>
  <si>
    <t>GST 96MA</t>
  </si>
  <si>
    <t>GST NP56</t>
  </si>
  <si>
    <t>GST 9F30</t>
  </si>
  <si>
    <t>GST 56792</t>
  </si>
  <si>
    <t>GST 58864</t>
  </si>
  <si>
    <t>GST 65470</t>
  </si>
  <si>
    <t>GST 6N60</t>
  </si>
  <si>
    <t>GST 17860</t>
  </si>
  <si>
    <t>Rodzaj         (osobowy/ ciężarowy/ specjalny)</t>
  </si>
  <si>
    <t>osobowy</t>
  </si>
  <si>
    <t>POJAZD OSOBOWY</t>
  </si>
  <si>
    <t>ciężarowy</t>
  </si>
  <si>
    <t>towarowa</t>
  </si>
  <si>
    <t>przyczepa specjalna</t>
  </si>
  <si>
    <t>autobus</t>
  </si>
  <si>
    <t>sam. specjalny</t>
  </si>
  <si>
    <t>ciągnik rolniczy</t>
  </si>
  <si>
    <t>przyczepa rolnicza</t>
  </si>
  <si>
    <t>zamiatarka</t>
  </si>
  <si>
    <t>ładowarka</t>
  </si>
  <si>
    <t>Poj.</t>
  </si>
  <si>
    <t>1149 </t>
  </si>
  <si>
    <t xml:space="preserve">moc silnika 44KW energia elektryczna  </t>
  </si>
  <si>
    <t>1995 CM3</t>
  </si>
  <si>
    <t xml:space="preserve">            -</t>
  </si>
  <si>
    <t>Rok prod.</t>
  </si>
  <si>
    <t>Data I rejestracji</t>
  </si>
  <si>
    <t>04.08.2011</t>
  </si>
  <si>
    <t>05.09.2019</t>
  </si>
  <si>
    <t>27.10.2020</t>
  </si>
  <si>
    <t>08-02-1982</t>
  </si>
  <si>
    <t>19-02-2008</t>
  </si>
  <si>
    <t>29.05.2013</t>
  </si>
  <si>
    <t>10.07.2020</t>
  </si>
  <si>
    <t>18.03.2014</t>
  </si>
  <si>
    <t>27.06.2018</t>
  </si>
  <si>
    <t>21.06.2007</t>
  </si>
  <si>
    <t>14.09.2010</t>
  </si>
  <si>
    <t>22.06.2011</t>
  </si>
  <si>
    <t>16.03.2010</t>
  </si>
  <si>
    <t>17.07.2007</t>
  </si>
  <si>
    <t>02.01.2001</t>
  </si>
  <si>
    <t>25.03.1998</t>
  </si>
  <si>
    <t>06.08.1997</t>
  </si>
  <si>
    <t>31.05.2000</t>
  </si>
  <si>
    <t>08.05.1989</t>
  </si>
  <si>
    <t>29.04.1988</t>
  </si>
  <si>
    <t>11.07.1990</t>
  </si>
  <si>
    <t>20.07.2007</t>
  </si>
  <si>
    <t>09.10.2014</t>
  </si>
  <si>
    <t>04.02.2011</t>
  </si>
  <si>
    <t>06.07.2005</t>
  </si>
  <si>
    <t>21.12.1982</t>
  </si>
  <si>
    <t>24.09.1980</t>
  </si>
  <si>
    <t>18.03.1985</t>
  </si>
  <si>
    <t>01.01.1973</t>
  </si>
  <si>
    <t>25.11.1982</t>
  </si>
  <si>
    <t>01.01.1969</t>
  </si>
  <si>
    <t>19.11.2015</t>
  </si>
  <si>
    <t>09.12.2011</t>
  </si>
  <si>
    <t>09.11.2009</t>
  </si>
  <si>
    <t>09.07.2009</t>
  </si>
  <si>
    <t>10.07.2019</t>
  </si>
  <si>
    <t>30.10.2012</t>
  </si>
  <si>
    <t>Data ważności badań technicznych</t>
  </si>
  <si>
    <t>28.09.2022</t>
  </si>
  <si>
    <t>31.07.2021</t>
  </si>
  <si>
    <t>03.07.2021</t>
  </si>
  <si>
    <t>24.11.2022</t>
  </si>
  <si>
    <t>bez terminu</t>
  </si>
  <si>
    <t>09.07.2023</t>
  </si>
  <si>
    <t>09.05.2023</t>
  </si>
  <si>
    <t>06.07.2023</t>
  </si>
  <si>
    <t>19.05.2023</t>
  </si>
  <si>
    <t>03.02.2024</t>
  </si>
  <si>
    <t>28.10.2024</t>
  </si>
  <si>
    <t>11.03.2024</t>
  </si>
  <si>
    <t>13.05.2023</t>
  </si>
  <si>
    <t>15.03.2024</t>
  </si>
  <si>
    <t>Ilość miejsc</t>
  </si>
  <si>
    <t xml:space="preserve">   -</t>
  </si>
  <si>
    <t>Ładowność</t>
  </si>
  <si>
    <t>3500 kg</t>
  </si>
  <si>
    <t>Dopuszczalna masa całkowita</t>
  </si>
  <si>
    <t>3240KG</t>
  </si>
  <si>
    <t>Czy pojazd służy do nauki jazdy? (TAK/NIE)</t>
  </si>
  <si>
    <t>Przebieg</t>
  </si>
  <si>
    <t>Zabezpieczenia przeciwkradzieżowe</t>
  </si>
  <si>
    <t>autoalarm</t>
  </si>
  <si>
    <t xml:space="preserve">autoalarm, immobilizer </t>
  </si>
  <si>
    <t>autoalarm, immobilaizer</t>
  </si>
  <si>
    <t>IMMOBILIZER</t>
  </si>
  <si>
    <t>Suma ubezpieczenia (wartość pojazdu z VAT)</t>
  </si>
  <si>
    <t>wartości brutto</t>
  </si>
  <si>
    <t>MZK - wartości netto</t>
  </si>
  <si>
    <t>Okres ubezpieczenia OC i NW</t>
  </si>
  <si>
    <t>Od</t>
  </si>
  <si>
    <t>20.05.2023</t>
  </si>
  <si>
    <t>02.06.2023</t>
  </si>
  <si>
    <t>Do</t>
  </si>
  <si>
    <t>13.09.2023</t>
  </si>
  <si>
    <t>21.03.2024</t>
  </si>
  <si>
    <t>Okres ubezpieczenia AC i KR</t>
  </si>
  <si>
    <t>Ryzyka podlegające ubezpieczeniu w danym pojeździe (wybrane ryzyka zaznaczone X)</t>
  </si>
  <si>
    <t>OC</t>
  </si>
  <si>
    <t>NW</t>
  </si>
  <si>
    <t>AC/KR</t>
  </si>
  <si>
    <t>ASS</t>
  </si>
  <si>
    <t>x - pełny</t>
  </si>
  <si>
    <t>x- podstawowy</t>
  </si>
  <si>
    <t>x- rozszerzony</t>
  </si>
  <si>
    <t>Komputer HP ProDesk 400G7i8</t>
  </si>
  <si>
    <t>urządzenie wielofunkcyjne Konica Minolta Bizhub 224e w użyczeniu</t>
  </si>
  <si>
    <t>Budynek Publicznej Szkoły Podstawowej Nr 1,                ul. Zblewska 18, 83-200 Starogard Gdański</t>
  </si>
  <si>
    <t>Ilość pracowników</t>
  </si>
  <si>
    <t>ilość uczniów</t>
  </si>
  <si>
    <t>2012r.</t>
  </si>
  <si>
    <t>zabezpeczeniaprzeciwpożarowe:11 gaśnicproszkowych,hydrant zewnetrzny i 3 hydranty wewnętrzne;zabezpieczenia przeciwkradziezowe:kraty w niektórych oknach,2 szyby przeciwwłamaniowe,system alarmowy-sygnałprzekazywany do siedziby agencji ochrony,całodobowy dozór agencji ochrony</t>
  </si>
  <si>
    <t>Al.Jana Pawła II 5,83-200 Starogard Gdański</t>
  </si>
  <si>
    <t>drewniany dwuspadowy kryty</t>
  </si>
  <si>
    <t>termomodernizacja budynku w 2012r. Koszt:265.818,36</t>
  </si>
  <si>
    <t>1.694m²</t>
  </si>
  <si>
    <t>komputer stacjonarny ASUS D500TC-511400095R</t>
  </si>
  <si>
    <t>monitor ASUS VY249HE</t>
  </si>
  <si>
    <t>laptop ASUS B1500CEAE-BQ1775Ra</t>
  </si>
  <si>
    <t>monitor interaktywny Avtek TS 7 Mate 65</t>
  </si>
  <si>
    <t>Miejskie Przedszkole Publiczne nr 1</t>
  </si>
  <si>
    <t>edukacja przedszkolna</t>
  </si>
  <si>
    <t>Plac zabaw</t>
  </si>
  <si>
    <t>rozrywka przedzkola</t>
  </si>
  <si>
    <t>PRZECIWPOŻAROWE: gaśnice ABC- 10 szt,hydranty - 7 szt PRZECIWKRADZIEŻOWE: monitoring wizyjny, alarm</t>
  </si>
  <si>
    <t>ul. Sienkiewicza 19</t>
  </si>
  <si>
    <t>beton, gazobeton</t>
  </si>
  <si>
    <t>prefabrykowany typu DZ3</t>
  </si>
  <si>
    <t>stropodach płaski pokryty papą, ocieplony</t>
  </si>
  <si>
    <t>dobra</t>
  </si>
  <si>
    <t>bardzo dobra</t>
  </si>
  <si>
    <t xml:space="preserve">bardzo dobra  </t>
  </si>
  <si>
    <t>nie dotyczy</t>
  </si>
  <si>
    <t xml:space="preserve">drukarka </t>
  </si>
  <si>
    <t xml:space="preserve">pralka </t>
  </si>
  <si>
    <t>Switch Edimax ES-1024</t>
  </si>
  <si>
    <t>czytnik z uchwytem</t>
  </si>
  <si>
    <t xml:space="preserve">niszczarka </t>
  </si>
  <si>
    <t>monitror interaktywny AVTEK</t>
  </si>
  <si>
    <t>monitor ASUS</t>
  </si>
  <si>
    <t>komputer stacjonary ASUS</t>
  </si>
  <si>
    <t>urządzenie wielofunkcyjne EPSON</t>
  </si>
  <si>
    <t xml:space="preserve">projektor </t>
  </si>
  <si>
    <t>laptop Lenovo</t>
  </si>
  <si>
    <t>laptop ASUS</t>
  </si>
  <si>
    <t>Miejskie Przedszkole Publiczne Nr 4 im. "Tęczą Malowane"</t>
  </si>
  <si>
    <t>przedszkole</t>
  </si>
  <si>
    <t>przeciwpożarowe gaśnice proszkowe - 5 szt., hydranty wewnętrzne - 2 szt., zewnętrzne - 2 szt. (w tym 1 sprawny). Przeciw kradzieży: roleta antywłamaniowa na oknach gabinetu dyrektora (sprzęt elektroniczny, komputer, dokumenty z danymi osobowymi); alarma , czujniki ruchu w budynku (część doby - noc). Sygnał przekazywany jest do firmy obsługującej jednostkę.</t>
  </si>
  <si>
    <t>ul. Władysława Reymonta 7, 83 - 200 Starogard Gdański</t>
  </si>
  <si>
    <t>Tak</t>
  </si>
  <si>
    <t>stropodach  wentylowany (płyty korytkowe na ścianach ażurowych)</t>
  </si>
  <si>
    <t>przeciwpożarowe- zewnętrzne hydranty 2 szt. (  w tym 1 sprawny); teren ogrodu jest zamknięty od godz. 16.00 do 6.00 rano.</t>
  </si>
  <si>
    <t>1. W 2010 r. przeprowadzono termomodernizację budynku: ocieplenie ścian zewnętrznych, wymiana okien, rynien, modernizacja ogrzewania - wartość: 202 099,75 zł. 2. W 2019 r. remont chodników przy budynku przedszkola - wartość: 19 495,96 zł. 3. W 2020 r. wymiana instalacji elektrycznej w piwnicy przedszkola - wartość: 29 443,74 zł. 4.W 2020 r. roboty blacharsko - dekarskie na budynku przedszkola - wartość: 70 151,02 zł. 5. W 2021r. wymiana poziomu instalacji zimnej wody w budynku przedszkola - wartość: 9800,00 zł. 6. W 2021 r. wymiana instalacji leletrycznej w pomieszczeniach przedszkolnych - wydajni posiłków dla dzieci, pomieszczeniu gospodarczym wraz z korytarzem - wartość: 5997,48 zł.</t>
  </si>
  <si>
    <t>dostateczny</t>
  </si>
  <si>
    <t xml:space="preserve">W 2022r. Przeprowadzono moderniazcję ogrodu.  W wiekszości został wymienony sprzęt dla dzieci oraz zamontowany dodatkowy. </t>
  </si>
  <si>
    <t>Tablica multimedialna</t>
  </si>
  <si>
    <t>Laptop z oprogramowaniem</t>
  </si>
  <si>
    <t>Notebook/laptop 17,3 z oprogramowaniem</t>
  </si>
  <si>
    <t>Komputer DELL</t>
  </si>
  <si>
    <t>1.</t>
  </si>
  <si>
    <t>2.</t>
  </si>
  <si>
    <t>Piec konwekcyjno - parowy</t>
  </si>
  <si>
    <t>116405EKO</t>
  </si>
  <si>
    <t>6,3 kw, 400V</t>
  </si>
  <si>
    <t>BARTSCHER</t>
  </si>
  <si>
    <t>ul. W.Reymonta 7, 83-200 Starogard Gd.</t>
  </si>
  <si>
    <t>3.</t>
  </si>
  <si>
    <t>Odśnieżarka spalinowa</t>
  </si>
  <si>
    <t>163 cm3/5, 0KM</t>
  </si>
  <si>
    <t>CHRL</t>
  </si>
  <si>
    <t>4.</t>
  </si>
  <si>
    <t>Szatkownica elektryczna</t>
  </si>
  <si>
    <t>550W, 230V - 50Hz</t>
  </si>
  <si>
    <t>Hendi Polska S.A</t>
  </si>
  <si>
    <t>5.</t>
  </si>
  <si>
    <t>Obieraczka do ziemniaków z płuczką</t>
  </si>
  <si>
    <t>ŚKBZ 12</t>
  </si>
  <si>
    <t>3x400V, 660W</t>
  </si>
  <si>
    <t>SPOMASZ Nakło</t>
  </si>
  <si>
    <t>6.</t>
  </si>
  <si>
    <t>7.</t>
  </si>
  <si>
    <t>Miejskie Przedszkole Publiczne Nr 5 im. Janusza Korczaka w Starogardzie Gdańskim</t>
  </si>
  <si>
    <t>gaśnice, hydranty, szafa pancerna, alarm , całodobowy dozór agencji ochrony</t>
  </si>
  <si>
    <t>Al.. Jana Pawła II 8, 83-200 Starogard Gd.</t>
  </si>
  <si>
    <t>ściany betonowe</t>
  </si>
  <si>
    <t>płyta wieloblokowa</t>
  </si>
  <si>
    <t>strop wieloblokowy, papa</t>
  </si>
  <si>
    <t>na piętrze budynku bardzo dobra, na parterze dostateczna</t>
  </si>
  <si>
    <t>projektor RICOH</t>
  </si>
  <si>
    <t>telefon komórkowy HUAWEI x2</t>
  </si>
  <si>
    <t>kolektor Argox</t>
  </si>
  <si>
    <t>kolumna Azusa</t>
  </si>
  <si>
    <t>Ozobot bit biały</t>
  </si>
  <si>
    <t>Ozobot bit dwupak x2</t>
  </si>
  <si>
    <t>Ozobot Evo</t>
  </si>
  <si>
    <t>dysk zewnętrzny toshiba</t>
  </si>
  <si>
    <t>głośnik Panasonic</t>
  </si>
  <si>
    <t>Mikrofon Fonestar MSH 209 bezprzewodowy</t>
  </si>
  <si>
    <t>notebook Lenovo</t>
  </si>
  <si>
    <t>rasdioodtwarzacz philips x 2</t>
  </si>
  <si>
    <t>drukarka HP Laser Jet</t>
  </si>
  <si>
    <t>drukarka</t>
  </si>
  <si>
    <t>urządzenie multimedialne - Tajemnicza wyspa</t>
  </si>
  <si>
    <t>drukarka MR Lase</t>
  </si>
  <si>
    <t>4,8 kw(6,5 KM)</t>
  </si>
  <si>
    <t>FAWORYT</t>
  </si>
  <si>
    <t>Al.. Jana Pawła II 8, 83-200 starogard Gd.</t>
  </si>
  <si>
    <t>8.</t>
  </si>
  <si>
    <t>9.</t>
  </si>
  <si>
    <t>10.</t>
  </si>
  <si>
    <t>piec konwekcyjno-parowy Milenial</t>
  </si>
  <si>
    <t>380/400V</t>
  </si>
  <si>
    <t>Milenial</t>
  </si>
  <si>
    <t>11.</t>
  </si>
  <si>
    <t>myjka do tarketu urządzenie jednotarczowe</t>
  </si>
  <si>
    <t>HFM 151G</t>
  </si>
  <si>
    <t>2350W</t>
  </si>
  <si>
    <t>NUMATIC</t>
  </si>
  <si>
    <t>Miejskie Przedszkole Publiczne nr 8 "Bajeczka" w Starogardzie Gdańskim</t>
  </si>
  <si>
    <t>wychowanie przedszkolne</t>
  </si>
  <si>
    <t>ogrodzenie</t>
  </si>
  <si>
    <t>chodnik</t>
  </si>
  <si>
    <t>oświetlenie</t>
  </si>
  <si>
    <t>podjazd dla niepełnosprawnych</t>
  </si>
  <si>
    <t xml:space="preserve">ogrod przedszkolny </t>
  </si>
  <si>
    <t>system sygnalizacji i włamania, podwójne drzwi wejściowe wyposazone w podwójne zamki - hydranty /aktualne przeglądy/  wężowce, gasnice, oznakowane wejścia ewakuacyjne, pomiesczenia okratowane /magazyn, archiwum, biuro intendenta/</t>
  </si>
  <si>
    <t xml:space="preserve">os. Konstytucji 3 Maja 15, Starogard Gdański </t>
  </si>
  <si>
    <t>warstwowe grubości 36 cm z prefabrykowanych elementów ściennych</t>
  </si>
  <si>
    <t>z prefabrykowanych żelbetonowych płyt grubości 24 cm</t>
  </si>
  <si>
    <t>stropodach wentylowany</t>
  </si>
  <si>
    <t>os. Konstytucji 3 Maja 15, Starogard Gdański</t>
  </si>
  <si>
    <t xml:space="preserve">centrala telefoniczna IP PRIMA </t>
  </si>
  <si>
    <t>urzadzenie wielofunkcyjne BROTHER</t>
  </si>
  <si>
    <t>serwer plików ZYXL</t>
  </si>
  <si>
    <t xml:space="preserve"> dysk WD PURPLE 2 sztuki</t>
  </si>
  <si>
    <t>UPS APC BE 400- CP</t>
  </si>
  <si>
    <t>UPS</t>
  </si>
  <si>
    <t>domofon</t>
  </si>
  <si>
    <t>notebook LENOVO</t>
  </si>
  <si>
    <t>Monitor Avtek TouchScreen 6 Lite 65</t>
  </si>
  <si>
    <t>Statyw Avtek TouchScreen Electric Stand</t>
  </si>
  <si>
    <t>Monitor interaktywny  Avtek TS 7 Mate 65 (zestwa monitor + statyw)</t>
  </si>
  <si>
    <t>notebooki ASUS 5 sztuk ( właściciel Urząd Miasta)</t>
  </si>
  <si>
    <t xml:space="preserve">Urządzenie wielofunkcyjne EPSON WF- 4745 (właściciel Urząd Miasta) </t>
  </si>
  <si>
    <t xml:space="preserve">piec konwekcyjno - parowy </t>
  </si>
  <si>
    <t>7xgN1/1</t>
  </si>
  <si>
    <t xml:space="preserve">miesiarka planetarna </t>
  </si>
  <si>
    <t>V 7l</t>
  </si>
  <si>
    <t>budynek jednopiętrowy</t>
  </si>
  <si>
    <t>lata 70-te</t>
  </si>
  <si>
    <t xml:space="preserve">tak </t>
  </si>
  <si>
    <t>2010, 2021</t>
  </si>
  <si>
    <t>hydranty - 4 szt. H-52,                                  gaśnice proszkowe - 6 szt.</t>
  </si>
  <si>
    <t>Al. Jana Pawła II 7,  83-200 Starogard Gdański</t>
  </si>
  <si>
    <t>ściany z cegły ceramicznej pełnej       gr. 1/2c</t>
  </si>
  <si>
    <t>belki i podciągi żelbetowe, stropy typu D 2-3</t>
  </si>
  <si>
    <t>wentylowany, płyty korytkowe ułożone na ściankach ażurowych</t>
  </si>
  <si>
    <t>ogrodzenia zamykane</t>
  </si>
  <si>
    <t>Al. Jana Pawła II  7, 83-200 Starogard Gdański</t>
  </si>
  <si>
    <t>kserokopiarka Konica</t>
  </si>
  <si>
    <t>telefon smartfon RealmeGt</t>
  </si>
  <si>
    <t>wieża SHARP</t>
  </si>
  <si>
    <t>drukarka HP</t>
  </si>
  <si>
    <t>laptop Probook</t>
  </si>
  <si>
    <t>monitor AVTEK</t>
  </si>
  <si>
    <t>statyw AVTEK</t>
  </si>
  <si>
    <t>laptop HP</t>
  </si>
  <si>
    <t>laptop ASUS EXPERTBOOK</t>
  </si>
  <si>
    <t>monitor interaktywny AVTEK</t>
  </si>
  <si>
    <t>laptop ASUS B1500CEAE-BQ1775RA</t>
  </si>
  <si>
    <t>urządzenie wielofunkcyjne EPSON WF-4745</t>
  </si>
  <si>
    <t>dźwig hydrauliczny osobowy</t>
  </si>
  <si>
    <t>nr fab. 84/2005</t>
  </si>
  <si>
    <t>MPP-2  Al. Jana Pawła II 7 83-200 Starogard Gdański</t>
  </si>
  <si>
    <t>Miejskie Przedszkole Publiczne nr 3</t>
  </si>
  <si>
    <t>Przedszkole</t>
  </si>
  <si>
    <t>Winda towarowa</t>
  </si>
  <si>
    <t>Sprzęt ogrodowy</t>
  </si>
  <si>
    <t xml:space="preserve"> Ogród przedszkolny</t>
  </si>
  <si>
    <t>2003, 2009, 2012, 2017, 2022</t>
  </si>
  <si>
    <t>alarm, powiadomienie agencji ochrony Hera, monitoring, kraty w kilku pomieszczeniach, gaśnice, hydrant wewnętrzny</t>
  </si>
  <si>
    <t>83-200 Starogard Gdański,  Al. Wojska Polskiego 8b</t>
  </si>
  <si>
    <t>cegła kratówka</t>
  </si>
  <si>
    <t>Ackermana</t>
  </si>
  <si>
    <t>stropodach płaski, pokryty papą, docieplony styropianem</t>
  </si>
  <si>
    <t>Termomodernizacja budynku - 2011r., 2012r. - 214707,04; Remont schodów, wykonanie podjazdu dla osób niepełnosprawnych - 2015r. - 49950,02; Modernizacja kuchni - 2017r., 2019r. - 165287,78; Dostosowanie budynku przedszkola do warunków przecie poż. w zakresie eliminacji elementów zagrożenia życia - 2022r.  - 470 000 - WTI</t>
  </si>
  <si>
    <t>DOBRE</t>
  </si>
  <si>
    <t>DOBRA</t>
  </si>
  <si>
    <t xml:space="preserve">DOBRA </t>
  </si>
  <si>
    <t xml:space="preserve">TAK - TOWAROWĄ </t>
  </si>
  <si>
    <t xml:space="preserve">Monitor AOC 23" IPS HDMI </t>
  </si>
  <si>
    <t>Kserokopiarka Minolta Bizhub 185</t>
  </si>
  <si>
    <t>Urządzenie wielofunkcyjne EPSON</t>
  </si>
  <si>
    <t>Urządzenie wielofunkcyjne EPSON WF-4745</t>
  </si>
  <si>
    <t>Laptop ASUS B1500CEAE-BQ1775RA</t>
  </si>
  <si>
    <t xml:space="preserve">Lenovo V15-ADA 15,6/FHD/Ryzen5/8/256/w10 </t>
  </si>
  <si>
    <t>Dell Inspiron 5570</t>
  </si>
  <si>
    <t>Monitor Avtek TouchScreen 5 Connect 65</t>
  </si>
  <si>
    <t>BUDYNEK PRZEDSZKOLA</t>
  </si>
  <si>
    <t>CELE STATUTOWE PRZEDSZKOLA</t>
  </si>
  <si>
    <t>OGRODZENIE TERENU PRZEDSZKOLA</t>
  </si>
  <si>
    <t>CHODNIK</t>
  </si>
  <si>
    <t>1983/2020</t>
  </si>
  <si>
    <t>LINIA ENERGETYCZNA OŚWIETLAJĄCA TEREN</t>
  </si>
  <si>
    <t xml:space="preserve">NIE </t>
  </si>
  <si>
    <t>ŚMIETNIK</t>
  </si>
  <si>
    <t>ALARM ANTYWŁAMANIOWY I ELEKTRONICZNY SYSTEM P.POŻ PODŁĄCZONYDO CAŁODOBOWEGO DOZORU AGENCJI OCHRONY, SZYBY ANTYWŁAMANIOWE W 4 POMIESZCZENIACH,</t>
  </si>
  <si>
    <t>OSIEDLE 60-LECIA ONP 8, 83-200 STAROGARD GDAŃSKI</t>
  </si>
  <si>
    <t>PŁYTY ŻELBETOWE</t>
  </si>
  <si>
    <t>PŁASKI DOCIEPLONY</t>
  </si>
  <si>
    <t>cegła</t>
  </si>
  <si>
    <t>Budynek jest 40 -letni (w 2011 roku termomodernizacja budynku przedszkolnego, coroczne i bieżące remonty poszczególnych sal, ceklinowanie podłóg, sukcesywna wymiana stolarki drzwiowej wewnętrznej)</t>
  </si>
  <si>
    <t>w 2011 roku termomodernizacja budynku przedszkolnego, coroczne i bieżące remonty poszczególnych sal, ceklinowanie podłóg, sukcesywna wymiana stolarki drzwiowej wewnętrznej</t>
  </si>
  <si>
    <t>CZĘŚCIOWO</t>
  </si>
  <si>
    <t>TAK/ 2 WINDY TOWAROWE</t>
  </si>
  <si>
    <t>w 2016, 2017, 2018,2019 wymiana sprzętów rekreacyjnych</t>
  </si>
  <si>
    <t>Komputer Dell 5040 i3</t>
  </si>
  <si>
    <t>Tajemnicza Wyspa - urządzenie multimedialne</t>
  </si>
  <si>
    <t>Monitor interaktywny AVTEK TS 7 ze stojakiem elektr.</t>
  </si>
  <si>
    <t>Fonestar MSH-209</t>
  </si>
  <si>
    <t>Tablica interaktywna AVTEK Pro-board ze statywem</t>
  </si>
  <si>
    <t>Tablet NEXUS</t>
  </si>
  <si>
    <t>Kolumna Panasonic S.C.-TMAX10E</t>
  </si>
  <si>
    <t>Laptop HP 255 G7</t>
  </si>
  <si>
    <t>Manta Kronos power Audio</t>
  </si>
  <si>
    <t>Laptop HP probook 450</t>
  </si>
  <si>
    <t>Laptop Lenovo 330</t>
  </si>
  <si>
    <t>Radiomagnetofon Philips</t>
  </si>
  <si>
    <t>Laptop HP 250 G7 i5</t>
  </si>
  <si>
    <t>BASZTA NAROŻNA</t>
  </si>
  <si>
    <t>adm/biurowe/wystawiennicze</t>
  </si>
  <si>
    <t>1978/1979</t>
  </si>
  <si>
    <t>BASZTA GDAŃSKA</t>
  </si>
  <si>
    <t>pow wystawiennicze</t>
  </si>
  <si>
    <t>XIV w</t>
  </si>
  <si>
    <t>budynek administracyjny</t>
  </si>
  <si>
    <t>adm/biurowe/wystawiennicze/sklep"ART."</t>
  </si>
  <si>
    <t>1998-2001</t>
  </si>
  <si>
    <t>Ratusz miejski</t>
  </si>
  <si>
    <t>wystawiennicze</t>
  </si>
  <si>
    <t>ok.1900</t>
  </si>
  <si>
    <t>antywłaman/p.poż Agencja ochrony HERAp.poż straż pożarna + firma SAYMON GP 4 gs 1, koc gaśniczy 1</t>
  </si>
  <si>
    <t>ul.Boczna 3</t>
  </si>
  <si>
    <t>dachówka ceramiczna</t>
  </si>
  <si>
    <t>monitoring p.poż , sygał j/w GP 2</t>
  </si>
  <si>
    <t>ul.Hallera 7</t>
  </si>
  <si>
    <t>monit.antywła/p.poż j/w GP5 GS 1 , HYDRANTY 4, koc gaśnizcy 1, kraty w oknach - parter sztuk 9 + zabezpieczenie krata wejścia do sklepu "ART."</t>
  </si>
  <si>
    <t>ul. Bozcna 2</t>
  </si>
  <si>
    <t>pustak/cegła licowa</t>
  </si>
  <si>
    <t>blacha</t>
  </si>
  <si>
    <t xml:space="preserve">HYDRANTY 3, GP 6  </t>
  </si>
  <si>
    <t>ul.Rynek1</t>
  </si>
  <si>
    <t>zmiana pokrycia dachowego (19.953,00)</t>
  </si>
  <si>
    <t>dobry /c.o BRAK</t>
  </si>
  <si>
    <t>montaż monitoringu p.poż (16.631,04)</t>
  </si>
  <si>
    <t>do remontu</t>
  </si>
  <si>
    <t>BRAK/BRAK</t>
  </si>
  <si>
    <t xml:space="preserve"> dobry</t>
  </si>
  <si>
    <t>bardzo dobry/bardzo dobry</t>
  </si>
  <si>
    <t>dobry/dobry</t>
  </si>
  <si>
    <t>zetaw kompurerowy DELL</t>
  </si>
  <si>
    <t>notbook LENOVO</t>
  </si>
  <si>
    <t>PARKI</t>
  </si>
  <si>
    <t>park miejski</t>
  </si>
  <si>
    <t>ul. Gen. Hallera</t>
  </si>
  <si>
    <t>park kocborowski</t>
  </si>
  <si>
    <t>ul. Skarszewska</t>
  </si>
  <si>
    <t>park mały</t>
  </si>
  <si>
    <t>ul. Owidzka</t>
  </si>
  <si>
    <t>park z lapidarium</t>
  </si>
  <si>
    <t>park Nowe Oblicze</t>
  </si>
  <si>
    <t>ul.Jana Pawła II</t>
  </si>
  <si>
    <t>PLACE  ZABAW</t>
  </si>
  <si>
    <t>ul. Buchholza</t>
  </si>
  <si>
    <t>ul.Gryfa Pomorskiego</t>
  </si>
  <si>
    <t>ul. Ks. Ściegiennego</t>
  </si>
  <si>
    <t>ul. Pelplińska</t>
  </si>
  <si>
    <t>ul. Bp. Krasickiego</t>
  </si>
  <si>
    <t>ul. Wróblewskiego</t>
  </si>
  <si>
    <t>ul. Kryzana</t>
  </si>
  <si>
    <t xml:space="preserve">ul. Nierzwickiego </t>
  </si>
  <si>
    <t>ul. Sadowa</t>
  </si>
  <si>
    <t>ul. Leszczynowa</t>
  </si>
  <si>
    <t>ul. Grunwaldzka</t>
  </si>
  <si>
    <t>ul. Południowa</t>
  </si>
  <si>
    <t>ul. Sikorskiego</t>
  </si>
  <si>
    <t>al..Jana Pawła II</t>
  </si>
  <si>
    <t>ul. Zblewska</t>
  </si>
  <si>
    <t>ul. Hallera (Park Miejski)</t>
  </si>
  <si>
    <t>ul. Sowia</t>
  </si>
  <si>
    <t>ul. Kryzana (Skarszewska)</t>
  </si>
  <si>
    <t xml:space="preserve">POMOSTY PŁYWAJĄCE </t>
  </si>
  <si>
    <t>Jezioro Kochanki                                2 szt</t>
  </si>
  <si>
    <t>Rzeka Wierzyca - ul. Hallera               2 szt.</t>
  </si>
  <si>
    <t>Rzeka Wierzyca - Stanica Harcerska   1 szt.</t>
  </si>
  <si>
    <t>Hala obsługowo-naprawcza z zapleczem socjalno-biurowym.</t>
  </si>
  <si>
    <t>Budynek garażowy</t>
  </si>
  <si>
    <t>Sieć wodociągowa</t>
  </si>
  <si>
    <t>Sieć kanalizacji sanitarnej</t>
  </si>
  <si>
    <t xml:space="preserve">Sieć kanalizacji deszczowej </t>
  </si>
  <si>
    <t>Sieć kanalizacji technologicznej</t>
  </si>
  <si>
    <t>Sieć kanalizacji deszczowej -zaolejonej</t>
  </si>
  <si>
    <t>Sieć teletechniczna</t>
  </si>
  <si>
    <t>Droga dojazdowa</t>
  </si>
  <si>
    <t>Stacja paliw</t>
  </si>
  <si>
    <t>Zbiornik  zużytych olejów</t>
  </si>
  <si>
    <t>Ogrodzenie</t>
  </si>
  <si>
    <t>Nawierzchnia</t>
  </si>
  <si>
    <t>Szalet miejski</t>
  </si>
  <si>
    <t>Toaleta CITY OWAL DOUBLE</t>
  </si>
  <si>
    <t>Budynek magazynowy</t>
  </si>
  <si>
    <t>Boksy na piasek i grys</t>
  </si>
  <si>
    <t xml:space="preserve">Boks - dół na asfalt </t>
  </si>
  <si>
    <t>Rampa</t>
  </si>
  <si>
    <t>Ogrodzenie bazy asfaltów</t>
  </si>
  <si>
    <t>Plac i układ drogowy</t>
  </si>
  <si>
    <t>Budynek wielofunkcyjny</t>
  </si>
  <si>
    <t>Pomieszczenie socjalne</t>
  </si>
  <si>
    <t>Parking utwardzony</t>
  </si>
  <si>
    <t>Plac utwardzony</t>
  </si>
  <si>
    <t>Plac parkingowy</t>
  </si>
  <si>
    <t>Plac utwardzony z kostki br.</t>
  </si>
  <si>
    <t>Utwardzenie placu targowiska</t>
  </si>
  <si>
    <t>Boisko do gry w BOULES</t>
  </si>
  <si>
    <t>hydranty,gaśnice,monitoring,całodobowy dozór pracowniczy</t>
  </si>
  <si>
    <t>Starogard Gdański; ul. Tczewska 20</t>
  </si>
  <si>
    <t>gaśnice,monitoring,całodobowy dozór pracowniczy</t>
  </si>
  <si>
    <t>Starogard Gdański; ul. Hallera</t>
  </si>
  <si>
    <t>Starogard Gdański; ul. Olimpijczyków</t>
  </si>
  <si>
    <t>Starogard Gdański; al. Niepodległości 2</t>
  </si>
  <si>
    <t>Starogard Gdański; ul.Pomorska</t>
  </si>
  <si>
    <t>Kserokopiarka Minolta Bizhup C224 E</t>
  </si>
  <si>
    <t>SERWER  -bazowy PIXEL</t>
  </si>
  <si>
    <t>Defibrylator- zestaw AED (do autobusu)</t>
  </si>
  <si>
    <t>CITROEN JUMPER</t>
  </si>
  <si>
    <t>07.06.2023</t>
  </si>
  <si>
    <t>01.06.2023</t>
  </si>
  <si>
    <t>09.06.2023</t>
  </si>
  <si>
    <t>08.06.2023</t>
  </si>
  <si>
    <t>12.07.202XX</t>
  </si>
  <si>
    <t>30.06.2023</t>
  </si>
  <si>
    <t>16.06.2023</t>
  </si>
  <si>
    <t>28.04.2023</t>
  </si>
  <si>
    <t>08.05.2023</t>
  </si>
  <si>
    <t>18.05.2023</t>
  </si>
  <si>
    <t>17.05.2023</t>
  </si>
  <si>
    <t>21.04.2023</t>
  </si>
  <si>
    <t>16.08.2023</t>
  </si>
  <si>
    <t>02.08.2023</t>
  </si>
  <si>
    <t>24.08.2023</t>
  </si>
  <si>
    <t>17.08.2023</t>
  </si>
  <si>
    <t>23.05.2023</t>
  </si>
  <si>
    <t>30.05.2023</t>
  </si>
  <si>
    <t>24.05.2023</t>
  </si>
  <si>
    <t>22.02.2024</t>
  </si>
  <si>
    <t>29.08.2023</t>
  </si>
  <si>
    <t>10.11.2023</t>
  </si>
  <si>
    <t>10.10.2023</t>
  </si>
  <si>
    <t>09.11.2023</t>
  </si>
  <si>
    <t>05.10.2023</t>
  </si>
  <si>
    <t>10.11.2024</t>
  </si>
  <si>
    <t>10.06.2023</t>
  </si>
  <si>
    <t>08.03.2024</t>
  </si>
  <si>
    <t>04.07.2024</t>
  </si>
  <si>
    <t>28.12.2023</t>
  </si>
  <si>
    <t>Garaże i warsztaty</t>
  </si>
  <si>
    <t>Hala sportowa im. A. Grubby</t>
  </si>
  <si>
    <t>uprawianie sportu</t>
  </si>
  <si>
    <t>Budynek WC</t>
  </si>
  <si>
    <t>sanitariaty</t>
  </si>
  <si>
    <t>budynek restauracyjno-sportowy</t>
  </si>
  <si>
    <t xml:space="preserve">hala sportowa  </t>
  </si>
  <si>
    <t>budynek hotelowy</t>
  </si>
  <si>
    <t>administracja/ hotel</t>
  </si>
  <si>
    <t>budynek kas</t>
  </si>
  <si>
    <t>kasa</t>
  </si>
  <si>
    <t>trybuny areny sportowej</t>
  </si>
  <si>
    <t>pawilon techniczny areny sportowej</t>
  </si>
  <si>
    <t xml:space="preserve">arena sportowa </t>
  </si>
  <si>
    <t>12.</t>
  </si>
  <si>
    <t>ciągi pieszo-jezdne</t>
  </si>
  <si>
    <t>13.</t>
  </si>
  <si>
    <t>przyłącza zewn. Wod-kan</t>
  </si>
  <si>
    <t>14.</t>
  </si>
  <si>
    <t>zadaszenia dla zawodników</t>
  </si>
  <si>
    <t>15.</t>
  </si>
  <si>
    <t>Ściana wspinaczkowa</t>
  </si>
  <si>
    <t>16.</t>
  </si>
  <si>
    <t>parking przy hali sportowej</t>
  </si>
  <si>
    <t>17.</t>
  </si>
  <si>
    <t>boisko treningowe ze sztuczną nawierzchnią</t>
  </si>
  <si>
    <t>18.</t>
  </si>
  <si>
    <t>Płyta boiska</t>
  </si>
  <si>
    <t>19.</t>
  </si>
  <si>
    <t>korty</t>
  </si>
  <si>
    <t>20.</t>
  </si>
  <si>
    <t>oświetlenie stadionu im.K.Deyny</t>
  </si>
  <si>
    <t>21.</t>
  </si>
  <si>
    <t>Boisko wielofunkcyjne</t>
  </si>
  <si>
    <t>22.</t>
  </si>
  <si>
    <t>obiekt skatingowy</t>
  </si>
  <si>
    <t>23.</t>
  </si>
  <si>
    <t>ścieżka zdrowia</t>
  </si>
  <si>
    <t>24.</t>
  </si>
  <si>
    <t>ogrodzenie areny sportowej</t>
  </si>
  <si>
    <t>25.</t>
  </si>
  <si>
    <t>przyłącze cieplne</t>
  </si>
  <si>
    <t>26.</t>
  </si>
  <si>
    <t>budynek przy ul.Parkowej</t>
  </si>
  <si>
    <t>zaplecze sportowe</t>
  </si>
  <si>
    <t>27.</t>
  </si>
  <si>
    <t>przyłącze wodno-kanalizacyjne</t>
  </si>
  <si>
    <t>28.</t>
  </si>
  <si>
    <t>studnia przy ul.Parkowej</t>
  </si>
  <si>
    <t>29.</t>
  </si>
  <si>
    <t>ogrodzenie przy ul.Parkowej</t>
  </si>
  <si>
    <t>30.</t>
  </si>
  <si>
    <t>Budynek zaplecza socjalnego przy ul. Parkowej</t>
  </si>
  <si>
    <t>31.</t>
  </si>
  <si>
    <t>Ogrodzenie boiska przy ul.Harcerskiej</t>
  </si>
  <si>
    <t>Ciągi pieszo-jezdne ul.Harcerska</t>
  </si>
  <si>
    <t>33.</t>
  </si>
  <si>
    <t>Oświetlenie boiska przy ul.Harcerskiej</t>
  </si>
  <si>
    <t>34.</t>
  </si>
  <si>
    <t>Węzeł cieplny przy ul.Harcerskiej</t>
  </si>
  <si>
    <t>35.</t>
  </si>
  <si>
    <t>Budynki techniczne Kompleks Basenów</t>
  </si>
  <si>
    <t>budynek techniczny</t>
  </si>
  <si>
    <t>36.</t>
  </si>
  <si>
    <t>Mała architektura Kompleks Basenów</t>
  </si>
  <si>
    <t>37.</t>
  </si>
  <si>
    <t>Ciągi pieszo jezdne i miejsca postojowe Kompleks Basenów</t>
  </si>
  <si>
    <t>38.</t>
  </si>
  <si>
    <t>Plac postojowy dla camperów Kompleks Basenów</t>
  </si>
  <si>
    <t>39.</t>
  </si>
  <si>
    <t>Oświetlenie (lampy 26 szt.) Kompleks Basenów</t>
  </si>
  <si>
    <t>40.</t>
  </si>
  <si>
    <t>Baseny wraz z infrastrukturą Kompleks Basenów</t>
  </si>
  <si>
    <t>41.</t>
  </si>
  <si>
    <t>Splashpark z brodzikiem Kompleks Basenów</t>
  </si>
  <si>
    <t>42.</t>
  </si>
  <si>
    <t>Zjeżdżalnia rodzinna i rurowa zakręcona Kompleks Basenów</t>
  </si>
  <si>
    <t>43.</t>
  </si>
  <si>
    <t>Boisko do siatkówki plażowej Kompleks Basenów</t>
  </si>
  <si>
    <t>44.</t>
  </si>
  <si>
    <t>Pomnik A.Grubby</t>
  </si>
  <si>
    <t>dozór całodobowy oraz system ostrzegania p.poż;parter - kraty w oknach i podwójne zamki w drzwiach</t>
  </si>
  <si>
    <t>ul. Olimpijczyków Starogardzkich 1</t>
  </si>
  <si>
    <t>pustak / cegła</t>
  </si>
  <si>
    <t>żelbetowy / papa</t>
  </si>
  <si>
    <t>ochrona mienia w formie doraźnej - patrol co godzinę</t>
  </si>
  <si>
    <t>stały system dozoru instalacji alarmowej p.poż oraz ochrona mienia w formie doraźnej - patrol co godzinę, monitornig wizyjny</t>
  </si>
  <si>
    <t>stalowy / blacha</t>
  </si>
  <si>
    <t>pustak</t>
  </si>
  <si>
    <t>czujniki p.poż, monitornig wizyjny, instalacja alarmowa</t>
  </si>
  <si>
    <t>ul.Hallera 19a</t>
  </si>
  <si>
    <t>dżwigary               drewno klejone</t>
  </si>
  <si>
    <t>płyta Pw 8/B/UZ</t>
  </si>
  <si>
    <t>czujniki p.poż, monitoring wizyjny, instalacja alarmowa</t>
  </si>
  <si>
    <t>pustak+cegła</t>
  </si>
  <si>
    <t>stały system dozoru instalacji alarmowej p.poż oraz ochrona mienia w formie doraźnej - patrol co godzinę;  instalacja alarmowa p.kradzieżowa</t>
  </si>
  <si>
    <t>bloczek+cegła</t>
  </si>
  <si>
    <t>stały system dozoru instalacji alarmowej p.poż oraz ochrona mienia w formie doraźnej - patrol co godzinę;  monitoring wizyjny (kamery)</t>
  </si>
  <si>
    <t>ul.Harcerska</t>
  </si>
  <si>
    <t>ochrona mienia w formie doraźnej - patrol co godzinę, monitoring wizyjny</t>
  </si>
  <si>
    <t>instalacja alarmowa przeciw włamaniowa</t>
  </si>
  <si>
    <t>ul.Parkowa</t>
  </si>
  <si>
    <t>żelbetowy / blacha</t>
  </si>
  <si>
    <t>instalacja alarmowa przeciw włamaniowa i monitoring wizyjny</t>
  </si>
  <si>
    <t>pokrycie -papa</t>
  </si>
  <si>
    <t>monitoring wizyjny</t>
  </si>
  <si>
    <t>ul. Jagiełły 31</t>
  </si>
  <si>
    <t>blacha i drewno</t>
  </si>
  <si>
    <t>ul.Olimpijczyków Starogardzkich 1</t>
  </si>
  <si>
    <t>rzeka - do 100 m</t>
  </si>
  <si>
    <t>1 częściowo 2</t>
  </si>
  <si>
    <t>149,65 mkw</t>
  </si>
  <si>
    <t>129 m2</t>
  </si>
  <si>
    <t>komputer Dell 3010 i5 2400 z Windows</t>
  </si>
  <si>
    <t>drukarka Brother</t>
  </si>
  <si>
    <t>drukarka HP Laser Jet 400 Pro</t>
  </si>
  <si>
    <t>kasa fiskalna Novitus Nano E - 3 szt.</t>
  </si>
  <si>
    <t xml:space="preserve">kasa fiskalna Novitus Nano E </t>
  </si>
  <si>
    <t>drukarka Samsung</t>
  </si>
  <si>
    <t>komputer PC i5-9600K</t>
  </si>
  <si>
    <t>monitor IIYAMA 22.5</t>
  </si>
  <si>
    <t>Drukarka Epson EcoTank L3151</t>
  </si>
  <si>
    <t>Centrala i sieć telefoniczna</t>
  </si>
  <si>
    <t>Urządzenie wielofunkcyjne atramentowe Canon PIXMA G6040</t>
  </si>
  <si>
    <t>Telewizor Xiaomi Mi Led 4S 43"</t>
  </si>
  <si>
    <t>Kasa fiskalna Novitus Nano II OnLine z czytnikiem kodów kreskowych</t>
  </si>
  <si>
    <t>Telewizor LG 75" 75UP78003LB - 2 szt.</t>
  </si>
  <si>
    <t>Chłodziarko zamrażarka Kernau KFR 08254. 1W</t>
  </si>
  <si>
    <t>Urządzenie wielofunkcyjne Brother DCP-T720DW InkBenefit Plus SN:E80725B2H520122</t>
  </si>
  <si>
    <t>Chłodziarko zamrażarka Kernau KFR 14152. 1W</t>
  </si>
  <si>
    <t xml:space="preserve">Notebook ASUS E502 </t>
  </si>
  <si>
    <t xml:space="preserve">Notebook ASUS R541NA-GQ150T </t>
  </si>
  <si>
    <t xml:space="preserve">Laptop Dell Inspirion 15 </t>
  </si>
  <si>
    <t>Notebook/Laptop 13,3" Apple MacBook Air i5/16GB/256/Iris Plus/MacOS Space Gray</t>
  </si>
  <si>
    <t>Mikser Blackmagic Design - ATEM Mini Pro ISO</t>
  </si>
  <si>
    <t>Mikrofony bezprzewodowe Shuder UHF (2 x głowa, 2 razy ręka)</t>
  </si>
  <si>
    <t>Kamery Sony HDR-CX405 (2 szt.)</t>
  </si>
  <si>
    <t xml:space="preserve">8. </t>
  </si>
  <si>
    <t>Zestaw bezprzewodowy audio Boya BY-WM8 Pro-K4</t>
  </si>
  <si>
    <t xml:space="preserve">9. </t>
  </si>
  <si>
    <t xml:space="preserve">Laptop Lenovo Ideapad 3-17ADA </t>
  </si>
  <si>
    <t xml:space="preserve">10. </t>
  </si>
  <si>
    <t>Laptop HP15S R5-4500 16GB 512SSD W10 (2 szt.)</t>
  </si>
  <si>
    <t xml:space="preserve">11. </t>
  </si>
  <si>
    <t>Tablet Huawei MediaPad M5 Lite 8.0 32 GB</t>
  </si>
  <si>
    <t xml:space="preserve">12. </t>
  </si>
  <si>
    <t>Laptop Asus VivoBook S433FAEB023T</t>
  </si>
  <si>
    <t xml:space="preserve">13. </t>
  </si>
  <si>
    <t>Notebook Lenovo Ideapad 3-17ADA</t>
  </si>
  <si>
    <t xml:space="preserve">14. </t>
  </si>
  <si>
    <t>Kolumna aktywna</t>
  </si>
  <si>
    <t xml:space="preserve">15. </t>
  </si>
  <si>
    <t>Aparat cyfrowy Sony A6600</t>
  </si>
  <si>
    <t xml:space="preserve">16. </t>
  </si>
  <si>
    <t>obiektyw zmiennoogniskowy Sony E 18-135 mm</t>
  </si>
  <si>
    <t xml:space="preserve">17. </t>
  </si>
  <si>
    <t>zestaw Befree Leaver z głowicą video</t>
  </si>
  <si>
    <t xml:space="preserve">18. </t>
  </si>
  <si>
    <t>Laptop Asus X515JA-BQ2110T</t>
  </si>
  <si>
    <t>monitoring wizyjny i system alarmowy ul. Hallera</t>
  </si>
  <si>
    <t>monitoring 8 szt kamer ul. Jagiełły 31</t>
  </si>
  <si>
    <t>GST KM23</t>
  </si>
  <si>
    <t>GST KP69</t>
  </si>
  <si>
    <t>GST 12SN</t>
  </si>
  <si>
    <t>01.01.2024</t>
  </si>
  <si>
    <t>31.12.2024</t>
  </si>
  <si>
    <t>19.02.2024</t>
  </si>
  <si>
    <t>18.02.2025</t>
  </si>
  <si>
    <t>29.05.2024</t>
  </si>
  <si>
    <t>28.05.2025</t>
  </si>
  <si>
    <t>10.07.2024</t>
  </si>
  <si>
    <t>09.07.2025</t>
  </si>
  <si>
    <t>18.03.2024</t>
  </si>
  <si>
    <t>17.03.2025</t>
  </si>
  <si>
    <t>20.05.2024</t>
  </si>
  <si>
    <t>19.05.2025</t>
  </si>
  <si>
    <t>27.06.2024</t>
  </si>
  <si>
    <t>26.06.2025</t>
  </si>
  <si>
    <t>15.06.2024</t>
  </si>
  <si>
    <t>14.06.2025</t>
  </si>
  <si>
    <t>14.09.2023</t>
  </si>
  <si>
    <t>13.09.2024</t>
  </si>
  <si>
    <t>22.06.2024</t>
  </si>
  <si>
    <t>21.06.2025</t>
  </si>
  <si>
    <t>17.07.2024</t>
  </si>
  <si>
    <t>16.07.2025</t>
  </si>
  <si>
    <t>17.02.2024</t>
  </si>
  <si>
    <t>16.02.2025</t>
  </si>
  <si>
    <t>02.02.2024</t>
  </si>
  <si>
    <t>01.02.2025</t>
  </si>
  <si>
    <t>22.03.2024</t>
  </si>
  <si>
    <t>21.03.2025</t>
  </si>
  <si>
    <t>02.06.2024</t>
  </si>
  <si>
    <t>01.06.2025</t>
  </si>
  <si>
    <t>28.08.2023</t>
  </si>
  <si>
    <t>27.08.2024</t>
  </si>
  <si>
    <t>16.05.2024</t>
  </si>
  <si>
    <t>15.05.2025</t>
  </si>
  <si>
    <t>30.10.2023</t>
  </si>
  <si>
    <t>29.10.2024</t>
  </si>
  <si>
    <t>kultura</t>
  </si>
  <si>
    <t>instalacja sygnalizacji pożaru i oddymiania, sieć hydrantowa, gaśnice, instalacja antywłamaniowa – monitoring budynku, sygnały przekazywane do agencji ochrony</t>
  </si>
  <si>
    <t>Starogard Gdański. Al. Jana Pawła II nr 3</t>
  </si>
  <si>
    <t>cegła i gazobeton</t>
  </si>
  <si>
    <t>żelbetowe i typu kleina</t>
  </si>
  <si>
    <t>stropodach akermana pokrycie papą termozgrzewalną</t>
  </si>
  <si>
    <t>sieć hydrantowa, gaśnice, instalacja antywlamaniowa – monitoring budynku, sygnały przekazywane do agencji ochrony.</t>
  </si>
  <si>
    <t>Starogard Gdański. Al. Jana Pawła II nr 2</t>
  </si>
  <si>
    <t>żelbetowe i typu kleina i drewniane</t>
  </si>
  <si>
    <t>drewniany pokryty papą termozgrzewalną</t>
  </si>
  <si>
    <t>09.12.2017 – 12.04.2018 dostosowanie budynku SCK do obowiązujących przepisów p.poż wraz z modernizacją pomieszczeń – wartość 499663,- zł</t>
  </si>
  <si>
    <t>trzy nadziemne</t>
  </si>
  <si>
    <t>Modernizacja budynku kina – przebudowa dachu nad salą kinową, 2018 rok  - wartość 430869,- zl; Wykonanie elewacji budynku kina, 2018 rok – wartość 110000,- zł; Adaptacja sceny kina na scenę teatralną, 2020 rok wartość 152520,- zł</t>
  </si>
  <si>
    <t>nie występuje</t>
  </si>
  <si>
    <t>dostateczna</t>
  </si>
  <si>
    <t>dwie nadziemne</t>
  </si>
  <si>
    <t>tak w części</t>
  </si>
  <si>
    <t>Serwer Solar E100 SB</t>
  </si>
  <si>
    <t>Komputer z procesorem Inter Coler i5  9400 F dysk SSD WO 250GB</t>
  </si>
  <si>
    <t>Serwer plików DS 2201 wraz z dyskiem Segate 1 TB</t>
  </si>
  <si>
    <t>Projektor Sonny VPL FX 500L z obiektywem VPLL ZM 42PK</t>
  </si>
  <si>
    <t>Projektor zewnętrzny LUMITRIX T2RGB</t>
  </si>
  <si>
    <t>Kolumny głośnikowe BOSE S1 2 szt</t>
  </si>
  <si>
    <t>Zestaw nagłaśniający BOSE ( F1 812 2 szt, F1 Subwoofer 2 szt</t>
  </si>
  <si>
    <t xml:space="preserve">Zestaw nagłaśniający </t>
  </si>
  <si>
    <t>Kolumny głośnikowe BOSE S1 Pro. PA  2 szt</t>
  </si>
  <si>
    <t>Mikrofony zestaw SHURE BLX 288E/B-58  2 szt</t>
  </si>
  <si>
    <t>Samodzielny Publiczny Zakład Opieki Zdrowotnej Starogardzkie Centrum Rehabilitacji</t>
  </si>
  <si>
    <t>191827642</t>
  </si>
  <si>
    <t>5921890333</t>
  </si>
  <si>
    <t>ul. gen. Józefa Hallera 21/1, 83-200 Starogard Gdański</t>
  </si>
  <si>
    <t>8690A
8622Z</t>
  </si>
  <si>
    <t>DZIAŁALNOŚĆ FIZJOTERAPEUTYCZNA
PRAKTYKA LEKARSKA SPECJALISTYCZNA</t>
  </si>
  <si>
    <t>Sala sportowa</t>
  </si>
  <si>
    <t>Zespół boisk sportowych</t>
  </si>
  <si>
    <t>Droga kołowa</t>
  </si>
  <si>
    <t>Ulice i place</t>
  </si>
  <si>
    <t>Plac betonowy</t>
  </si>
  <si>
    <t>Sieć kanalizacji deszczowej</t>
  </si>
  <si>
    <t>Oświetlenie Szkoły</t>
  </si>
  <si>
    <t>Ogrodzenie Szkoły</t>
  </si>
  <si>
    <t>Budynek Basenu</t>
  </si>
  <si>
    <t>Boisko piłkarskie</t>
  </si>
  <si>
    <t>Oświetlenie boiska</t>
  </si>
  <si>
    <t>Ogrodzenie boiska</t>
  </si>
  <si>
    <t>Obiekt sportowy i plac zabaw</t>
  </si>
  <si>
    <t>monitoring, kraty, portier, hydranty</t>
  </si>
  <si>
    <t>Starogard Gd., ul. Zblewska 18</t>
  </si>
  <si>
    <t>pustak, cegła</t>
  </si>
  <si>
    <t>płyta żelbetonowa</t>
  </si>
  <si>
    <t>płyta żelbetonowa, papa</t>
  </si>
  <si>
    <t>monitoring, kraty, portier</t>
  </si>
  <si>
    <t>monitoring</t>
  </si>
  <si>
    <t>urządzenie Brother</t>
  </si>
  <si>
    <t>komputer Fujitsu</t>
  </si>
  <si>
    <t>urządzenie Laser Jet Pro</t>
  </si>
  <si>
    <t>monitor interaktywny Pro2 K - 2 szt</t>
  </si>
  <si>
    <t>komputer Dell - 6 szt</t>
  </si>
  <si>
    <t>urzadzenie wielofunk. Epson</t>
  </si>
  <si>
    <t>drukarka Hp</t>
  </si>
  <si>
    <t>drukarka etykiet</t>
  </si>
  <si>
    <t>komputer Dell</t>
  </si>
  <si>
    <t>Konica Minolta</t>
  </si>
  <si>
    <t>monitor Philips</t>
  </si>
  <si>
    <t>kopiarka Konica Minolta</t>
  </si>
  <si>
    <t>monitor avtek – 2 szt</t>
  </si>
  <si>
    <t>urządzenie wielofunkcyjne Hp</t>
  </si>
  <si>
    <t>monitor led 32” Benq</t>
  </si>
  <si>
    <t>projektor</t>
  </si>
  <si>
    <t>komputer stacjonarny ASUS – 5 szt</t>
  </si>
  <si>
    <t>monitor ASUS – 5 szt</t>
  </si>
  <si>
    <t>urządzenie wielofunkcyjne Epson – 20 szt</t>
  </si>
  <si>
    <t>Brother urządzenie wielofunkcyjne MFC</t>
  </si>
  <si>
    <t>drukarka 3D – 2 szt</t>
  </si>
  <si>
    <t>monitor interaktywny 4K</t>
  </si>
  <si>
    <t>projektor Vivitek</t>
  </si>
  <si>
    <t>okulary VR Wirtualne – 4 szt</t>
  </si>
  <si>
    <t>pracownia robotyki</t>
  </si>
  <si>
    <t>skaner 3D</t>
  </si>
  <si>
    <t>zestaw audio-wideo Studio telewizyjne</t>
  </si>
  <si>
    <t>projektor Viewson</t>
  </si>
  <si>
    <t>laptop</t>
  </si>
  <si>
    <t>projektor - 4 szt</t>
  </si>
  <si>
    <t>laptop Dell</t>
  </si>
  <si>
    <t>kolumna z Wifi - 2 szt</t>
  </si>
  <si>
    <t>projektor - 2 szt</t>
  </si>
  <si>
    <t>hp elitebook - 2 szt</t>
  </si>
  <si>
    <t>notebook Hp - 4 szt</t>
  </si>
  <si>
    <t>NBK Hp Elitebook - 2 szt</t>
  </si>
  <si>
    <t>notebook Dell</t>
  </si>
  <si>
    <t>laptop 5,1</t>
  </si>
  <si>
    <t>notebook Apple</t>
  </si>
  <si>
    <t>notebook 14" Lenovo - 30 szt</t>
  </si>
  <si>
    <t>Dell - 2 szt</t>
  </si>
  <si>
    <t>laptop ASUS – 40 szt</t>
  </si>
  <si>
    <t>Lenovo</t>
  </si>
  <si>
    <t>notebook  Lenovo YOGA – 3 szt</t>
  </si>
  <si>
    <t>SZKOŁA</t>
  </si>
  <si>
    <t>MAŁA SALA GIMNASTYCZNA</t>
  </si>
  <si>
    <t>Drogi i place</t>
  </si>
  <si>
    <t>-gaśnice (rodzaj, ilość)  
-hydranty (rodzaj, ilość)
-czujniki i urządzenia alarmowe , przekazywany jest sygnał alarmowy (lokalnie na terenie obiektu i do agencji ochrony)
-alarmy, dozór ( agencji ochrony, całodobowy)</t>
  </si>
  <si>
    <t>UL. II PUŁKU SZWOLEŻERÓW ROKITNIAŃSKICH 4 83-200 STAROGARD GDAŃSKI</t>
  </si>
  <si>
    <t>żelbetowe, Leiera</t>
  </si>
  <si>
    <t>płyty korytkowe, kryty papą</t>
  </si>
  <si>
    <t>prefabrykowany, kryty papą</t>
  </si>
  <si>
    <t>Aktywna Tablica Interaktywna AVTEK</t>
  </si>
  <si>
    <t xml:space="preserve">Monitor Avtek Touch Screene 5 </t>
  </si>
  <si>
    <t>Zestaw komuterowy Dell 24 szt</t>
  </si>
  <si>
    <t>Drukarka 3D Einstart-C</t>
  </si>
  <si>
    <t>Serwer NAS QNAP TP-231P2-1G</t>
  </si>
  <si>
    <t>Zestaw komputerowy Delloptiplex</t>
  </si>
  <si>
    <t>Urządzenie wielofukncyjne Epson</t>
  </si>
  <si>
    <t>Urządzenie wielofunkcyjne BROTHER MFC-L2720DW</t>
  </si>
  <si>
    <t>Zestaw audio-video podstawowy</t>
  </si>
  <si>
    <t>Zestaw audio dużej mocy</t>
  </si>
  <si>
    <t>Drukarka 3D Skrinter</t>
  </si>
  <si>
    <t>Zestaw komputerowy FUJITSU LIFEBOOK A544 14 szt.</t>
  </si>
  <si>
    <t>Monitor interaktywny Samsung 75'</t>
  </si>
  <si>
    <t>Komputer stacjonarny ASUS D500TC-511400095R 26 szt.</t>
  </si>
  <si>
    <t>Monitor ASUS VY249HE 26 szt.</t>
  </si>
  <si>
    <t>Urządzenie wielofunkcyjne Brother T510</t>
  </si>
  <si>
    <t>Tablet Lenovo E10 TB-X104F</t>
  </si>
  <si>
    <t>Tablet Lenovo TB-7104F</t>
  </si>
  <si>
    <t>Laptop Dell Inspirion 15,6"</t>
  </si>
  <si>
    <t>Laptop Lenovo Think Pad 8 szt</t>
  </si>
  <si>
    <t>HP Elitebook Folio 9480m</t>
  </si>
  <si>
    <t>Notebook Fujitsu S752</t>
  </si>
  <si>
    <t>Notebook Lenovo 14 ThinPad T440 10 szt.</t>
  </si>
  <si>
    <t>Tablet graficzny Huion H640P</t>
  </si>
  <si>
    <t>Laptop HP255 G7 R3</t>
  </si>
  <si>
    <t>Projektor BenQ MX560</t>
  </si>
  <si>
    <t>Szorowarka prowadzona</t>
  </si>
  <si>
    <t>Kolektor Ciperlab CT8200CCD USB DOK</t>
  </si>
  <si>
    <t>Smartfon REALME 7i4+64GB Blue</t>
  </si>
  <si>
    <t>Odkurzacz KARCHER</t>
  </si>
  <si>
    <t>Głośnik PANASONIC S.C.-TMAX 10E-K</t>
  </si>
  <si>
    <t>Projektor BenQ MX536</t>
  </si>
  <si>
    <t>Drukarka etykiet Godex RT200</t>
  </si>
  <si>
    <t>Laptop HP250 G4 15 szt.</t>
  </si>
  <si>
    <t>Laptop DELL 3510</t>
  </si>
  <si>
    <t>Stacja lutownicza HotAir 2w1 Zaoxin 852D</t>
  </si>
  <si>
    <t>Mikroskop DO Genetic Pro (T) z kamerą PRO5MP</t>
  </si>
  <si>
    <t>Wizualizer Aver F-17-8M</t>
  </si>
  <si>
    <t>Okulary VR 64 wirtualne laboratorium</t>
  </si>
  <si>
    <t>Zestaw Audio mobilny</t>
  </si>
  <si>
    <t>Robot planetarny BXKM1000E</t>
  </si>
  <si>
    <t>Projektor BenQ MW560</t>
  </si>
  <si>
    <t>Projektor BenQ MW550</t>
  </si>
  <si>
    <t>Zmywarko-wyparzarka z podstawą</t>
  </si>
  <si>
    <t>Mikrofony  FONESTAR MSH-209</t>
  </si>
  <si>
    <t>Radiomagnetofon JVC Radio CD RCE561B</t>
  </si>
  <si>
    <t>Rejstrator 16 kanałowy z dyskiem twardym</t>
  </si>
  <si>
    <t xml:space="preserve">3. Miejskie Przedszkole Publiczne Nr 1  </t>
  </si>
  <si>
    <t>4. Miejskie Przedszkole Publiczne Nr 2 z Oddziałami Integracyjnymi</t>
  </si>
  <si>
    <t>5. Miejskie Przedszkole Publiczne Nr 3</t>
  </si>
  <si>
    <t>6. Miejskie Przedszkole Publiczne nr 4</t>
  </si>
  <si>
    <t>7. Miejskie Przedszkole Publiczne Nr 5 im. Janusza Korczaka</t>
  </si>
  <si>
    <t>8. Miejskie Przedszkole Publiczne Nr 6 "Modraczek"</t>
  </si>
  <si>
    <t>9. Miejskie Przedszkole Publiczne nr 8 "Bajeczka"</t>
  </si>
  <si>
    <t>10. Miejskie Przedszkole Publiczne Nr 10 "Słoneczna Kraina"</t>
  </si>
  <si>
    <t>11. Publiczna Szkoła Podstawowa Nr 1 im. H. Sienkiewicza</t>
  </si>
  <si>
    <t>12. Publiczna Szkoła Podstawowa Nr 2</t>
  </si>
  <si>
    <t>16. Publiczna Szkoła Podstawowa nr 8</t>
  </si>
  <si>
    <t>17. Centrum Usług Wspólnych</t>
  </si>
  <si>
    <t xml:space="preserve">18. Środowiskowy Dom Samopomocy </t>
  </si>
  <si>
    <t>19. Ośrodek Sportu i Rekreacji</t>
  </si>
  <si>
    <t>20. Miejski Zakład Komunikacji</t>
  </si>
  <si>
    <t>21. Starogardzkie Centrum Kultury</t>
  </si>
  <si>
    <t>4. Miejskie Przedszkole Publiczne Nr 2</t>
  </si>
  <si>
    <t>7. Miejskie Przedszkole Publiczne Nr 5</t>
  </si>
  <si>
    <t>10.  Miejskie Przedszkole Publiczne Nr 10 "Słoneczna Kraina"</t>
  </si>
  <si>
    <t>11. Publiczna Szkoła Podstawowa Nr 1</t>
  </si>
  <si>
    <t>18. Środowiskowy Dom Samopomocy</t>
  </si>
  <si>
    <t xml:space="preserve">19. Ośrodek Sportu i Rekreacji </t>
  </si>
  <si>
    <t xml:space="preserve">20. Miejski Zakład Komunikacji </t>
  </si>
  <si>
    <t>12. Publiczna Szkoła Podstawowa nr 2</t>
  </si>
  <si>
    <t>14. Publiczna Szkoła Podstawowa nr 4  z Oddziałami Integracyjnymi</t>
  </si>
  <si>
    <t>20. Miejski Zakład Komunikacji w Starogardzie Gdańskim</t>
  </si>
  <si>
    <t>Publiczna Szkoła Podstawowa Nr 3, ul. Wybickiego 17</t>
  </si>
  <si>
    <t>szkoła</t>
  </si>
  <si>
    <t>Boisko sportowe</t>
  </si>
  <si>
    <t>boisko</t>
  </si>
  <si>
    <t>Ogrodzenie terenu</t>
  </si>
  <si>
    <t>Place utwardzone</t>
  </si>
  <si>
    <t>place</t>
  </si>
  <si>
    <t>Zewn. sieć kanalizacji sanitarnej</t>
  </si>
  <si>
    <t>sieć kanalizacyjna</t>
  </si>
  <si>
    <t>Publiczna Szkoła Podstawowa Nr 3, ul. Traugutta 2</t>
  </si>
  <si>
    <t>Kompleks boisk sportowych</t>
  </si>
  <si>
    <t>Oświetlenie boiska ,,Orlik"</t>
  </si>
  <si>
    <t>p.poż. - hydranty wewnętrzne - 11szt,                  podręczny sprzęt gaśniczy - 17 szt., urządzenia antypaniczne na wszystkich drzwiach ewakuacyjnych, oświetlenie awaryjno -ewakuacyjne, przeciwkradzieżowe- sygnalizacja alarmu włamaniowego i monitoring video podłączony pod firmę ochraniarską - Hera</t>
  </si>
  <si>
    <t>ul. Wybickiego 17, 83-200 Starogard Gdański</t>
  </si>
  <si>
    <t>cegła dziurawka/gazobeton</t>
  </si>
  <si>
    <t>DZ - 3/płyty żelbetowe</t>
  </si>
  <si>
    <t>płaski z płyt korytkowych, pokryty papą</t>
  </si>
  <si>
    <t>p.poż. - hydranty wewnętrzne - 13szt,                  podręczny sprzęt gaśniczy - 32 szt., koc gaśniczy - 1 szt., urządzenia antypaniczne na wszystkich drzwiach ewakuacyjnych, oświetlenie awaryjno -ewakuacyjne, przeciwkradzieżowe- sygnalizacja alarmu włamaniowego i monitoring video podłączony pod firmę ochraniarską - Hera</t>
  </si>
  <si>
    <t>ul. Traugutta 2, 83-200 Starogard Gdański</t>
  </si>
  <si>
    <t xml:space="preserve">      cegła ceramiczna</t>
  </si>
  <si>
    <t>płyty żelbetowe</t>
  </si>
  <si>
    <t>dach dwuspadowy, z płyt bkorytkowych, pokryty papą</t>
  </si>
  <si>
    <t>remont kapitalny 1999 r.</t>
  </si>
  <si>
    <t xml:space="preserve"> 3343,4 m²</t>
  </si>
  <si>
    <t xml:space="preserve">             tak</t>
  </si>
  <si>
    <t>remont kapitalny 2006 r.</t>
  </si>
  <si>
    <t>4282,12 m²</t>
  </si>
  <si>
    <t>UPS CyberPower BU650E-FR</t>
  </si>
  <si>
    <t>Komputer stacjonarny ASUS D500TC-511400095R</t>
  </si>
  <si>
    <t>Monitor ASUS VY249HE</t>
  </si>
  <si>
    <t>Monitor interaktywny Avtek TS MATE 75"</t>
  </si>
  <si>
    <t>Kuchenka elektryczna z piekarnikiem elektrycznym</t>
  </si>
  <si>
    <t>Lodówka SAMSUNG RB38T650EB1 NO FROST GRAFITOWA</t>
  </si>
  <si>
    <t>Czujnik dymu</t>
  </si>
  <si>
    <t>Kserokopiarka Canon imageRunner 2630i</t>
  </si>
  <si>
    <t>Okap Berg pure black</t>
  </si>
  <si>
    <t>Drukarka 3d skrinter</t>
  </si>
  <si>
    <t>Pracownia druku 3d skriware academy, skrimarket 3d playground</t>
  </si>
  <si>
    <t>Switch zyxel gs-105b</t>
  </si>
  <si>
    <t>Switch zyxel gs-105b 10/100/1000 MBPS</t>
  </si>
  <si>
    <t>Niszczarka Fellowers 450m</t>
  </si>
  <si>
    <t>Pracownia robotyki skrilab</t>
  </si>
  <si>
    <t>Skaner 3d rangevision neo z oprogramowaniem</t>
  </si>
  <si>
    <t>Konica Minolta Bizhub c224e</t>
  </si>
  <si>
    <t>Dzwonek szkolny - elektryczna woźna</t>
  </si>
  <si>
    <t>Switch TP - Link tl-sg108e</t>
  </si>
  <si>
    <t>Dryatek Accespoint Vigor AP903</t>
  </si>
  <si>
    <t>Monitor interaktywny Newline TT-6519RS</t>
  </si>
  <si>
    <t>Urządzenie wielofunkcyjne Brother DCP-L3550CDW</t>
  </si>
  <si>
    <t>Komputerowa pracownia terminalowa z wyposażeniem i stanowiskami terminalowymi</t>
  </si>
  <si>
    <t xml:space="preserve">Patelnia elektryczna z uchylaniem ręcznym </t>
  </si>
  <si>
    <t>Komputer Dell Vostro 3888 MT</t>
  </si>
  <si>
    <t>Router Dryatek Vigor 2915AC</t>
  </si>
  <si>
    <t>Dryatec Accespoint Vigor AP903</t>
  </si>
  <si>
    <t>Drukarka Brother</t>
  </si>
  <si>
    <t>Pralka Kernau KFWM 754203</t>
  </si>
  <si>
    <t>Klimatyzator Rotenso Ukura 7kWR32</t>
  </si>
  <si>
    <t>HP COMPAQ 8300</t>
  </si>
  <si>
    <t>Monitor interaktywny Activpanel 75"4k nick</t>
  </si>
  <si>
    <t>Kserokopiarka Minolta BIZHUB c224e</t>
  </si>
  <si>
    <t>Brother DCP-J105 3w1</t>
  </si>
  <si>
    <t>Drukarka Brother DCP J100</t>
  </si>
  <si>
    <t>Drukarka Brother DCP-J105</t>
  </si>
  <si>
    <t>Drukarka HP Laser Jet P1005</t>
  </si>
  <si>
    <t>Urządzenie wielofunkcyjne Canon Pixma mg 3050</t>
  </si>
  <si>
    <t>Serwer Dell T130/Winsvrstd2019/DVCCal 40 cal</t>
  </si>
  <si>
    <t>Kserokopiarka Minolta Bizhub 185</t>
  </si>
  <si>
    <t>Monitor Philips 23,8" 240v5qdab ips</t>
  </si>
  <si>
    <t>Komputer Dell optiplex 7010 i3/4gb/120gb ssd/win7p</t>
  </si>
  <si>
    <t>Komputer HP 3400 i3/4gb/win 7 pro</t>
  </si>
  <si>
    <t>Tablica interaktywna Avtek TT Board 100 pro</t>
  </si>
  <si>
    <t>Kolumna aktywna azus + 2 mikrofony</t>
  </si>
  <si>
    <t>Klimatyzator Rotenso JATO 7KW</t>
  </si>
  <si>
    <t>Kolektor CIPERLAB ct 8200 CCD USB DOK</t>
  </si>
  <si>
    <t>Laptop ASUS B1500CESE-BQ1775RA</t>
  </si>
  <si>
    <t>Projetor Vivitek DX273</t>
  </si>
  <si>
    <t>Podłoga mulimedialna</t>
  </si>
  <si>
    <t>Sarmonic bezprzewodowy zestaw audio blink 500B1 (RX+TX)</t>
  </si>
  <si>
    <t>Stacja lutownicza</t>
  </si>
  <si>
    <t>Okulary VR 64 laboratorium przedmiotowe zestaw 8 szt. ClassVR Premium VRP64/8</t>
  </si>
  <si>
    <t>Fonestar</t>
  </si>
  <si>
    <t>Mikrofon Boya by-wm3d 2.4g bezprzewodowy</t>
  </si>
  <si>
    <t>Zestaw oświetlenia do nagrań quadralite move x400/softbox120/air260</t>
  </si>
  <si>
    <t>Notebook Dell Inspiron 15 3501-5580 i5-1035G1/15,6" Touch/12gb/256gb/w10</t>
  </si>
  <si>
    <t>Zestaw mikrofonowy vonyx wm61 16-KAN</t>
  </si>
  <si>
    <t>Zestaw mikrofonowy bezprzewodowy vonyx wmb z mikrofonem nagłownym</t>
  </si>
  <si>
    <t>Zestaw mikro Hi-Fi Sony srsxp500</t>
  </si>
  <si>
    <t>Aver M15W</t>
  </si>
  <si>
    <t>Aparat fotograficzny Canon M50 Mark II z akcesoriami</t>
  </si>
  <si>
    <t>Zestaw mikroskop delta optical genetic pro+ kamera dlt-vem pro 1080 hdmi/wifi</t>
  </si>
  <si>
    <t>Projektor krótkoogniskowy Vivitek dx283-st</t>
  </si>
  <si>
    <t>Projektor Viewsonic PA503W</t>
  </si>
  <si>
    <t>Laptop Dell E5470</t>
  </si>
  <si>
    <t>Zestaw bezprzewodowy głośnikowy Panasonic S.C.-TMAX10</t>
  </si>
  <si>
    <t>Laptop Lenovo IBM T440 I5 4GEN/4gb/240ssd/win</t>
  </si>
  <si>
    <t>Aparat telefoniczny SAMSUNG Galaxy A10</t>
  </si>
  <si>
    <t>Lenovo Thinkpad T440 i5/8gb/24/240ssd/14"</t>
  </si>
  <si>
    <t>Notebook ASUS F543MA 15,6/4gb/128ssd/w10</t>
  </si>
  <si>
    <t>Notebook Fujitsu s752 i5/8gb/240ssd/14/w10</t>
  </si>
  <si>
    <t>HP Elitebook folio 9480m i5/GB/240gb/14</t>
  </si>
  <si>
    <t>Projektor Benq MS535 DLP SVGA/2xHDMI</t>
  </si>
  <si>
    <t>Lenovo T550</t>
  </si>
  <si>
    <t>Laptop Fujitsu e544</t>
  </si>
  <si>
    <t>Laptop HP Probook</t>
  </si>
  <si>
    <t>Projektor EPSON EB-W28</t>
  </si>
  <si>
    <t>Laptop HP Elitebook 5870W i7/8192/DVD-RW/W15/W8 PRO</t>
  </si>
  <si>
    <t>HP elitebook 8460 i5/DVD/WIN 7 PRO</t>
  </si>
  <si>
    <t>HP elitebook 8470 i5/120SSD/WIN 7 P</t>
  </si>
  <si>
    <t>Notebook DELL E6420 Core i7/4gb/128sd/win 7</t>
  </si>
  <si>
    <t>Zestaw szkolny Ozobot 6pak</t>
  </si>
  <si>
    <t>Ozobot bit</t>
  </si>
  <si>
    <t>Laptop Toschiba</t>
  </si>
  <si>
    <t>Projektor Optoma x305ST xga vga hdmi</t>
  </si>
  <si>
    <t>`2018</t>
  </si>
  <si>
    <t>Drukarka SAMSUNG SL-M2026</t>
  </si>
  <si>
    <t>Tablet Lenovo Yoga TAB 3 10 x50</t>
  </si>
  <si>
    <t>Projektor Benq MS506 SVAG ANSI 13000:1</t>
  </si>
  <si>
    <t>Projektor ultrakrótkoogmniskowy Vivitek d757wt</t>
  </si>
  <si>
    <t>Dell E5420 i5/4gb/320/DVD/14"/WIN 7 pro</t>
  </si>
  <si>
    <t>Rejestrator z dyskiem twardym (wew)</t>
  </si>
  <si>
    <t>Rejestrator hybrydowy Hikvision (wew)</t>
  </si>
  <si>
    <t>Dysk 2TB WD PRP (wew)</t>
  </si>
  <si>
    <t>Centrala alarmowa Satel Integra 64 (wew)</t>
  </si>
  <si>
    <t>Monitor (wew)</t>
  </si>
  <si>
    <t>Rejestrator DVR 16 kamer (wew)</t>
  </si>
  <si>
    <t>Dysk HDD 4TB WD ppav</t>
  </si>
  <si>
    <t>Publiczna Szkoła Podstawowa Nr 3</t>
  </si>
  <si>
    <t>EDUKACJA</t>
  </si>
  <si>
    <t xml:space="preserve">ZESPÓŁ BOISK SPORTOWYCH - ORLIK </t>
  </si>
  <si>
    <t>SPORT</t>
  </si>
  <si>
    <t>gaśnica śniegowa - 3 szt; gaśnica proszkowa - 10 szt.; gaśnica CO2 - 1 szt.; hydranty 14 szt.; czujnik gazowy - 1 szt.; monitoring wizyjny na zewnątrz; dozór agencji ochrony</t>
  </si>
  <si>
    <t>Starogard Gd., ul. Bp.K.Dominika 32</t>
  </si>
  <si>
    <t>bloczki betonowe komórkowego + cegła</t>
  </si>
  <si>
    <t>płyty kanałowe</t>
  </si>
  <si>
    <t>płyta stropowa otworowa " szkolne", keramzyt 21/51 cm, wylewka 5 cm , papa</t>
  </si>
  <si>
    <t>gaśnica GP-6  1 szt.</t>
  </si>
  <si>
    <t>Starogard Gd., ul. Kalinowskiego 28</t>
  </si>
  <si>
    <t>DOSTAETCZNY</t>
  </si>
  <si>
    <t>Komputer PC-i3 ASUS</t>
  </si>
  <si>
    <t>Monitor interaktywny AVTEK 2 sztuki</t>
  </si>
  <si>
    <t>Komputer DELL 990i5</t>
  </si>
  <si>
    <t>Komputer DELL 7010i3 4 sztuki</t>
  </si>
  <si>
    <t>Serwer DELL</t>
  </si>
  <si>
    <t>Monitor Belinea/AOC (5*799,10)</t>
  </si>
  <si>
    <t>Monitor Belinea</t>
  </si>
  <si>
    <t>Monitor AG Neovo</t>
  </si>
  <si>
    <t>Monitor Hyundai</t>
  </si>
  <si>
    <t>Monitor HYUNDAI X93W (13*150,00)</t>
  </si>
  <si>
    <t>Komputer HP Elitedesk (10*790)</t>
  </si>
  <si>
    <t>Komputer Dell Optiplex (3*820)</t>
  </si>
  <si>
    <t>Zasilacz awaryjny APC</t>
  </si>
  <si>
    <t>Komputer Dell 3020 (2*780)</t>
  </si>
  <si>
    <t>Urządzenie wielofunkcyjne Epson</t>
  </si>
  <si>
    <t>drukarka 3D  skrinter</t>
  </si>
  <si>
    <t>Drukarka etykiet GODEX RT 2000</t>
  </si>
  <si>
    <t>Komputer Dell Vostro I3</t>
  </si>
  <si>
    <t>Komputer Dell Latitude 3510</t>
  </si>
  <si>
    <t>Mikrokontroler Ardunio uno starter kit box</t>
  </si>
  <si>
    <t>Skaner 3D Rengevision Neo</t>
  </si>
  <si>
    <t xml:space="preserve">Mikrokontroler Ardunio uno starter kit </t>
  </si>
  <si>
    <t>Zestaw Audio-Wideo podstawowy</t>
  </si>
  <si>
    <t>Urządzenie wielofunkcyjne  HP ENVY 6420e</t>
  </si>
  <si>
    <t>pracownia robotyki SKRILAB</t>
  </si>
  <si>
    <t>urzadzenie wielofunkcyjne EPSON WF-4745</t>
  </si>
  <si>
    <t>zasilacz awaryjny APC</t>
  </si>
  <si>
    <t>serwer plików Qnap Ts-233</t>
  </si>
  <si>
    <t>Notebook Lenovo</t>
  </si>
  <si>
    <t>Router Drytek</t>
  </si>
  <si>
    <t>Kolektor danych inwentarzowych</t>
  </si>
  <si>
    <t xml:space="preserve">Komputer Dell </t>
  </si>
  <si>
    <t>Komputer Dell -(2*550,00)</t>
  </si>
  <si>
    <t>Lenovo Thinkpad/Fujitsu (8*1420,00)</t>
  </si>
  <si>
    <t>czytnik kodów Datalogic QW2120 USB</t>
  </si>
  <si>
    <t>Oklulary VR 64 (16*2625,00)</t>
  </si>
  <si>
    <t>Mikroskop edukacyjny</t>
  </si>
  <si>
    <t>stacja lutownicza</t>
  </si>
  <si>
    <t>Lenowo IBM T440 (10*1670)</t>
  </si>
  <si>
    <t>Lapto Asus B1500CEAE-BQ1775RA ( 10*2970)</t>
  </si>
  <si>
    <t>KOTŁY C.O.</t>
  </si>
  <si>
    <t>250 Kw, ciśnienie 0,3 mpa</t>
  </si>
  <si>
    <t>Schafer</t>
  </si>
  <si>
    <t>PSP NR 6 UL. BP. KS.DOMINIKA 32, 83-200 STAROGARD GDAŃSKI</t>
  </si>
  <si>
    <t>Publiczna Szkoła Podstawowa nr 8 im. M. Kopernika w Starogardzie Gdańskim</t>
  </si>
  <si>
    <t>edukacja-szkoła publiczna</t>
  </si>
  <si>
    <t>PRZECIWPOŻAROWE: gaśnice ABC - 12 szt; hydranty - 9 szt. PRZECIWKRADZIEŻOWE: monitoring wizyjny, alarm połączony z firmą ochroniarską</t>
  </si>
  <si>
    <t>aleja Jana Pawła II 10, 83-200 Starogard Gdański</t>
  </si>
  <si>
    <t>śiany zeswnętrzne gazobeton, wewnętrzne: cegła ceramiczna</t>
  </si>
  <si>
    <t>dach płaski z płyt żelbetowych, ocieplony, pokryty papą termozgrzewalną</t>
  </si>
  <si>
    <t>PRZECIWPOŻAROWE: gaśnice ABC - 2 szt; hydranty - 4 szt. PRZECIWKRADZIEŻOWE: monitoring wizyjny, alarm połączony z firmą ochroniarską</t>
  </si>
  <si>
    <t>płyty kanłowe</t>
  </si>
  <si>
    <t>rozbudowa w 2022 roku o salę gimnastyczną wraz z łącznikiem</t>
  </si>
  <si>
    <t>dobre</t>
  </si>
  <si>
    <t>częściowo-pod pomieszczeniem kuchennym</t>
  </si>
  <si>
    <t>bardzo dobre</t>
  </si>
  <si>
    <t>monitor DELL LCD 22'</t>
  </si>
  <si>
    <t>tablica interaktywna TT-BOARD 90 PRO</t>
  </si>
  <si>
    <t>dysk 2TB</t>
  </si>
  <si>
    <t>achitch Lan</t>
  </si>
  <si>
    <t>router Drytek  Vigor 2762ac</t>
  </si>
  <si>
    <t>komputer stacja ADAX ALFA</t>
  </si>
  <si>
    <t>komputer stacja DELL 7010 i3</t>
  </si>
  <si>
    <t>komputer stacja Fujitsu C720</t>
  </si>
  <si>
    <t>komputer stacja DELL 7010</t>
  </si>
  <si>
    <t>komputer stacja DELL 7020</t>
  </si>
  <si>
    <t>komputer stacja DELL VOSTRO 3888</t>
  </si>
  <si>
    <t>komputer stacja HP EliteDesk</t>
  </si>
  <si>
    <t>komputer stacja Dell 7050 i7</t>
  </si>
  <si>
    <t>AccesPoint Srytek Vigor AP903</t>
  </si>
  <si>
    <t>projektor ViewSonic DPL</t>
  </si>
  <si>
    <t>projektor BENQ MX611</t>
  </si>
  <si>
    <t>projektor Vivitek DX273</t>
  </si>
  <si>
    <t>projektor Viewsonic PA503W</t>
  </si>
  <si>
    <t>projektor Viewsonic PA503</t>
  </si>
  <si>
    <t>schwitch D-link</t>
  </si>
  <si>
    <t>AccesPoint Drytek Vigor AP903</t>
  </si>
  <si>
    <t>płyta indukcyjna do zobudowy</t>
  </si>
  <si>
    <t>kuchnia elektryczna AMICA 58IES2.322HTAB</t>
  </si>
  <si>
    <t>czytnik kodów kreskowych Degalogic USB</t>
  </si>
  <si>
    <t>kolektor Argox Pa/20</t>
  </si>
  <si>
    <t>laptop Fujitsu 14"</t>
  </si>
  <si>
    <t>laptop HP Elitebook 14"</t>
  </si>
  <si>
    <t>laptop LENOVO ThinkPad 14'</t>
  </si>
  <si>
    <t>laptop LENOVO IBM T440 i5</t>
  </si>
  <si>
    <t>laptop Asus P1512CEA i3</t>
  </si>
  <si>
    <t xml:space="preserve">laptop Lenovo 15,6' </t>
  </si>
  <si>
    <t>laptop Dell Vostro 3510 i5-1135G7</t>
  </si>
  <si>
    <t>tablet eduSensus</t>
  </si>
  <si>
    <t>tablet Terra Pad 10 cali</t>
  </si>
  <si>
    <t>drukarka 3D X3D CRB</t>
  </si>
  <si>
    <t>aparat fotograficzny CANON POWERSHOT G7 MARK III BK</t>
  </si>
  <si>
    <t>drukarka HP Laser Jet Pro M12a</t>
  </si>
  <si>
    <t>drukarka laser BROTHER HL-1110E</t>
  </si>
  <si>
    <t>niszczerka KOBRA + 1 SS4</t>
  </si>
  <si>
    <t>urządzenie wielofunkcyjne BROTHER</t>
  </si>
  <si>
    <t>automat myjący</t>
  </si>
  <si>
    <t>głośniki MEDIA-RECH AUDIENCE</t>
  </si>
  <si>
    <t>głośniki 2.0 NATEC - zestaw</t>
  </si>
  <si>
    <t>mikrofon podwójny LD Systems U505 HHD</t>
  </si>
  <si>
    <t>mikrofon nagłowny - zestaw Sennheiser EW 100 G4-ME3</t>
  </si>
  <si>
    <t>mikrofon SARAMONIC Vmic Mini</t>
  </si>
  <si>
    <t>mikrofon Fonestar MSH-209</t>
  </si>
  <si>
    <t>mikrofon kierunkowy Saramonic Vmic-Mini</t>
  </si>
  <si>
    <t>kolumna BOSE F1 Model 812</t>
  </si>
  <si>
    <t>monitor Dell 23,8' P2422H</t>
  </si>
  <si>
    <t>LEGO Edukation SPIKE Prime - zestaw podstawowy</t>
  </si>
  <si>
    <t>LEGO Edukationa pakiet dla klas 4-8</t>
  </si>
  <si>
    <t>gimbal do smartfona</t>
  </si>
  <si>
    <t>gimbal DJI Ronin-S.C.</t>
  </si>
  <si>
    <t>dron DJI Tello EDU - zestaw</t>
  </si>
  <si>
    <t>wirtualne okulary 8 szt - komplet</t>
  </si>
  <si>
    <t>lodówka Amica (FK2995.2FT)</t>
  </si>
  <si>
    <t>lodówka AMICA FM 137.3X</t>
  </si>
  <si>
    <t>lodówka AMICA FK2995.FT</t>
  </si>
  <si>
    <t>robot wielofunkcyjny AMICA KML4011</t>
  </si>
  <si>
    <t>lampa SIFTBOX 40x40 65W</t>
  </si>
  <si>
    <t>BECREO kit z mikrokontrolerem</t>
  </si>
  <si>
    <t>mikroport z akcesoriami (SARAMINIC Blink500B1)</t>
  </si>
  <si>
    <t>kamera zewnętrzna Hikvision IP 4mm</t>
  </si>
  <si>
    <t>kamera zewnętrzna Hikvision IP 2,80=12</t>
  </si>
  <si>
    <t>kamera zewnętrzna Hikvision IP 4Mpx</t>
  </si>
  <si>
    <t>rejestrator kamer Hikvision IP (16k)</t>
  </si>
  <si>
    <t>kamera TurboHD Hikvision</t>
  </si>
  <si>
    <t>zasilacz buforowy 230/12V 6A z akumulatorem</t>
  </si>
  <si>
    <t>alarm - budynek szkoły</t>
  </si>
  <si>
    <t>boisko szkolne</t>
  </si>
  <si>
    <t>ogrodzenie boiska</t>
  </si>
  <si>
    <t>ogrodzenie terenu szkoły</t>
  </si>
  <si>
    <t>monitoring, alarm,gaśnice 16 szt.,hydranty 13 szt.</t>
  </si>
  <si>
    <t>al. Jana Pawła II 4,83-200 Starogard Gd.</t>
  </si>
  <si>
    <t>ściany murowane z cegły</t>
  </si>
  <si>
    <t>stropy z płyt kanałowych, ogniodporne</t>
  </si>
  <si>
    <t>stropodach, wentylowany, pokryty papą</t>
  </si>
  <si>
    <t>2009 termomodernizacja, 2010 remont dachu,docieplenie i malowanie elewacji, 2013 wymiana stolarki drzwiowej, 2015 remont dachu, 2017 założenie paneli fotowoltaicznych i wymiana lamp wewnętrznych na ledowe</t>
  </si>
  <si>
    <t>Projektor Benq MX 707 s.109</t>
  </si>
  <si>
    <t>Projektor Vasio 2 szt. s.5, s.19</t>
  </si>
  <si>
    <t>Router - wf</t>
  </si>
  <si>
    <t>Router - I p.</t>
  </si>
  <si>
    <t>Projektor OPTOMA s.106</t>
  </si>
  <si>
    <t>Telewizor KRUGER MATZ  s.39</t>
  </si>
  <si>
    <t>DVD -s. 39</t>
  </si>
  <si>
    <t>Nagłośnienie - s.39</t>
  </si>
  <si>
    <t>Projektor OPTOMA s. 09 z zapleczem</t>
  </si>
  <si>
    <t xml:space="preserve">Komputer DELL 10 szt. </t>
  </si>
  <si>
    <t>Projektor s.9</t>
  </si>
  <si>
    <t>Router Drtek Vigor s.203</t>
  </si>
  <si>
    <t>Projektor Benq s. 08</t>
  </si>
  <si>
    <t>Projektor s. 104</t>
  </si>
  <si>
    <t>Projektor Benq s. 23</t>
  </si>
  <si>
    <t>Projktor Benq s. 25</t>
  </si>
  <si>
    <t>Drukarka 3D Skrinter 2 szt.- s.30, s. 06</t>
  </si>
  <si>
    <t>Projektor Benq s.07</t>
  </si>
  <si>
    <t>Komputer ASUS szt. 17</t>
  </si>
  <si>
    <t>Switch Smart s.203</t>
  </si>
  <si>
    <t>Skaner 3 D</t>
  </si>
  <si>
    <t>Terminal 25 szt. s. 203</t>
  </si>
  <si>
    <t>Router TP-LINK s.203</t>
  </si>
  <si>
    <t>Projektor  View Sonics. 35</t>
  </si>
  <si>
    <t>Projektor View Sonic s.39</t>
  </si>
  <si>
    <t>Projektor stołówka</t>
  </si>
  <si>
    <t>Projektor View Sonic s.43</t>
  </si>
  <si>
    <t>Serwer - s.203</t>
  </si>
  <si>
    <t>Urządzenie wielofunkcyjne - s.203</t>
  </si>
  <si>
    <t>Router ASUS -stołówka</t>
  </si>
  <si>
    <t>Laptop Dell</t>
  </si>
  <si>
    <t>Projektor CASIO 3 szt., s.40, s.44, s.37</t>
  </si>
  <si>
    <t>Monitor interaktywny + laptop 2 szt. s.26, s.06</t>
  </si>
  <si>
    <t>Notebook ACER  3 szt. s.wf, s.31, s.21</t>
  </si>
  <si>
    <t>Drukarka HP laser g.204</t>
  </si>
  <si>
    <t>Drukarka EPSON 2 szt. g. 204, g.202</t>
  </si>
  <si>
    <t xml:space="preserve">Laptop HP </t>
  </si>
  <si>
    <t>Notebook LENOVO 17 szt.</t>
  </si>
  <si>
    <t>Notebook  Fujitsu 7 szt.</t>
  </si>
  <si>
    <t xml:space="preserve">Notebook  Fujitsu </t>
  </si>
  <si>
    <t xml:space="preserve">Notebook Fujitsu </t>
  </si>
  <si>
    <t>Notebook LENOVO 16 szt.</t>
  </si>
  <si>
    <t>Laptop DELL - wf</t>
  </si>
  <si>
    <t>Monitor LCD LED fijitsu23</t>
  </si>
  <si>
    <t xml:space="preserve">Monitor ASUS 17 szt. </t>
  </si>
  <si>
    <t>Monitor ASUS 25 szt. s.203</t>
  </si>
  <si>
    <t>Monitor IIYAMA s. 203</t>
  </si>
  <si>
    <t>Drukarka EPSON - biblioteka</t>
  </si>
  <si>
    <t>Drukarka  EPSON L3210 g.33</t>
  </si>
  <si>
    <t>Drukarka Brother  - pok. naucz.</t>
  </si>
  <si>
    <t>Laptop ASUS 3 szt. - g.202, g.204, g.3</t>
  </si>
  <si>
    <t xml:space="preserve">Notebook DELL 2 szt. - s.06, s.30 </t>
  </si>
  <si>
    <t>Głośniki bezprzewodowe s.109</t>
  </si>
  <si>
    <t>Głośniki bezprzewodowe Logitech - p.n. J.W.</t>
  </si>
  <si>
    <t>Głośniki bezprzewodowe Creative s.5, s.9</t>
  </si>
  <si>
    <t>Głośniki bezprzewodowe Creative s.44</t>
  </si>
  <si>
    <t>Aparat CANON s.30</t>
  </si>
  <si>
    <t>Gogle wirtualnej rzeczywistosci 6 walizek  x 8 szt.</t>
  </si>
  <si>
    <t>Zestaw Audio-Wideo</t>
  </si>
  <si>
    <t>Dynamic 45 Maszyna do czyszczenia</t>
  </si>
  <si>
    <t xml:space="preserve">8.580.0001-4116-2019-48-695 </t>
  </si>
  <si>
    <t xml:space="preserve">Lavorwash Polska Sp. z o.o. </t>
  </si>
  <si>
    <t xml:space="preserve">al.Jana Pawła II 4 Starogard Gdański </t>
  </si>
  <si>
    <t>Budynek administracyjno-usługowy ( wartość początkowa po rozbudowie z 2004 r)</t>
  </si>
  <si>
    <t>działalność lecznicza</t>
  </si>
  <si>
    <t>1993 ( po rozbudowie w 2004 r,)</t>
  </si>
  <si>
    <t>magazyn podręczny</t>
  </si>
  <si>
    <t>ogrodzenie ceglano-stalowe</t>
  </si>
  <si>
    <t>Budynek jednokondygnacyjny(po rozbudowie)- dobudowany do istniejącego -z poz.1</t>
  </si>
  <si>
    <t>Kanalizacja deszczowa</t>
  </si>
  <si>
    <t>Ogrodzenie systemowe dl.-32 mb</t>
  </si>
  <si>
    <t>Przyłącze kanalizacyjne</t>
  </si>
  <si>
    <t>Przyłącze energetyczne</t>
  </si>
  <si>
    <t>Chodniki, parkingi, teren rekreacyjny</t>
  </si>
  <si>
    <t>hydrant- 1 szt, gaśnice -2 szt, czujniki i urządzenia alarmowe- sygnał przekazywany do jednostki chroniącej</t>
  </si>
  <si>
    <t>ul. Chopina9   83-200 Starogard Gdański</t>
  </si>
  <si>
    <t>mury z blioczków betonu komórkowego na zaprawoie cem-wap + 0,10 m styropian M-30</t>
  </si>
  <si>
    <t>stropodach</t>
  </si>
  <si>
    <t>stalowo-drewniana, pokrycie dachu blachodachówka wraz z poterzeniem</t>
  </si>
  <si>
    <t>ul. Chopina 9   83-200 Starogard Gdański</t>
  </si>
  <si>
    <t>konstrukcja drewniana pokryta blachodachówką</t>
  </si>
  <si>
    <t>gaśnice- 2 szt, czujniki i urządzenia alarmowe-sygnał przekazywany do jednostki chroniącej</t>
  </si>
  <si>
    <t>murowany-gazobeton o gr.24 cm docieplony styropianem o gr.15 cm</t>
  </si>
  <si>
    <t>konstrukcja dachu drewniana- dach dwuspadowy pokryty blachą wraz z opierzeniem</t>
  </si>
  <si>
    <t>Komputer Dell 13 7100/GB/240GBSSD/W10P/3YNBD + monitor 24" + Office 2016 Home&amp;Buisness PL</t>
  </si>
  <si>
    <t>Zestaw komputerowy z pakietem biurowym : komputer DELLi5/8GB/SSD/W10pro,monitor 24" zasilacz awaryjne, klawiatura, pakiet biurowy MS Office 2019 HB</t>
  </si>
  <si>
    <t>Zestaw Dell AIO i5/8GB/256GB/23''/W10pro + klawiatura + mysz+zasilaczryjny 850W</t>
  </si>
  <si>
    <t>Epson MFP WF-6590DWF A4/4-ink/fax/WLAN/LDAP/PCL6+PS3</t>
  </si>
  <si>
    <t>DELL R5502xXS4310 64GB 7x1TB H355 4x1Gbit 2x600W WS 2022(…) zasilcz, Esed EndPoint Antywirus</t>
  </si>
  <si>
    <t>3 Namioty 10.033,25 zł</t>
  </si>
  <si>
    <t>Środowiskowy Dom Samopomocy drogi i place, ogrodzenie, zespół latarni oświetleniowych</t>
  </si>
  <si>
    <t xml:space="preserve">ośrodek wsparcia dziennego dla  osób z zaburzeniami psychicznymi mieszkańców Gminy Miejskiej starogard Gdański  </t>
  </si>
  <si>
    <t>Środowiskowy Dom Samopomocy znajdujący się na części parteru budynku MPP nr 6 w Starogardzie Gdańskim</t>
  </si>
  <si>
    <t>Środowiskowy Dom Samopomocy drogi i place, ogrodzenie</t>
  </si>
  <si>
    <t xml:space="preserve">budynek przedwojenny </t>
  </si>
  <si>
    <t xml:space="preserve">przeciwkradzieżowe: alarmy (całodobowy monitoring przesyłanych sygnałów prowadzony przez agencję ochrony); rolety antywłamaniowe; przeciwpożarowe: instalacja hydrantowa wewnętrzna z wężami płasko składanymi, instalacja odgromowa, gaśnice proszkowe szt. 3, </t>
  </si>
  <si>
    <t>Al.. Jana Pawła II 6A Starogard Gdański</t>
  </si>
  <si>
    <t>PUSTAK CERAMICZNY</t>
  </si>
  <si>
    <t>KONSTRUKCJA STALOWA, KRATOWNICE DREWNIANE; POKRYCIE BLACHODACHÓWKA</t>
  </si>
  <si>
    <t>przeciwkradzieżowe: alarmy (całodobowy monitoring przesyłanych sygnałów prowadzony przez agencję ochrony), rolety antywłamaniowe; przeciwpożarowe: instalacja hydrantowa wewnętrzna z wężami płasko składanymi, instalacja odgromowa, gaśnice proszkowe szt. 1,</t>
  </si>
  <si>
    <t>Al.. Jana Pawła II 5 Starogard Gdański</t>
  </si>
  <si>
    <t>CEGŁA PAŁNA NA ZAPRAWIE CEMONTOWO WAPIENNEJ</t>
  </si>
  <si>
    <t>GĘSTOŻEBROWE AKERMANA, PODCIĄG - ŻELBETOWY SZER. 20X30</t>
  </si>
  <si>
    <t>DANE W POSIADANIU MPP NR 6, AL. JANA PAWŁA II 5, 83-200 STAROGARD GDAŃSKI</t>
  </si>
  <si>
    <t xml:space="preserve">przeciwkradzieżowe: alarmy (całodobowy monitoring przesyłanych sygnałów prowadzony przez agencję ochrony); instalacja hydrantowa wewnętrzna z wężami płasko składanymi, instalacja odgromowa, gaśnice proszkowe szt. 4, system oddymiania z czujkami dymu, drzwi ogniochronne, </t>
  </si>
  <si>
    <t>ul. Pelplińska 3 Starogard Gdański</t>
  </si>
  <si>
    <t xml:space="preserve">CEGŁA </t>
  </si>
  <si>
    <t>BELKA DREWNIANA</t>
  </si>
  <si>
    <t>KONSTRUKCJA DREWNIANA; POKRYCIE BLACHODACHÓWKA</t>
  </si>
  <si>
    <t>DOSTATECZNY</t>
  </si>
  <si>
    <t xml:space="preserve">31.12.2020 (571 401,13zł)– rozbudowa i modernizacja budynku – budowa klatki schodowej, przebudowa pomieszczeń sanitarnych i ciągów komunikacyjnych, wymiana instalacji elektrycznej, wymiana instalacji centralnego ogrzewania, budowa instalacji wodociągowej, p.poż., budowa oświetlenia awaryjnego, montaż stolarki okienno-drzwiowej.                                 20.12.2021 (129 469,30zł) - remont pomieszczeń przeznaczonych na łazienkę z natryskiem dla osób niepełnosprawnych, salę rehabilitacji oraz salę rękodzieła, wymiana instalacji elektrycznej, wymiana instalacji centralnego ogrzewania, oraz instalacji wodociągowej.                 22.09.2022 (23 500,00zł) - Modernizacja kotłowni z wymianą kotła gazowego 
 30.11.2022 (299 468,47zł) - adaptacja poddasza na pomieszczenia administracyjne, nowa instalacja elektryczna, teletechniczna, wentylacyjna oraz CO. montaż stolarki okiennej (dach) </t>
  </si>
  <si>
    <t>Lenovo AIO V530-24ICB</t>
  </si>
  <si>
    <t>QNAP TS-351-2G</t>
  </si>
  <si>
    <t>Telewizor SONY LED 65”</t>
  </si>
  <si>
    <t>Urządzenie wielofunkcyjne HP LaserJet PRO 4w1</t>
  </si>
  <si>
    <t>Zestaw nagłaśniający YAMAHA</t>
  </si>
  <si>
    <t>Kaskada Światłowodowa</t>
  </si>
  <si>
    <t>Kolorowa Ściana</t>
  </si>
  <si>
    <t>Komputer PC Lenovo V530S+monitor Lenovo 21,5”</t>
  </si>
  <si>
    <t>Magiczny dywan</t>
  </si>
  <si>
    <t>Telewizor TCL LED 55CFF026 UHD/4K</t>
  </si>
  <si>
    <t xml:space="preserve">Drukarka kodów kreskowych Bixolon </t>
  </si>
  <si>
    <t xml:space="preserve">Urządzenie FortiGate-40F </t>
  </si>
  <si>
    <t>Wirówka kończyn górnych WKG</t>
  </si>
  <si>
    <t>Wirówka kończyn dolnych WKS</t>
  </si>
  <si>
    <t>Stół rehabilitacyjny 2-częściowy PRO2</t>
  </si>
  <si>
    <t>Fotel rehabilitacyjny PRO-WELLNESS PW-430</t>
  </si>
  <si>
    <t>Podnośnik pacjenta EAGLE 625XL do 175kg</t>
  </si>
  <si>
    <t>Monitor interaktywny 65" Avtek TouchScreen 6 Lite</t>
  </si>
  <si>
    <t>Centrala telefoniczna PBX Server PROXIMA rack +karty wyposażenia</t>
  </si>
  <si>
    <t xml:space="preserve">Lampa SOLLUX LS-3 </t>
  </si>
  <si>
    <t>Komputer notebook Lenovo 17”</t>
  </si>
  <si>
    <t>Aparat fotograficzny Panasonic LUMIX DMC-LX100</t>
  </si>
  <si>
    <t>Projektor LG PF-1500GLED</t>
  </si>
  <si>
    <t xml:space="preserve">Aparat telefoniczny/token Xiaomi Mi10T </t>
  </si>
  <si>
    <t xml:space="preserve">Aparat telefoniczny Samsung Galaxy M31S </t>
  </si>
  <si>
    <t>Aparat telefoniczny/token Samsung Galaxy S10 LITE</t>
  </si>
  <si>
    <t>Notebook Dell Vostro 3501</t>
  </si>
  <si>
    <t xml:space="preserve">Terminal danych 8200 BATCH GUN </t>
  </si>
  <si>
    <t>Lampa terapeutyczna na podczerwień IR</t>
  </si>
  <si>
    <t>Thing I Mean+ Tablet Samsunung Galaxy TAB</t>
  </si>
  <si>
    <t>Zestaw 4 mikrofonów bezprzewodowych doręcznych z bazą SHUDDER SDR 1502</t>
  </si>
  <si>
    <t>Smartfon token bankowy Samsung SM-G781 Galaxy S20FE</t>
  </si>
  <si>
    <t>25.02.2024</t>
  </si>
  <si>
    <t>24.04.2025</t>
  </si>
  <si>
    <t>1</t>
  </si>
  <si>
    <t>Winda dla osób niepełnosprawnych</t>
  </si>
  <si>
    <t>Techwind</t>
  </si>
  <si>
    <t>TAK (piwnica)</t>
  </si>
  <si>
    <t>Społeczne Centrum Wsparcia Rodziny</t>
  </si>
  <si>
    <t>ul. Kościuszki 65, 83-200 Starogard Gdański</t>
  </si>
  <si>
    <t>całkowita modernizacja w 2018 roku</t>
  </si>
  <si>
    <t>komputery</t>
  </si>
  <si>
    <t>drukarki</t>
  </si>
  <si>
    <t>laptopy</t>
  </si>
  <si>
    <t>Hallera 21/1 Starogard Gd</t>
  </si>
  <si>
    <t>przychodnia rehabilitacyjna</t>
  </si>
  <si>
    <t>Oddanie 2000 po generalnym remoncie</t>
  </si>
  <si>
    <t>beton</t>
  </si>
  <si>
    <t>papa</t>
  </si>
  <si>
    <t>450m2</t>
  </si>
  <si>
    <t>częściowo- użytkuje
 Przychodnia lekarska</t>
  </si>
  <si>
    <t>podciąg windowy
 Na półpiętro</t>
  </si>
  <si>
    <t>5 gaśnic, 2 hydranty, alarm, monitoring na zewnątrz</t>
  </si>
  <si>
    <t xml:space="preserve">KOMPUTERY, SKANERY, MONITORY, DRUKARKI, URZĄDZENIA WIELOFUNKCYJNE, KSEROKOPIARKI </t>
  </si>
  <si>
    <t>2016-2023</t>
  </si>
  <si>
    <t>BEZPRZEWODOWY SYSTEM DO GŁOSOWANIA</t>
  </si>
  <si>
    <t>BEZPRZEWODOWY SYSTEM DO PREZENTACJI</t>
  </si>
  <si>
    <t xml:space="preserve">KOMPUTERY, MONITORY USC </t>
  </si>
  <si>
    <t>2016-2019</t>
  </si>
  <si>
    <t xml:space="preserve">ZESTAW KOMPUTEROWY </t>
  </si>
  <si>
    <t>SERWERY</t>
  </si>
  <si>
    <t xml:space="preserve">INFOMAT WEWNĘTRZNY </t>
  </si>
  <si>
    <t>LAPTOPY</t>
  </si>
  <si>
    <t>2018-2022</t>
  </si>
  <si>
    <t>TABLETY</t>
  </si>
  <si>
    <t>2018-2019</t>
  </si>
  <si>
    <t xml:space="preserve">APARAT FOTOGRAFICZNY </t>
  </si>
  <si>
    <t>PROJEKTORY</t>
  </si>
  <si>
    <t>REJESTRATOR ROZMÓW TELEFONICZNYCH</t>
  </si>
  <si>
    <t>I PAD 32GB</t>
  </si>
  <si>
    <t>TERMINAL DO POMIARU TEMPERATURY</t>
  </si>
  <si>
    <t>PROMPTER</t>
  </si>
  <si>
    <t xml:space="preserve">STACJA MOBILNA </t>
  </si>
  <si>
    <t>ETYKIETOWNICA (brajlowska)</t>
  </si>
  <si>
    <t>REJESTRATOR IP</t>
  </si>
  <si>
    <t>O</t>
  </si>
  <si>
    <t>termomodernizacja budynku</t>
  </si>
  <si>
    <t>16. Publiczna Szkoła Podstawowa nr 8 im. Mikołaja Kopernika</t>
  </si>
  <si>
    <t>Modernizacja ogrodu przy budynku Miejskiego Przedszkola Publicznego Nr4 - sprzęt zabawowy</t>
  </si>
  <si>
    <t>PROJEKTOR ACER</t>
  </si>
  <si>
    <t xml:space="preserve">Ośrodek Sportu i Rekreacji w tym namiot </t>
  </si>
  <si>
    <t>Murowane i lekkie z płyt warstwowych</t>
  </si>
  <si>
    <t>płyta żelbetowa</t>
  </si>
  <si>
    <t>Warsztat: papa na płytach panwiowych żelbetowych; Cz. admin-socj.: papa na blachach trapezowych + ocieplenie</t>
  </si>
  <si>
    <t>Murowane z cegły pełnej i bloczków gazobetonowych</t>
  </si>
  <si>
    <t>Konstrukcja nośna-stalowa. Na dźwigach płyty żelbetowe korytkowe, dach płaski; pokrycie papą</t>
  </si>
  <si>
    <t xml:space="preserve">nd </t>
  </si>
  <si>
    <t>murowane z cegły i bloków gazobetonowych</t>
  </si>
  <si>
    <t>betonowy</t>
  </si>
  <si>
    <t>dwuspadowy pokryty blachą falistą</t>
  </si>
  <si>
    <t>cegła pełna wapienno -piaskowa</t>
  </si>
  <si>
    <t>Konstrukcja stalowa, kryty blachą falistą</t>
  </si>
  <si>
    <t>Murowane z bloczków gazbetonowych - tynk cementowo-wapienny</t>
  </si>
  <si>
    <t>Kontrukcja stalowa, belki stropowe, dwuetowe, blacha trapezowa</t>
  </si>
  <si>
    <t>Budynek kina Sokół</t>
  </si>
  <si>
    <t>Starogardzkie Centrum Kultury w tym instalacja fotowoltaiczna o wartości 228555,07 zł na dachu budynku, montaż 2023</t>
  </si>
  <si>
    <t>w użyczeniu od 2022</t>
  </si>
  <si>
    <t>45.</t>
  </si>
  <si>
    <t>46.</t>
  </si>
  <si>
    <t>47.</t>
  </si>
  <si>
    <t>48.</t>
  </si>
  <si>
    <t>Jaskółcza 16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</si>
  <si>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</si>
  <si>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</si>
  <si>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</si>
  <si>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</si>
  <si>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</si>
  <si>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</si>
  <si>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</si>
  <si>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</si>
  <si>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</si>
  <si>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</si>
  <si>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</si>
  <si>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Kościuszki 16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</si>
  <si>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</si>
  <si>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</si>
  <si>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</si>
  <si>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</si>
  <si>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</si>
  <si>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</si>
  <si>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</si>
  <si>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</si>
  <si>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</si>
  <si>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</si>
  <si>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</si>
  <si>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</si>
  <si>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</si>
  <si>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</si>
  <si>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Jaskólcza 16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</si>
  <si>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</si>
  <si>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</si>
  <si>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</si>
  <si>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</si>
  <si>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</si>
  <si>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</si>
  <si>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</si>
  <si>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</si>
  <si>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</si>
  <si>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</si>
  <si>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</si>
  <si>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</si>
  <si>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</si>
  <si>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</si>
  <si>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</si>
  <si>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</si>
  <si>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</si>
  <si>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</si>
  <si>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</si>
  <si>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</si>
  <si>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</si>
  <si>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</si>
  <si>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</si>
  <si>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</si>
  <si>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</si>
  <si>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</si>
  <si>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</si>
  <si>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</si>
  <si>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</si>
  <si>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</si>
  <si>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</si>
  <si>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</si>
  <si>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</si>
  <si>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</si>
  <si>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</si>
  <si>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</si>
  <si>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</si>
  <si>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</si>
  <si>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</si>
  <si>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Kościuszki 33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</si>
  <si>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</si>
  <si>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</si>
  <si>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</si>
  <si>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</si>
  <si>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</si>
  <si>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</si>
  <si>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</si>
  <si>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</si>
  <si>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</si>
  <si>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</si>
  <si>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</si>
  <si>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</si>
  <si>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</si>
  <si>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</si>
  <si>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</si>
  <si>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</si>
  <si>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</si>
  <si>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</si>
  <si>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</si>
  <si>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</si>
  <si>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</si>
  <si>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</si>
  <si>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</si>
  <si>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</si>
  <si>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</si>
  <si>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</si>
  <si>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</si>
  <si>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</si>
  <si>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</si>
  <si>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</si>
  <si>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</si>
  <si>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</si>
  <si>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</si>
  <si>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</si>
  <si>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</si>
  <si>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</si>
  <si>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</si>
  <si>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</si>
  <si>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</si>
  <si>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154.</t>
  </si>
  <si>
    <t>155.</t>
  </si>
  <si>
    <t>156.</t>
  </si>
  <si>
    <t>157.</t>
  </si>
  <si>
    <t>158.</t>
  </si>
  <si>
    <t>159.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</si>
  <si>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</si>
  <si>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</si>
  <si>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</si>
  <si>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</si>
  <si>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</si>
  <si>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</si>
  <si>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</si>
  <si>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</si>
  <si>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</si>
  <si>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</si>
  <si>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</si>
  <si>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</si>
  <si>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</si>
  <si>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</si>
  <si>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</si>
  <si>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</si>
  <si>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</si>
  <si>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Węzeł cieplny</t>
  </si>
  <si>
    <t>178.</t>
  </si>
  <si>
    <t>179.</t>
  </si>
  <si>
    <t>Odprowadzanie ścieków</t>
  </si>
  <si>
    <t>19. Ośrodek Sportu i Rekreacji w Starogardzie Gdańskim</t>
  </si>
  <si>
    <t>Pawilon administracyjno-hotelowy ul. Olimpijczyków Starogardzkich 1</t>
  </si>
  <si>
    <t>fotowoltaika</t>
  </si>
  <si>
    <t>Instalacje OZE</t>
  </si>
  <si>
    <t>Urząd Miasta</t>
  </si>
  <si>
    <t>Administracyjno-biurowy</t>
  </si>
  <si>
    <t>Ok 1900</t>
  </si>
  <si>
    <t>garaż kryty dachówką</t>
  </si>
  <si>
    <t xml:space="preserve"> funkcja transportu i łączności</t>
  </si>
  <si>
    <t>garaż 5-boksowy</t>
  </si>
  <si>
    <t>brama wjazdowa – automat</t>
  </si>
  <si>
    <t>lokal użytkowy na parterze w budynku wielorodzinnym</t>
  </si>
  <si>
    <t>lokal użytkowy</t>
  </si>
  <si>
    <t>początek lat 60-tych</t>
  </si>
  <si>
    <t>Społeczne Centrum Wsparcia Rodziny – budynek dawnej szkoły (modernizacja 2018 rok o wartości 2.000 000,00)</t>
  </si>
  <si>
    <t>tak, podlega wpisowi do Gminnej Ewidencji Zabytków</t>
  </si>
  <si>
    <t>przełom XVIII/XIX</t>
  </si>
  <si>
    <t>dworzec kolejowy</t>
  </si>
  <si>
    <t>budynek wpisany do ewidencji zabytków</t>
  </si>
  <si>
    <t>1871 – ostatni remont 2018</t>
  </si>
  <si>
    <t>budynek w kompleksie dworca</t>
  </si>
  <si>
    <t>siedziba Straży Miejskiej</t>
  </si>
  <si>
    <t>Budynek 28</t>
  </si>
  <si>
    <t>rowerownia</t>
  </si>
  <si>
    <t>zagospodarowanie terenu</t>
  </si>
  <si>
    <t>umowa najmu z PPK</t>
  </si>
  <si>
    <t>nd</t>
  </si>
  <si>
    <t>Oddział „0”</t>
  </si>
  <si>
    <t>edukacja</t>
  </si>
  <si>
    <t>przekazany na rzecz Gminy Miejskiej Starogard Gdański</t>
  </si>
  <si>
    <t>budynek nr 7</t>
  </si>
  <si>
    <t>mieszkalny</t>
  </si>
  <si>
    <t>lata 30-te Xxw</t>
  </si>
  <si>
    <t>budynek nr 7G</t>
  </si>
  <si>
    <t>Ok 1910</t>
  </si>
  <si>
    <t>kraty w oknach, monitoring, kamery, dozór całodobowy, gaśnice</t>
  </si>
  <si>
    <t>ul. Gdańska 6</t>
  </si>
  <si>
    <t>dwuspadowy, o konstrukcji drewnianej, kryty dachówką</t>
  </si>
  <si>
    <t>kraty w oknach, monitoring, dozór całodobowy</t>
  </si>
  <si>
    <t>dozór całodobowy, monitoring</t>
  </si>
  <si>
    <t>papa termozgrzewalna (na części dachu)</t>
  </si>
  <si>
    <t>na</t>
  </si>
  <si>
    <t>dozór doraźny</t>
  </si>
  <si>
    <t>ul. Mickiewicza 1</t>
  </si>
  <si>
    <t>żelbetonowe prefabrykowane</t>
  </si>
  <si>
    <t>stropy żelbetowe, prefabrykowany, kryty papą</t>
  </si>
  <si>
    <t>instalacja przeciwpożarowa, alarm, ochrona zewnętrzna</t>
  </si>
  <si>
    <t xml:space="preserve">żelbet </t>
  </si>
  <si>
    <t>konstrukcja stalowa, pokryta blachą</t>
  </si>
  <si>
    <t>hydranty wewnętrzne, oddymianie i napowietrzanie klatki schodowej, zawór pierwszeństwa z hydroforem, gaśnice i oznakowanie zgodnie z wymaganiami p.poż</t>
  </si>
  <si>
    <t>ul; Kolejowa 5</t>
  </si>
  <si>
    <t>ceglane</t>
  </si>
  <si>
    <t>odcinkowy ceglany, żelbetowy</t>
  </si>
  <si>
    <t>deskowanie pełne, membrana przeciwwodna, blacha cynk tyatn</t>
  </si>
  <si>
    <t>gaśnice i oznakowanie zgodnie z wymaganiami p.poż, system kontroli dostępu, szyby antywłamaniowe w pomieszczeniu dyżurki</t>
  </si>
  <si>
    <t>ul. Kolejowa 5a</t>
  </si>
  <si>
    <t>teriva, drewniany, odcinkowy</t>
  </si>
  <si>
    <t>deskowanie pełne, membrana przeciwwodna, dachówka ceramiczna</t>
  </si>
  <si>
    <t>Starogard Gdański</t>
  </si>
  <si>
    <t>gaśnica proszkowa 3 szt., monitoring wizyjny na zewnątrz, dozór pracowniczy całodobowy</t>
  </si>
  <si>
    <t>Starogard Gdański ul. Kalinowskiego 28</t>
  </si>
  <si>
    <t>Starogard Gdański ul. Grunwaldzka 7/6</t>
  </si>
  <si>
    <t>dwuspadowy o konstrukcji drewnianej, pokryty blachodachówką</t>
  </si>
  <si>
    <t>Starogard Gdański ul. Skarszewska 7G/3</t>
  </si>
  <si>
    <t>dwuspadowy o konstrukcji drewnianej, pokryty dachówką ceramiczną</t>
  </si>
  <si>
    <t>94,62 + powierzchnia piwnicy 9</t>
  </si>
  <si>
    <t>parter</t>
  </si>
  <si>
    <t xml:space="preserve">KB </t>
  </si>
  <si>
    <t>O**</t>
  </si>
  <si>
    <t>remont generalny 2018</t>
  </si>
  <si>
    <t>11.01.2024</t>
  </si>
  <si>
    <t>10.01.2025</t>
  </si>
  <si>
    <t>04.08.2024</t>
  </si>
  <si>
    <t>03.08.2025</t>
  </si>
  <si>
    <t>23.06.2024</t>
  </si>
  <si>
    <t>22.06.2025</t>
  </si>
  <si>
    <t>12.08.2023</t>
  </si>
  <si>
    <t>11.08.2024</t>
  </si>
  <si>
    <t>27.10.2023</t>
  </si>
  <si>
    <t>26.10.2024</t>
  </si>
  <si>
    <t xml:space="preserve">Tabela nr 8. Wykaz szkód Gminy Miejskiej Starogard Gdański </t>
  </si>
  <si>
    <t xml:space="preserve">   </t>
  </si>
  <si>
    <t xml:space="preserve"> </t>
  </si>
  <si>
    <t xml:space="preserve">    </t>
  </si>
  <si>
    <t>Ryzyko</t>
  </si>
  <si>
    <t>Data Szkody</t>
  </si>
  <si>
    <t>Opis szkody</t>
  </si>
  <si>
    <t xml:space="preserve"> rezerwa </t>
  </si>
  <si>
    <t xml:space="preserve"> Suma wypłat </t>
  </si>
  <si>
    <t>AC</t>
  </si>
  <si>
    <t>OC komunikacyjne</t>
  </si>
  <si>
    <t>OC dróg</t>
  </si>
  <si>
    <t>Szyby</t>
  </si>
  <si>
    <t>Uszkodzenie szyby w wiacie przystankowej przez nieznanych sprawców.</t>
  </si>
  <si>
    <t>Mienie od ognia i innych zdarzeń</t>
  </si>
  <si>
    <t>Uszkodzenie szyby w wiacie przystankowej</t>
  </si>
  <si>
    <t>Uszkodzenie pojazdu na drodze wskutek uderzenia przez inny pojazd</t>
  </si>
  <si>
    <t>Uszkodzenie szyb w wiacie przystankowej przez nieznanych sprawców.</t>
  </si>
  <si>
    <t>OC ogólne</t>
  </si>
  <si>
    <t>Uszkodzenie pojazdu wskutek kolizji.</t>
  </si>
  <si>
    <t>Kradzież</t>
  </si>
  <si>
    <t>Uszkodzenie elewacji budynku wskutek wandalizmu (graffiti)</t>
  </si>
  <si>
    <t>Uszkodzenie autobusu ( zbicie szyby z lewej strony ) podczas wymijania z pojazdem osobowym i ciężarowym.</t>
  </si>
  <si>
    <t>Uszkodzenie słupa oświetleniowego.</t>
  </si>
  <si>
    <t>Uszkodzenie sprzętu ogrodowego przez powalone drzewo podczas silnego wiatru.</t>
  </si>
  <si>
    <t>Uszkodzenie pojazdu podczas korzystania z myjki samochodowej</t>
  </si>
  <si>
    <t>Uszkodzenie pojazdu na drodze w wyniku najechania na pokrywę studzienki kanalizacyjnej.</t>
  </si>
  <si>
    <t>Zalanie pomieszczenia (poczekalnia) wskutek deszczu nawalnego.</t>
  </si>
  <si>
    <t>Awaria kosiarki spalinowej podczas jej użytkowania tj.koszenia trawnika.</t>
  </si>
  <si>
    <t>Uszkodzenie pojazdu wskutek uderzenia w słupek podczas wykonywania manewru zawracania</t>
  </si>
  <si>
    <t>Uszkodzenie szyby wskutek uderzenia prawdopodobnie przez przelatujące ptaki</t>
  </si>
  <si>
    <t xml:space="preserve">Uszkodzenie szyby </t>
  </si>
  <si>
    <t>Uszkodzenie pojazdu w wyniku zahaczenia lewym lusterkiem o ramię lusterka pojazdu ciężarowego.</t>
  </si>
  <si>
    <t>Uszkodzenie  słupów oświetleniowych.</t>
  </si>
  <si>
    <t>Uszkodzenie szyby w pojeździe wskutek uderzenia przez kamień, który odprysł spod wykaszarki</t>
  </si>
  <si>
    <t>Wybicie szyby w oknie budynku szkoły przez nieznanego sprawcę.</t>
  </si>
  <si>
    <t>Podpalenie klatki schodowej oraz wybicie szyb w oknach lokalu mieszkalnego nr 4 wskutek dewastacji dokonanej przez nieznanych sprawców.</t>
  </si>
  <si>
    <t>Uszkodzenie pojazdu wskutek zahaczenia lusterkiem o nieprawidłowo zaparkowany samochód dostawczy.</t>
  </si>
  <si>
    <t>Uszkodzenie mienia wskutek dewastacji.</t>
  </si>
  <si>
    <t>Uraz ciała podczas otwierania okna w stołówce szkolnej.</t>
  </si>
  <si>
    <t>Uszkodzenie pojazdu wskutek zahaczenia o słupek podczas cofania</t>
  </si>
  <si>
    <t>Wybicie szyby wskutek działania wiatru.</t>
  </si>
  <si>
    <t>Zderzenie autobusów zaparkowanych na placu w wyniku prawdopodobnie nieprawiodłowo działającego ukłądu hamulcowego.Uszkodzenie szyby czołowej oraz mechanizmu wycieraczek.</t>
  </si>
  <si>
    <t>Uszkodzenie sygnalizatora drogowego wskutek uderzenia przez nieznany pojazd</t>
  </si>
  <si>
    <t>Uszkodzenie balustrady wskutek zahaczenia pługiem śnieżnym.</t>
  </si>
  <si>
    <t>Uszkodzenie pojazdu wskutek najechania na gruz i kawałki cegieł na drodze.</t>
  </si>
  <si>
    <t>Uszkodzenie oświetlenia dekoracyjnego na ściankach murków w wyniku dewastacji.</t>
  </si>
  <si>
    <t>Kradzież  jednego z głośników zainstalowanych  w tężni w Parku Miejskim przez nieznanego sprawcę.</t>
  </si>
  <si>
    <t>Zalanie pomieszczeń biurowych w budynku w wyniku awarii zaworka przy elektrycznym podgrzewaczu wody.</t>
  </si>
  <si>
    <t>Uszkodzenie pojazdu wskutek najechania na gruz leżący na drodze.</t>
  </si>
  <si>
    <t>W wyniku awarii ( pęknięcia ) nagrzewnicy w wentylacji doszło do zalania pomieszczeń z wyposażeniem.</t>
  </si>
  <si>
    <t>Uszkodzenie (zerwanie kabli i lamp)  podświetlenia mostu nad Wierzycą w Parku Miejskim  wskutek dewastacji przez nieznanych sprawców.</t>
  </si>
  <si>
    <t>UBEZPIECZENIA KOMUNIKACYJNE</t>
  </si>
  <si>
    <t>Pożar w jednym z lokali w budynku mieszkalnym</t>
  </si>
  <si>
    <t>W wyniku silnych wiatrów przy otwartych drzwiach została stłuczona szyba w gabinecie pedagoga w budynku szkoły B.</t>
  </si>
  <si>
    <t>Zniszczenie mienia wskutek dewastacji</t>
  </si>
  <si>
    <t>06.05.2021</t>
  </si>
  <si>
    <t>30.01.2021</t>
  </si>
  <si>
    <t>Zalanie menia przez przeciek z instalacji wodociągowej, kanalizacyjnej oraz niewiadomego pochodzenia z lokalu nr 4.</t>
  </si>
  <si>
    <t>W wyniku silnych wiatrów przy otwartych drzwiach zostały stłuczone 2 szyby w pomieszczeniach w budynku szkoły A (pokój nauczycielski i sala 39).</t>
  </si>
  <si>
    <t>Uszkodzenie oświetlenia tężni w Parku Miejskim wskutek dewastacji.</t>
  </si>
  <si>
    <t>27.05.2021</t>
  </si>
  <si>
    <t>09.08.2021</t>
  </si>
  <si>
    <t>02.06.2021</t>
  </si>
  <si>
    <t>Uszkodzenie zaparkowanego pojazdu (wybicie szyby) podczas koszenia trawników przez pracowników MZK</t>
  </si>
  <si>
    <t>15.06.2021</t>
  </si>
  <si>
    <t>Awaria instalacji z zimną wodą polegająca na wycieku wody z rur instalacji wodnej w kanale ciepłowniczym mieszczącym się pod posadzką na parterze budynku.</t>
  </si>
  <si>
    <t>13.06.2021</t>
  </si>
  <si>
    <t>Uszkodzenie trzech betonowych koszy na śmieci wskutek wandalizmu dokonanego przez nieznanych sprawców</t>
  </si>
  <si>
    <t>07.07.2021</t>
  </si>
  <si>
    <t>Zalanie poziomu "-1" w budynku szkoły wskutek intensywnych opadów deszczu</t>
  </si>
  <si>
    <t>Zalanie przedsionka i sali nr 14  w budynku w wyniku gwałtownych opadów deszczu.</t>
  </si>
  <si>
    <t>08.07.2021</t>
  </si>
  <si>
    <t>18.07.2021</t>
  </si>
  <si>
    <t>Uszkodzenie pojazdu na drodze w wyniku najechania na uszkodzoną studzienkę.</t>
  </si>
  <si>
    <t>25.07.2021</t>
  </si>
  <si>
    <t>Uszkodzenie betonowego kosza na śmieci wskutek aktu wandalizmu dokonanego przez nieznanych sprawców</t>
  </si>
  <si>
    <t>22.02.2021</t>
  </si>
  <si>
    <t>04.10.2021</t>
  </si>
  <si>
    <t>Uszkodzenie szyby w lokalu usługowym wskutek uderzenia przez kamień, który odskoczył spod kosiarki samojezdnej</t>
  </si>
  <si>
    <t>Uszkodzenie mienia przez silny, porywisty wiatr.</t>
  </si>
  <si>
    <t>21.10.2021</t>
  </si>
  <si>
    <t>Zalanie mienia w lokalu nr 4 przez przeciek z sieci kanalizacyjnej w lokalu nr 8</t>
  </si>
  <si>
    <t>05.10.2021</t>
  </si>
  <si>
    <t>01.10.2021</t>
  </si>
  <si>
    <t>Uszkodzenie szyby w oknie pomieszczenia księgowości przez nieznanego sprawcę.</t>
  </si>
  <si>
    <t>Uszkodzenie pojazdu na drodze wskutek uderzenia przez kamienie odrzucone przez kosiarkę podczas koszenia trawnika</t>
  </si>
  <si>
    <t>14.10.2021</t>
  </si>
  <si>
    <t>Uszkodzenie słupa oświetleniowego wskutek zdarzenia drogowego zu działem nieznanego sprawcy.</t>
  </si>
  <si>
    <t>dewastacja muszli klozetowej w ubikacji</t>
  </si>
  <si>
    <t>10.11.2021</t>
  </si>
  <si>
    <t>15.10.2021</t>
  </si>
  <si>
    <t>Zalania pomieszczenia w wyniku uszkodzenienia instalacji CWU.</t>
  </si>
  <si>
    <t>22.11.2021</t>
  </si>
  <si>
    <t>Uszkodzenie szyb w wiacie przystankowej przez nieznanego sprawcę.</t>
  </si>
  <si>
    <t>Uszkodzenie szyby wiaty przystankowej przez nieznanego sprawcę.</t>
  </si>
  <si>
    <t>05.01.2021</t>
  </si>
  <si>
    <t>06.02.2021</t>
  </si>
  <si>
    <t>23.03.2021</t>
  </si>
  <si>
    <t>12.03.2021</t>
  </si>
  <si>
    <t>18.01.2021</t>
  </si>
  <si>
    <t>02.01.2021</t>
  </si>
  <si>
    <t>23.02.2021</t>
  </si>
  <si>
    <t>08.02.2021</t>
  </si>
  <si>
    <t>08.01.2021</t>
  </si>
  <si>
    <t>27.01.2021</t>
  </si>
  <si>
    <t>10.01.2022</t>
  </si>
  <si>
    <t>19.04.2022</t>
  </si>
  <si>
    <t>14.02.2022</t>
  </si>
  <si>
    <t>14.03.2022</t>
  </si>
  <si>
    <t>16.03.2022</t>
  </si>
  <si>
    <t>15.06.2022</t>
  </si>
  <si>
    <t>25.01.2022</t>
  </si>
  <si>
    <t>16.02.2022</t>
  </si>
  <si>
    <t>28.01.2022</t>
  </si>
  <si>
    <t>04.03.2022</t>
  </si>
  <si>
    <t>17.02.2022</t>
  </si>
  <si>
    <t>25.05.2022</t>
  </si>
  <si>
    <t>08.06.2022</t>
  </si>
  <si>
    <t>06.06.2022</t>
  </si>
  <si>
    <t>10.06.2022</t>
  </si>
  <si>
    <t>29.04.2022</t>
  </si>
  <si>
    <t>23.05.2022</t>
  </si>
  <si>
    <t>13.06.2022</t>
  </si>
  <si>
    <t>24.06.2022</t>
  </si>
  <si>
    <t>07.07.2022</t>
  </si>
  <si>
    <t>05.07.2022</t>
  </si>
  <si>
    <t>21.06.2022</t>
  </si>
  <si>
    <t>05.08.2022</t>
  </si>
  <si>
    <t>15.07.2022</t>
  </si>
  <si>
    <t>21.07.2022</t>
  </si>
  <si>
    <t>27.07.2022</t>
  </si>
  <si>
    <t>27.06.2022</t>
  </si>
  <si>
    <t>24.08.2022</t>
  </si>
  <si>
    <t>13.09.2022</t>
  </si>
  <si>
    <t>22.09.2022</t>
  </si>
  <si>
    <t>05.09.2022</t>
  </si>
  <si>
    <t>07.09.2022</t>
  </si>
  <si>
    <t>31.10.2022</t>
  </si>
  <si>
    <t>23.11.2022</t>
  </si>
  <si>
    <t>04.09.2022</t>
  </si>
  <si>
    <t>19.12.2022</t>
  </si>
  <si>
    <t>13.01.2023</t>
  </si>
  <si>
    <t>09.01.2023</t>
  </si>
  <si>
    <t>28.01.2023</t>
  </si>
  <si>
    <t>01.02.2023</t>
  </si>
  <si>
    <t>12.03.2023</t>
  </si>
  <si>
    <t>20.03.2023</t>
  </si>
  <si>
    <t>01.03.2023</t>
  </si>
  <si>
    <t>20.02.2023</t>
  </si>
  <si>
    <t>04.05.2020</t>
  </si>
  <si>
    <t>07.03.2023</t>
  </si>
  <si>
    <t>Uszkodzenie słupka teletechnicznego monitoringu miejskiego wraz z wyposażeniem wskutek pożaru.</t>
  </si>
  <si>
    <t>Uszkodzenie (stłuczenie) szyb bocznych w wiacie przystankowej przez nieznanych sprawców.</t>
  </si>
  <si>
    <t>Kradzież 4 taśm ledowych wraz z osłonami oraz wyrwanie przewodów wraz z zasilaniem wskutek działania nieznanych sprawców</t>
  </si>
  <si>
    <t>Uszkodzenie wiaty przystankowej przez nieznanych sprawców</t>
  </si>
  <si>
    <t>Uszkodzenie pojazdu poprzez najechanie na wystający metalowy element</t>
  </si>
  <si>
    <t>Uszkodzenie pojazdu wskutek zapadnięcia się kostki brukowej</t>
  </si>
  <si>
    <t>Wybicie szyby w pojeździe podczas koszenia trawy.</t>
  </si>
  <si>
    <t>Uszkodzenie szyby w wiacie przystankowej przez nieznanego sprawcę.</t>
  </si>
  <si>
    <t>Uszkodzenie szyb w wiacie przystankowej.</t>
  </si>
  <si>
    <t>Uszkodzenie szyb w wiacie przystankowej wskutek dewastacji.</t>
  </si>
  <si>
    <t>Uszkodzenie szyb wiacie przystankowej - przyczyna nieznana</t>
  </si>
  <si>
    <t>Kradzież ogrodzenia nieruchomości</t>
  </si>
  <si>
    <t>Uszkodzenie szyby w wiacie przystankowej-przyczyna nieznana</t>
  </si>
  <si>
    <t>Uszkodzenie szyb we wiacie przystankowej w nieznanych okolicznościach</t>
  </si>
  <si>
    <t>Uszkodzenie ( spalenie ) skrzynki pomiarowo - licznikowej wskutek  warunków atmosferycznych - burzy.</t>
  </si>
  <si>
    <t>dzenie szyby w wiacie przystankowej przez nieznanych sprawców.</t>
  </si>
  <si>
    <t>Uszkodzenie (wybicie ) szyby w wiacie przystankowej przez nieznanych sprawców.</t>
  </si>
  <si>
    <t>Uszkodzenie szyby we wiacie przystankowej przez nieznanych sprawców</t>
  </si>
  <si>
    <t>Uszkodzenie ( stłuczenie ) szyby w wiacie przystankowej przez nieznanych sprawców.</t>
  </si>
  <si>
    <t>Uszkodzenie pojazdu (szyba) na wskutek uderzenia kamienia podczas prac wykonywanych przez pracowników Miejskiego Zakładu Komunikacji - wykaszania trawy.</t>
  </si>
  <si>
    <t>Uszkodzenie szyby we wiacie wskutek aktu wandalizmu przez nieznanych sprawców</t>
  </si>
  <si>
    <t>Zalanie mienia wskutek pęknięcia rury kanalizacyjnej</t>
  </si>
  <si>
    <t>Uszkodzenie doświetlenia przejścia dla pieszych przez nieznanego sprawcę.</t>
  </si>
  <si>
    <t>Zalanie mienia wskutek przecieku z instalacji kanalizacyjnej z lokalu nr 8</t>
  </si>
  <si>
    <t>Wybicie szyby w oknie szkoły w wyniku rzucenia butelką przez nieznanych sprawców.</t>
  </si>
  <si>
    <t>Uszkodzenie szyby w oknie przedszkola wskutek dewastacji</t>
  </si>
  <si>
    <t>Uszkodzenie ślizgu zjeżdżalni na placu zabaw wskutek  dewastacji.</t>
  </si>
  <si>
    <t>Uszkodzenie szyby we wiacie przystankowej przez nieznanego sprawcę</t>
  </si>
  <si>
    <t>Uszkodzenie szyby w oknie szkoły zespolonej wskutek uderzenia przez kamień</t>
  </si>
  <si>
    <t>Uszkodzenie szyby w oknie budynku wskutek uderzenia przez ptaka</t>
  </si>
  <si>
    <t>Uszkodzenie szyby w oknie szkoły wskutek dewastacji przez uczniów</t>
  </si>
  <si>
    <t>Dewastacja ściany przez ucznia podczas przerwy.</t>
  </si>
  <si>
    <t>Zalanie mienia wskutek awarii instalacji wodociągowej.</t>
  </si>
  <si>
    <t>Uszkodzenie szyb w wiacie przystankowej-sprawca nieznany</t>
  </si>
  <si>
    <t>Zalanie podłogi w sali dziecięcej grupy IV na piętrze budynku w wyniku uszkodzenia uszczelki w naczyniu ceramicznym na wodę dla dzieci.</t>
  </si>
  <si>
    <t>Zalanie lokalu wskutek wycieku z zaworu przed wodomierzem</t>
  </si>
  <si>
    <t>Zalanie lokalu wskutek wycieku z zaworu przed wodomierzem z lokalu nr 1</t>
  </si>
  <si>
    <t>Zniszczenie okna w gminnym lokalu mieszkalnym nr 7 na skutek wybuchu butli z gazem w wyniku prawdopodobnie jej rozszczelnienia.</t>
  </si>
  <si>
    <t>Uszkodzenie bramy wjazdowej podczas wyjeżdżania z garażu</t>
  </si>
  <si>
    <t>zalanie pomieszczenia pracowni plastycznej wskutek zatoru na przyłączu kanalizacji sanitarnej</t>
  </si>
  <si>
    <t>14.05.2020</t>
  </si>
  <si>
    <t>22.06.2020</t>
  </si>
  <si>
    <t>05.06.2020</t>
  </si>
  <si>
    <t>27.07.2020</t>
  </si>
  <si>
    <t>07.05.2020</t>
  </si>
  <si>
    <t>19.06.2020</t>
  </si>
  <si>
    <t>13.06.2020</t>
  </si>
  <si>
    <t>06.08.2020</t>
  </si>
  <si>
    <t>20.06.2020</t>
  </si>
  <si>
    <t>07.07.2020</t>
  </si>
  <si>
    <t>02.08.2020</t>
  </si>
  <si>
    <t>28.06.2020</t>
  </si>
  <si>
    <t>29.09.2020</t>
  </si>
  <si>
    <t>17.06.2020</t>
  </si>
  <si>
    <t>27.08.2020</t>
  </si>
  <si>
    <t>03.09.2020</t>
  </si>
  <si>
    <t>01.10.2020</t>
  </si>
  <si>
    <t>18.10.2020</t>
  </si>
  <si>
    <t>07.12.2020</t>
  </si>
  <si>
    <t>08.12.2020</t>
  </si>
  <si>
    <t>14.10.2020</t>
  </si>
  <si>
    <t>Zalanie łazienki w lokalu nr 1 wskutek źle podłączonej pralki do odpływu przez najemcę w lokalu nr 6</t>
  </si>
  <si>
    <t>Uszkodzenie mienia wskutek dewastacji</t>
  </si>
  <si>
    <t>Obrażenia ciała doznane wskutek upadku na śliskiej nawierzchni podczas schodzenia z oblodzonego podjazdu/chodnika</t>
  </si>
  <si>
    <t>Uszkodzenie pojazdu wskutek najechania na ubytek w drodze</t>
  </si>
  <si>
    <t>Zalanie mienia w lokalu nr 4 wskutek źle podłączonej pralki do odpływu w lokalu nr 6</t>
  </si>
  <si>
    <t>Uszkodzenie szyby ( odpryśnięcie szkła) w ramie okiennej jednej z sal w budynku przedszkola. Przyczyna powstania szkody nie jest znana.</t>
  </si>
  <si>
    <t>Uszkodzenie (pęknięcie) szyby w drzwiach do stołówki szkolnej wskutek działania trzech uczniów.</t>
  </si>
  <si>
    <t>Uszkodzenie mienia wskutek dewastacji (podpalenia) przez nieznanego sprawcę</t>
  </si>
  <si>
    <t>Zalanie ściany w lokalu nr 10 wskutek pęknięcia krzywki w ścianie lokalu nr 9.</t>
  </si>
  <si>
    <t>UBEZPIECZENIE NNW CZŁONKÓW OSP</t>
  </si>
  <si>
    <t>Uraz ciała podczas pełnionej służby</t>
  </si>
  <si>
    <t>NNW</t>
  </si>
  <si>
    <t>26.04.2022</t>
  </si>
  <si>
    <t>Brak szkód</t>
  </si>
  <si>
    <t xml:space="preserve">UBEZPIECZENIA MAJĄTKOWE </t>
  </si>
  <si>
    <t>22.09.2020</t>
  </si>
  <si>
    <t>07.01.2021</t>
  </si>
  <si>
    <t>12.05.2021</t>
  </si>
  <si>
    <t>07.04.2021</t>
  </si>
  <si>
    <t>22.06.2021</t>
  </si>
  <si>
    <t>30.06.2021</t>
  </si>
  <si>
    <t>12.07.2021</t>
  </si>
  <si>
    <t>16.01.2021</t>
  </si>
  <si>
    <t>14.08.2021</t>
  </si>
  <si>
    <t>08.09.2021</t>
  </si>
  <si>
    <t>05.09.2021</t>
  </si>
  <si>
    <t>03.10.2021</t>
  </si>
  <si>
    <t>12.10.2021</t>
  </si>
  <si>
    <t>20.12.2021</t>
  </si>
  <si>
    <t>17.01.2022</t>
  </si>
  <si>
    <t>29.01.2022</t>
  </si>
  <si>
    <t>12.01.2022</t>
  </si>
  <si>
    <t>20.03.2022</t>
  </si>
  <si>
    <t>19.01.2022</t>
  </si>
  <si>
    <t>03.05.2022</t>
  </si>
  <si>
    <t>09.05.2022</t>
  </si>
  <si>
    <t>10.05.2022</t>
  </si>
  <si>
    <t>24.05.2022</t>
  </si>
  <si>
    <t>29.06.2022</t>
  </si>
  <si>
    <t>11.07.2022</t>
  </si>
  <si>
    <t>10.08.2022</t>
  </si>
  <si>
    <t>31.08.2022</t>
  </si>
  <si>
    <t>19.08.2022</t>
  </si>
  <si>
    <t>25.10.2022</t>
  </si>
  <si>
    <t>09.11.2022</t>
  </si>
  <si>
    <t>07.12.2022</t>
  </si>
  <si>
    <t>09.12.2022</t>
  </si>
  <si>
    <t>16.01.2023</t>
  </si>
  <si>
    <t>23.03.2023</t>
  </si>
  <si>
    <t>07.10.2020</t>
  </si>
  <si>
    <t>13.08.2020</t>
  </si>
  <si>
    <t>09.09.2020</t>
  </si>
  <si>
    <t>02.10.2020</t>
  </si>
  <si>
    <t>01.01.2021</t>
  </si>
  <si>
    <t>24.01.2021</t>
  </si>
  <si>
    <t>16.02.2021</t>
  </si>
  <si>
    <t>12.02.2021</t>
  </si>
  <si>
    <t>Pęknięcie szyby w drzwiach autobusu podczas jazdy.</t>
  </si>
  <si>
    <t>Uraz ciała wskutek upadku w autobusie podczas ostrego hamowania.</t>
  </si>
  <si>
    <t>Uszkodzenie pojazdu podczas mycia (uszkodzenie lustra szczotką).</t>
  </si>
  <si>
    <t>Uszkodzenie pojazdu na drodze wskutek uderzenia przez inny pojazd (sprawcę zdarzenia)</t>
  </si>
  <si>
    <t>Uszkodzenie pojazdu na drodze wskutek zahaczenia lusterkiem o słupek przystanku oraz uderzenia zerwanym lusterkiem w szybę drzwi przednich</t>
  </si>
  <si>
    <t>Uszkodzenie pojazdu w wyniku kolizji drogowej.</t>
  </si>
  <si>
    <t>Uszkodzenie ogrodzenia podczas odśnieżania.</t>
  </si>
  <si>
    <t>Uszkodzenie (pęknięcie) szyby bocznej w autobusie podczas manewru hamowania.</t>
  </si>
  <si>
    <t>Podczas jazdy autobusem doszło do uszkodzenia szyby przedniej.</t>
  </si>
  <si>
    <t>Uszkodzenie pojadu przez pojazd MZK.</t>
  </si>
  <si>
    <t>Uszkodzenie pojazdu (lusterka) w wyniku zahaczenia o wiatę.</t>
  </si>
  <si>
    <t>Uszkodzenie pojazdu podczas zawracania (tył autobusu zahaczył o drzewo)</t>
  </si>
  <si>
    <t>Uszkodzenie pojazdu wskutek kolizji na oblodzonej nawierzchni - uderzenie autobusu w tył pojazdu wykonującego manewr skrętu.</t>
  </si>
  <si>
    <t>Uszkodzenie samochodu osobowego wskutek kolizji z udziałem autobusu.</t>
  </si>
  <si>
    <t>Uszkodzenie szyby w pojężdzie w wyniku uderzenia kamienia podczas mijania się z innym pojazdem.</t>
  </si>
  <si>
    <t>Uszkodzenie pojazdu na drodze wskutek kolizji z innym pojazdem</t>
  </si>
  <si>
    <t>Podczas naprawienia drzwi doszło do uszkodzenia szyby</t>
  </si>
  <si>
    <t>Uszkodzenie pojazdu w wyniku najechania na krawężnik i słupek ładowania pojazdów eleketrycznych.</t>
  </si>
  <si>
    <t>Uszkodzenie szyby w drzwiach wejściowych autobusu wskutek dewastacji przez pasażera</t>
  </si>
  <si>
    <t>Obrażenia ciała pasażerki doznane na skutek upadku w autobusie, podczas gwałtownego hamowania pojazdu.</t>
  </si>
  <si>
    <t>Uszkodzenie pojazdu (szyby bocznej) podczas wymijania stojącego na pętli autobusu</t>
  </si>
  <si>
    <t>Uraz ciała wskutek gwałtownego hamowania autobusu.</t>
  </si>
  <si>
    <t>Uszkodzenie mienia podczas wysiadania z autobusu- kierowca opuszczając powozie pojazdu zgniótł koła wózka dziecięcego</t>
  </si>
  <si>
    <t>Obrażenia ciała pasażera doznane na skutek upadku w wyniku gwałtownego ruszenia kierowcy autobusu.</t>
  </si>
  <si>
    <t>Uszkodzenie pojazdu wskutek uderzenia w betonowy słupek</t>
  </si>
  <si>
    <t>Uszkodzenie pojazdu (szyby) wskutek dewastacji</t>
  </si>
  <si>
    <t>Uszkodzenie szyby bocznej w autobusie w wyniku uderzenia o kant słupka.</t>
  </si>
  <si>
    <t>Uszkodzenie pojazdu wskutek zahaczenia lusterkiem o lampę</t>
  </si>
  <si>
    <t>22.11.2022</t>
  </si>
  <si>
    <t>Uszkodzenie autobusu w wyniku kolizji - uderzenia w znak drogowy.</t>
  </si>
  <si>
    <t>Uszkodzenie pojazdu wskutek zahaczenia o słup z latarnią</t>
  </si>
  <si>
    <t>Uszkodzenie pojazdu wskutek zahaczenia o drzewo</t>
  </si>
  <si>
    <t>Uraz ciała wskutek upadku podczas jazdy autobusem</t>
  </si>
  <si>
    <t>Uszkodzenie pojazdu (szyby) wskutek uderzenia kamieniem, który wypadł spod kół samochodu ciężarowego</t>
  </si>
  <si>
    <t>Uszkodzenie pojazdu (lusterka) wskutek zahaczenia o gałąź drzewa</t>
  </si>
  <si>
    <t>Uraz ciała podczas wysiadania z autobusu</t>
  </si>
  <si>
    <t>Remont elewacji części przedniej budynku: koszt 860.966,46zł
Remont piwnicy: 93.946,62zł</t>
  </si>
  <si>
    <t>ogrodzona</t>
  </si>
  <si>
    <t>Instalacja fotowoltaiczna na prakingu za Urzędem Miasta, moc 30kW</t>
  </si>
  <si>
    <t>sala gimnastyczna</t>
  </si>
  <si>
    <t>hydrant, gaśnice</t>
  </si>
  <si>
    <t>obieraczka do ziemniaków</t>
  </si>
  <si>
    <t xml:space="preserve">OZ-8N </t>
  </si>
  <si>
    <t xml:space="preserve">550W </t>
  </si>
  <si>
    <t xml:space="preserve"> 2014r. </t>
  </si>
  <si>
    <t xml:space="preserve">Spomasz Nakło </t>
  </si>
  <si>
    <t xml:space="preserve">obieralnia MPP6"Modraczek" Al.Jana PawłaII 5 </t>
  </si>
  <si>
    <t>piec konwekcyjno-parowy</t>
  </si>
  <si>
    <t xml:space="preserve"> XEVHC-HC11 </t>
  </si>
  <si>
    <t xml:space="preserve"> 11,7 Kw 150-600 kPa </t>
  </si>
  <si>
    <t xml:space="preserve"> 2021r. </t>
  </si>
  <si>
    <t xml:space="preserve"> Gastrozoe Sp. z o.o. </t>
  </si>
  <si>
    <t xml:space="preserve"> NIE </t>
  </si>
  <si>
    <t xml:space="preserve"> kuchnia MPP6"Modraczek" Al.Jana PawłaII 5 </t>
  </si>
  <si>
    <t>25. Samodzielny Publiczny Zakład Opieki Zdrowotnej Centrum Zdrowia Psychicznego i Leczenia Uzależnień</t>
  </si>
  <si>
    <t>26. Samodzielny Publiczny Zakład Opieki Zdrowotnej Starogardzkie Centrum Rehabilitacji</t>
  </si>
  <si>
    <t>25. Samodzielny Publiczny Zakład Opieki Zdrowotnej Centrum Zdrowia Psychicznego i Leczenia Uzaleźnień</t>
  </si>
  <si>
    <t>Miejska Biblioteka Publiczna im. ks. Bernarda Sychty w Starogardzie Gdańskim</t>
  </si>
  <si>
    <t xml:space="preserve">ul. Paderewskiego 1, 83-200 Starogard Gdański </t>
  </si>
  <si>
    <t>000286657</t>
  </si>
  <si>
    <t>5921570203</t>
  </si>
  <si>
    <t>9101A</t>
  </si>
  <si>
    <t xml:space="preserve"> DZIAŁALNOŚĆ BIBLIOTEK</t>
  </si>
  <si>
    <t>23. Miejska Biblioteka Publiczna im. ks. Bernarda Sychty w Starogardzie Gdańskim</t>
  </si>
  <si>
    <t>Miejska Biblioteka Publiczna im.ks. Bernarda Sychty</t>
  </si>
  <si>
    <t>budynek użyteczności publicznej - biblioteka</t>
  </si>
  <si>
    <t>ok. 1900</t>
  </si>
  <si>
    <t xml:space="preserve">gaśnice: GP4 - 4 szt. oraz GP6 - 4 szt., hydranty - H25/30 - 4 szt., system dozoru telewizji CCTV - lokalnie na terenie obiektu, system sygnalizacji i włamania SSWIN oraz system alarmu pożaru SAP przekazywany do agencji ochrony   </t>
  </si>
  <si>
    <t>ul. Paderewskiego 1,                                      83-200 Starogard Gdański</t>
  </si>
  <si>
    <t>murowane z cegły pełnej i bloczków gazobetonowych</t>
  </si>
  <si>
    <t>żelbetonowe</t>
  </si>
  <si>
    <t>konstrukcja drewniana pokryta dachówką</t>
  </si>
  <si>
    <t xml:space="preserve">2010 rok - rozbudowa i przebudowa budynku handlowego z adaptacją na bibliotekę </t>
  </si>
  <si>
    <t>dostateczny i dobry</t>
  </si>
  <si>
    <t>4+1</t>
  </si>
  <si>
    <t>tak, częściowo</t>
  </si>
  <si>
    <t>Tak - 2 szt.</t>
  </si>
  <si>
    <t>Komputer AIO Lenovo</t>
  </si>
  <si>
    <t xml:space="preserve">Drukarka HP LASERJET PRO </t>
  </si>
  <si>
    <t>Drukarka EPSON L382</t>
  </si>
  <si>
    <t>Stormshiel UTM SN210</t>
  </si>
  <si>
    <t>Zasilacz UPS EVERLINE</t>
  </si>
  <si>
    <t>Drukarka BROTHER HL1110E</t>
  </si>
  <si>
    <t>Drukarka BROTHER HL1110</t>
  </si>
  <si>
    <t>SWITCH TP LINK SG1048</t>
  </si>
  <si>
    <t xml:space="preserve">Konica Minolta BIZAUB224e </t>
  </si>
  <si>
    <t>Komputer DELL AIO OPTIPLEX 3280</t>
  </si>
  <si>
    <t>Mikser Behringer X-enyx 1002 FX</t>
  </si>
  <si>
    <t>Mikrofon bezprzewodowy WMS40</t>
  </si>
  <si>
    <t>Tablet LENOVO TB-X104F</t>
  </si>
  <si>
    <t>Stacja/Pętla indukcyjna dla niedosłyszących</t>
  </si>
  <si>
    <t>gaśnice GP6- 2 szt.</t>
  </si>
  <si>
    <t>Filia Nr 2 pomieszczenia w budynku ODK ul. Reymonta 1, 83-200 Satrogard Gdański</t>
  </si>
  <si>
    <t>gaśnica GP6- 1 szt.</t>
  </si>
  <si>
    <t>Filia Nr 1 Aleja Wojska Polskiego 30, 83-200 Starogard Gdański</t>
  </si>
  <si>
    <t>Odmienny okres ubezpieczenia w I roku</t>
  </si>
  <si>
    <t>Filia nr 1</t>
  </si>
  <si>
    <t>O*</t>
  </si>
  <si>
    <t>fotowoltaika na dachu budynku przy Zblewskiej 18     wartość wliczona do wartości budynku</t>
  </si>
  <si>
    <t>fotowoltaika na dachu wartość wliczona do wartości budynku</t>
  </si>
  <si>
    <t>fotowoltaika na budynku głównym, wartość wliczona do wartości budynku</t>
  </si>
  <si>
    <t>budynek główny w tym instalacja fotowolataiczna  z 2017 roku na dachu</t>
  </si>
  <si>
    <t>Budynek Szkoły w tym fotowoltaika z 2016 roku</t>
  </si>
  <si>
    <t>SZKOŁA w tym fotowoltaika z 2017 roku</t>
  </si>
  <si>
    <t>Publiczna Szkoła Podstawowa nr 8 im. M. Kopernika w Starogardzie Gdańskim w tym instalacja fotowoltaiczna na dachu</t>
  </si>
  <si>
    <t>Samodzielny Publiczny Zakład Opieki Zdrowotnej Przychodnia Lekarska im Marii Orlikowskiej-Płaczek</t>
  </si>
  <si>
    <t>ul. gen. Józefa Hallera 21, 83-200 Starogard Gdański</t>
  </si>
  <si>
    <t>190036499</t>
  </si>
  <si>
    <t>5921866748</t>
  </si>
  <si>
    <t>PRAKTYKA LEKARSKA OGÓLNA
PRAKTYKA LEKARSKA DENTYSTYCZNA
PRAKTYKA PIELĘGNIAREK I POŁOŻNYCH</t>
  </si>
  <si>
    <t>8621Z
8623Z
8690C</t>
  </si>
  <si>
    <t>27. Samodzielny Publiczny Zakład Opieki Zdrowotnej Przychodnia Lekarska im Marii Orlikowskiej-Płaczek</t>
  </si>
  <si>
    <t>Przychodnia Lekarska</t>
  </si>
  <si>
    <t>działalnośc lecznicza</t>
  </si>
  <si>
    <t>Parking</t>
  </si>
  <si>
    <t>gaśnice proszkowe GP4-5szt., gaśnice proszkowe GP6-9, hydranty wewnętrzne-3 szt., dozór agencji całodobowy</t>
  </si>
  <si>
    <t>Hallera 21</t>
  </si>
  <si>
    <t>z cegły gr. 25 cm i z cegły dziurawki 12 cm</t>
  </si>
  <si>
    <t>żelbetowe wielokanałowe "Żerań"</t>
  </si>
  <si>
    <t>stropodach wentylowany kryty papą</t>
  </si>
  <si>
    <t>b.dobry</t>
  </si>
  <si>
    <t>Autoklaw 802/128</t>
  </si>
  <si>
    <t>Autoklaw 802/129</t>
  </si>
  <si>
    <t>Lampa ORDIS L21-25 PL/II/368/18</t>
  </si>
  <si>
    <t>Komputer PL/II/369/18</t>
  </si>
  <si>
    <t>Komputer PL/II/370/18</t>
  </si>
  <si>
    <t>Komputer PL/II/371/18</t>
  </si>
  <si>
    <t>Komputer PL/II/372/18</t>
  </si>
  <si>
    <t>Serwer DEL R230 PL/II/375/18</t>
  </si>
  <si>
    <t>Waga elektroniczna PL/404</t>
  </si>
  <si>
    <t>Waga elektroniczna PL/405</t>
  </si>
  <si>
    <t>Reuter PL/406</t>
  </si>
  <si>
    <t>Kardiotokograf 802/130</t>
  </si>
  <si>
    <t>Videogastroskop 802/131</t>
  </si>
  <si>
    <t>Bieżnia rehabilitacyjna 802/132</t>
  </si>
  <si>
    <t>Ekspress Aulika EVO PL/II/380/19</t>
  </si>
  <si>
    <t>Lampa ORDIS FHL-D3 przejezdna PL/II/397/20</t>
  </si>
  <si>
    <t>Lampa ORDIS FHL-D3 przejezdna PL/II/398/20</t>
  </si>
  <si>
    <t>Tomograf okulistyczny typ REVO NX 130 (w zestawie stolik typ STM-5 nr 1418, komputer HP AIO oraz drukarka OKI C532D) 802/134</t>
  </si>
  <si>
    <t>Laser okulistyczny OPTOYAG M OPTOTEK (w zestawie: stolik STM-2, soczewka OAYA do irydotomii  oraz soczewka OAYA do kapsulotmi)</t>
  </si>
  <si>
    <t>Destylator elektryczny DE10-PlUS PL/II/385/20</t>
  </si>
  <si>
    <t>Ozonator Korona a40 PL/II/392/20</t>
  </si>
  <si>
    <t>Komputer Pro Mini X700 PL/II/399/20</t>
  </si>
  <si>
    <t>Komputer Pro X500 PL/II/400/20</t>
  </si>
  <si>
    <t>Rzutnik View Sonic PG706HD PL/II/401/20</t>
  </si>
  <si>
    <t>Lampa Ordis naścienna PL/II/403/21</t>
  </si>
  <si>
    <t>Piła oscylacyjna do gipsu PL/II/406/21</t>
  </si>
  <si>
    <t>Komputer 1U fanless Delta-Silent-i3 PL/II/420/21</t>
  </si>
  <si>
    <t>Komputer 1U fanless Delta-Silent-i3 PL/II/421/21</t>
  </si>
  <si>
    <t>Komputer 1U fanless Delta-Silent-i3 PL/II/422/21</t>
  </si>
  <si>
    <t>Komputer 1U fanless Delta-Silent-i3 PL/II/423/21</t>
  </si>
  <si>
    <t>Projekcyjny skaner żył 802/135</t>
  </si>
  <si>
    <t>Unit stomatologiczny Stomadent NEO 802/136</t>
  </si>
  <si>
    <t>USG Voluson S8BT18 802/137</t>
  </si>
  <si>
    <t>Autorefraktometr ręczny 802/138</t>
  </si>
  <si>
    <t>Lampa Ordis L-21-25 LED naścienna PL/II/438/22</t>
  </si>
  <si>
    <t>Lampa Ordis L-21-25 LED naścienna PL/II/439/22</t>
  </si>
  <si>
    <t>Perymetr komputerowy 802/139</t>
  </si>
  <si>
    <t>Videoendoskop laryngologiczny 802/140</t>
  </si>
  <si>
    <t>Rejestrator ciśnienia PL/II/366/18</t>
  </si>
  <si>
    <t>Rejestrator ciśnienia PL/II/367/18</t>
  </si>
  <si>
    <t>Notebook Lenovo PL/II/373/18</t>
  </si>
  <si>
    <t>Notebook Lenovo PL/II/374/18</t>
  </si>
  <si>
    <t>Rejestrator ciśnienia Holcard PL/II/378/19</t>
  </si>
  <si>
    <t>Rejestrator ciśnienia Holcard PL/II/379/19</t>
  </si>
  <si>
    <t>Laptop Lenovo Ideapad3-15 IIL PL/II/387/20</t>
  </si>
  <si>
    <t>Laptop Lenovo Ideapad3-15 IIL PL/II/388/20</t>
  </si>
  <si>
    <t>Laptop Lenovo Ideapad3-15 IIL PL/II/389/20</t>
  </si>
  <si>
    <t>Laptop Lenovo Ideapad3-15 IIL PL/II/390/20</t>
  </si>
  <si>
    <t>Laptop Lenovo Ideapad3-15 IIL PL/II/391/20</t>
  </si>
  <si>
    <t>Laptop Lenovo Ideapad3-15 IIL PL/II/394/20</t>
  </si>
  <si>
    <t>Laptop Lenovo Ideapad3-15 IIL PL/II/395/20</t>
  </si>
  <si>
    <t>Laptop Lenovo Ideapad3-15 IIL PL/II/396/20</t>
  </si>
  <si>
    <t>Rejestrator długotrwałych zapisów EKG PL/II/404/21</t>
  </si>
  <si>
    <t>Rejestrator długotrwałych zapisów EKG PL/II/405/21</t>
  </si>
  <si>
    <t>Holter ciśnieniowy ASPEL 308ABPM PL/II/407/21</t>
  </si>
  <si>
    <t>Holter ciśnieniowy ASPEL 308ABPM PL/II/408/21</t>
  </si>
  <si>
    <t>Holter ciśnieniowy ASPEL 308ABPM PL/II/409/21</t>
  </si>
  <si>
    <t>Holter ciśnieniowy ASPEL 308ABPM PL/II/410/21</t>
  </si>
  <si>
    <t>Holter EKG Aspel AsPEKT 712v.301 PL/II/411/21</t>
  </si>
  <si>
    <t>Holter EKG Aspel AsPEKT 712v.301 PL/II/412/21</t>
  </si>
  <si>
    <t>Holter EKG Aspel AsPEKT 712v.301 PL/II/413/21</t>
  </si>
  <si>
    <t>Holter EKG Aspel AsPEKT 712v.301 PL/II/414/21</t>
  </si>
  <si>
    <t>Holter EKG Aspel AsPEKT 712v.301 PL/II/415/21</t>
  </si>
  <si>
    <t>Holter EKG Aspel AsPEKT 712v.301 PL/II/416/21</t>
  </si>
  <si>
    <t xml:space="preserve">Laptop Lenovo V7-ITL G2 PL/II/417/21 </t>
  </si>
  <si>
    <t xml:space="preserve">Laptop Lenovo V7-ITL G2 PL/II/418/21 </t>
  </si>
  <si>
    <t xml:space="preserve">Laptop Lenovo V7-ITL G2 PL/II/419/21 </t>
  </si>
  <si>
    <t>Aleja Wojska Polskiego 27A</t>
  </si>
  <si>
    <t>gaśnice proszkowe -2, dozór agencji ochrony całodobowy</t>
  </si>
  <si>
    <t>Biskupa Konstantyna Dominika 8</t>
  </si>
  <si>
    <t>gaśnica proszkowa - 1</t>
  </si>
  <si>
    <t>Os. 60-lecia ONP 14</t>
  </si>
  <si>
    <t>gaśnice proszkowe -3, hydranty - 2, dozór agencji ochrony całodobowy</t>
  </si>
  <si>
    <t>1. Wykaz sprzętu elektronicznego przenośnego w tym medycznego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</si>
  <si>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w tym medycznego</t>
    </r>
  </si>
  <si>
    <t>suma ubezpieczenia</t>
  </si>
  <si>
    <t>Dobudówka</t>
  </si>
  <si>
    <t xml:space="preserve">ściany zewnętrzne warrstwowe gr. 40cm, zbrojone dołem siatką prętów </t>
  </si>
  <si>
    <t>żelbetowe, płyta stropowa gr. 18 cm</t>
  </si>
  <si>
    <t>3 z podpiwniczeniem</t>
  </si>
  <si>
    <t>Klimatyzacja zamontowana w budynku</t>
  </si>
  <si>
    <t>Schody ogrzewane elektrycznie element stały budynku</t>
  </si>
  <si>
    <t>al. Wojska Polskiego 27A</t>
  </si>
  <si>
    <t>nIE</t>
  </si>
  <si>
    <t>Nakłady własne w wynajmowany lokal al. Wojska Polskiego 27A</t>
  </si>
  <si>
    <t>Litery 3D LED 808/58</t>
  </si>
  <si>
    <t>Chłodziarka medyczna 486/1</t>
  </si>
  <si>
    <t>Chłodziarka medyczna 486/2</t>
  </si>
  <si>
    <t>Chłodziarka medyczna 486/3</t>
  </si>
  <si>
    <t>Chłodziarka medyczna 486/4</t>
  </si>
  <si>
    <t>Ultrasonograf Siemens ACUSON NX3 z kompletem 802/121</t>
  </si>
  <si>
    <t>Komputery PLII/356/17-PL/II/365/17</t>
  </si>
  <si>
    <t>Autoklaw 802/122</t>
  </si>
  <si>
    <t>System zarządzania kolejką 669/1</t>
  </si>
  <si>
    <t>Tonometr bezdotykowy 802/`123</t>
  </si>
  <si>
    <t>Audiometr</t>
  </si>
  <si>
    <t>USG 802/125</t>
  </si>
  <si>
    <t>EKG ze spirometrem 802/126</t>
  </si>
  <si>
    <t>EKG ze spirometrem 802/127</t>
  </si>
  <si>
    <t>Mienie:01.02.2024-10.08.2024</t>
  </si>
  <si>
    <t>Filia nr 2</t>
  </si>
  <si>
    <t>środki trwałe Filia nr 1:
12.12.2023-10.08.2024
środki trwałe Filia nr 2:
20.02.2024-10.08.2024
pozostałe mienie:
01.02.2024-10.08.2024</t>
  </si>
  <si>
    <t>Biblioteka Główna (01.02.2024-10.08.2024)</t>
  </si>
  <si>
    <t>Konsola SONY PLAYSTATION 5</t>
  </si>
  <si>
    <t>Monitor GIGABYTE M28U 28''</t>
  </si>
  <si>
    <t>Filia nr 1 (12.12.2023-10.08.2024)</t>
  </si>
  <si>
    <t>Filia nr 2 (19.02.2024-10.08.2024)</t>
  </si>
  <si>
    <t>Kontroler SONY DualSense</t>
  </si>
  <si>
    <t>kB</t>
  </si>
  <si>
    <t>06.01.2021</t>
  </si>
  <si>
    <t>Zalanie</t>
  </si>
  <si>
    <t>11.02.2021</t>
  </si>
  <si>
    <t>Samodzielny Publiczny Zakład Opieki Zdrowotnej Przychodnia Lekarska im. Marii Orlikowskiej-Płaczek (w tym namiot 5858,48 zł)</t>
  </si>
  <si>
    <t>23.01.2023</t>
  </si>
  <si>
    <t>05.04.2023</t>
  </si>
  <si>
    <t>szkodowość w latach 2020-2023, aktualna na dzień 18.05.2023</t>
  </si>
  <si>
    <t>2020 od 1 maja</t>
  </si>
  <si>
    <t>Upadek na chodniku wskutek potknięcia o kępę trawy, która wystawała z pękniętego chodnika.</t>
  </si>
  <si>
    <t>Uraz ciała wskutek upadku na oblodzonej nawierzchni chodnika</t>
  </si>
  <si>
    <t>Upadek wskutek nierówności nawierzchni chodnika.</t>
  </si>
  <si>
    <t>Uszkodzenie pojazdu wskutek zahaczenia przez autobus podczas skrętu.</t>
  </si>
  <si>
    <t>poradnia dla dzieci</t>
  </si>
  <si>
    <t>Nakłady własne w wynajmowany lokal na Osiedlu ONP 14 Poradnia K</t>
  </si>
  <si>
    <t>Nakłady własne w wynajmowany lokal na Osiedlu ONP 14 Poradnia D</t>
  </si>
  <si>
    <t>Osiedle ONP 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</si>
</sst>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\ #,##0.00&quot; zł &quot;;\-#,##0.00&quot; zł &quot;;&quot; -&quot;#&quot; zł &quot;;@\ "/>
    <numFmt numFmtId="168" formatCode="#,##0.00&quot; zł &quot;;#,##0.00&quot; zł &quot;;\-#&quot; zł &quot;;\ @\ "/>
    <numFmt numFmtId="169" formatCode="#,##0.00&quot; zł&quot;"/>
    <numFmt numFmtId="170" formatCode="#,##0.00\ _z_ł"/>
    <numFmt numFmtId="171" formatCode="d/mm/yyyy"/>
    <numFmt numFmtId="172" formatCode="_-* #,##0.00\ _z_ł_-;\-* #,##0.0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  <numFmt numFmtId="178" formatCode="#,##0.00\ &quot;zł&quot;"/>
    <numFmt numFmtId="179" formatCode="#,##0.00&quot; zł &quot;;\-#,##0.00&quot; zł &quot;;&quot; -&quot;#&quot; zł &quot;;@\ "/>
    <numFmt numFmtId="180" formatCode="#,###.00"/>
    <numFmt numFmtId="181" formatCode="[$-415]0.00"/>
    <numFmt numFmtId="182" formatCode="#,##0.0\ &quot;zł&quot;"/>
    <numFmt numFmtId="183" formatCode="#,##0\ &quot;zł&quot;"/>
  </numFmts>
  <fonts count="7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1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sz val="10"/>
      <color indexed="8"/>
      <name val="Arial1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1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1"/>
      <family val="0"/>
    </font>
    <font>
      <sz val="10"/>
      <name val="Arial1"/>
      <family val="0"/>
    </font>
    <font>
      <i/>
      <sz val="10"/>
      <name val="Arial1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2" fillId="20" borderId="0">
      <alignment/>
      <protection/>
    </xf>
    <xf numFmtId="0" fontId="2" fillId="21" borderId="0">
      <alignment/>
      <protection/>
    </xf>
    <xf numFmtId="0" fontId="1" fillId="22" borderId="0">
      <alignment/>
      <protection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29" borderId="0">
      <alignment/>
      <protection/>
    </xf>
    <xf numFmtId="0" fontId="60" fillId="30" borderId="1" applyNumberFormat="0" applyAlignment="0" applyProtection="0"/>
    <xf numFmtId="0" fontId="61" fillId="31" borderId="2" applyNumberFormat="0" applyAlignment="0" applyProtection="0"/>
    <xf numFmtId="0" fontId="62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3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6" fillId="34" borderId="0">
      <alignment/>
      <protection/>
    </xf>
    <xf numFmtId="0" fontId="7" fillId="0" borderId="0">
      <alignment horizont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7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Border="0" applyProtection="0">
      <alignment/>
    </xf>
    <xf numFmtId="0" fontId="11" fillId="0" borderId="0">
      <alignment/>
      <protection/>
    </xf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12" fillId="36" borderId="0">
      <alignment/>
      <protection/>
    </xf>
    <xf numFmtId="0" fontId="70" fillId="37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6" borderId="8">
      <alignment/>
      <protection/>
    </xf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165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6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Border="0" applyProtection="0">
      <alignment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Border="0" applyProtection="0">
      <alignment/>
    </xf>
    <xf numFmtId="167" fontId="16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8" fontId="17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8" fontId="17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>
      <alignment/>
      <protection/>
    </xf>
    <xf numFmtId="0" fontId="77" fillId="39" borderId="0" applyNumberFormat="0" applyBorder="0" applyAlignment="0" applyProtection="0"/>
  </cellStyleXfs>
  <cellXfs count="79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4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40" borderId="14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9" fontId="3" fillId="0" borderId="0" xfId="0" applyNumberFormat="1" applyFont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166" fontId="3" fillId="0" borderId="0" xfId="105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/>
    </xf>
    <xf numFmtId="169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6" fontId="0" fillId="0" borderId="0" xfId="105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166" fontId="0" fillId="0" borderId="14" xfId="105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66" fontId="0" fillId="0" borderId="12" xfId="105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6" fontId="26" fillId="41" borderId="14" xfId="105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166" fontId="6" fillId="41" borderId="14" xfId="105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66" fontId="0" fillId="0" borderId="14" xfId="105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66" fontId="26" fillId="22" borderId="14" xfId="105" applyFont="1" applyFill="1" applyBorder="1" applyAlignment="1" applyProtection="1">
      <alignment horizontal="center" vertical="center" wrapText="1"/>
      <protection/>
    </xf>
    <xf numFmtId="0" fontId="26" fillId="22" borderId="14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69" fontId="27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66" fontId="26" fillId="41" borderId="12" xfId="105" applyFont="1" applyFill="1" applyBorder="1" applyAlignment="1" applyProtection="1">
      <alignment horizontal="center" vertical="center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13" fillId="0" borderId="12" xfId="75" applyFont="1" applyBorder="1" applyAlignment="1">
      <alignment horizontal="center" vertical="center" wrapText="1"/>
      <protection/>
    </xf>
    <xf numFmtId="4" fontId="27" fillId="0" borderId="14" xfId="0" applyNumberFormat="1" applyFont="1" applyBorder="1" applyAlignment="1">
      <alignment horizontal="center" vertical="center" wrapText="1"/>
    </xf>
    <xf numFmtId="0" fontId="13" fillId="0" borderId="14" xfId="75" applyFont="1" applyBorder="1" applyAlignment="1">
      <alignment horizontal="center" vertical="center" wrapText="1"/>
      <protection/>
    </xf>
    <xf numFmtId="0" fontId="13" fillId="40" borderId="14" xfId="75" applyFont="1" applyFill="1" applyBorder="1" applyAlignment="1">
      <alignment horizontal="center" vertical="center"/>
      <protection/>
    </xf>
    <xf numFmtId="0" fontId="13" fillId="40" borderId="14" xfId="75" applyFont="1" applyFill="1" applyBorder="1" applyAlignment="1">
      <alignment horizontal="center" vertical="center" wrapText="1"/>
      <protection/>
    </xf>
    <xf numFmtId="0" fontId="13" fillId="0" borderId="14" xfId="75" applyFont="1" applyFill="1" applyBorder="1" applyAlignment="1">
      <alignment horizontal="center" vertical="center" wrapText="1"/>
      <protection/>
    </xf>
    <xf numFmtId="0" fontId="13" fillId="0" borderId="12" xfId="75" applyFont="1" applyFill="1" applyBorder="1" applyAlignment="1">
      <alignment horizontal="center" vertical="center" wrapText="1"/>
      <protection/>
    </xf>
    <xf numFmtId="4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26" fillId="41" borderId="17" xfId="105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166" fontId="26" fillId="22" borderId="17" xfId="105" applyFont="1" applyFill="1" applyBorder="1" applyAlignment="1" applyProtection="1">
      <alignment horizontal="center" vertical="center" wrapText="1"/>
      <protection/>
    </xf>
    <xf numFmtId="0" fontId="26" fillId="22" borderId="17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6" fontId="26" fillId="22" borderId="21" xfId="105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vertical="center"/>
    </xf>
    <xf numFmtId="169" fontId="3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Alignment="1">
      <alignment horizontal="center" vertical="center"/>
    </xf>
    <xf numFmtId="0" fontId="3" fillId="0" borderId="0" xfId="84" applyFont="1" applyAlignment="1">
      <alignment vertical="center"/>
      <protection/>
    </xf>
    <xf numFmtId="0" fontId="3" fillId="0" borderId="0" xfId="84" applyFont="1" applyAlignment="1">
      <alignment horizontal="center" vertical="center"/>
      <protection/>
    </xf>
    <xf numFmtId="166" fontId="3" fillId="0" borderId="0" xfId="84" applyNumberFormat="1" applyFont="1" applyAlignment="1">
      <alignment horizontal="center" vertical="center"/>
      <protection/>
    </xf>
    <xf numFmtId="0" fontId="29" fillId="0" borderId="22" xfId="84" applyFont="1" applyBorder="1" applyAlignment="1">
      <alignment vertical="center"/>
      <protection/>
    </xf>
    <xf numFmtId="0" fontId="0" fillId="0" borderId="23" xfId="84" applyFont="1" applyBorder="1" applyAlignment="1">
      <alignment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169" fontId="0" fillId="0" borderId="23" xfId="84" applyNumberFormat="1" applyFont="1" applyBorder="1" applyAlignment="1">
      <alignment horizontal="center" vertical="center" wrapText="1"/>
      <protection/>
    </xf>
    <xf numFmtId="169" fontId="27" fillId="0" borderId="23" xfId="84" applyNumberFormat="1" applyFont="1" applyBorder="1" applyAlignment="1">
      <alignment horizontal="center" vertical="center" wrapText="1"/>
      <protection/>
    </xf>
    <xf numFmtId="0" fontId="26" fillId="0" borderId="23" xfId="84" applyFont="1" applyBorder="1" applyAlignment="1">
      <alignment horizontal="center" vertical="center" wrapText="1"/>
      <protection/>
    </xf>
    <xf numFmtId="166" fontId="0" fillId="0" borderId="23" xfId="105" applyFont="1" applyFill="1" applyBorder="1" applyAlignment="1" applyProtection="1">
      <alignment horizontal="center" vertical="center" wrapText="1"/>
      <protection/>
    </xf>
    <xf numFmtId="166" fontId="0" fillId="0" borderId="23" xfId="84" applyNumberFormat="1" applyFont="1" applyBorder="1" applyAlignment="1">
      <alignment horizontal="center" vertical="center" wrapText="1"/>
      <protection/>
    </xf>
    <xf numFmtId="0" fontId="0" fillId="0" borderId="24" xfId="84" applyFont="1" applyBorder="1" applyAlignment="1">
      <alignment horizontal="center" vertical="center"/>
      <protection/>
    </xf>
    <xf numFmtId="0" fontId="0" fillId="0" borderId="0" xfId="84" applyFont="1" applyAlignment="1">
      <alignment horizontal="center" vertical="center"/>
      <protection/>
    </xf>
    <xf numFmtId="0" fontId="0" fillId="0" borderId="0" xfId="84" applyFont="1" applyAlignment="1">
      <alignment vertical="center"/>
      <protection/>
    </xf>
    <xf numFmtId="0" fontId="30" fillId="22" borderId="25" xfId="84" applyFont="1" applyFill="1" applyBorder="1" applyAlignment="1">
      <alignment vertical="center"/>
      <protection/>
    </xf>
    <xf numFmtId="0" fontId="30" fillId="22" borderId="26" xfId="84" applyFont="1" applyFill="1" applyBorder="1" applyAlignment="1">
      <alignment vertical="center" wrapText="1"/>
      <protection/>
    </xf>
    <xf numFmtId="0" fontId="30" fillId="22" borderId="26" xfId="84" applyFont="1" applyFill="1" applyBorder="1" applyAlignment="1">
      <alignment horizontal="center" vertical="center" wrapText="1"/>
      <protection/>
    </xf>
    <xf numFmtId="166" fontId="30" fillId="22" borderId="26" xfId="105" applyFont="1" applyFill="1" applyBorder="1" applyAlignment="1" applyProtection="1">
      <alignment horizontal="center" vertical="center" wrapText="1"/>
      <protection/>
    </xf>
    <xf numFmtId="0" fontId="31" fillId="22" borderId="27" xfId="84" applyFont="1" applyFill="1" applyBorder="1" applyAlignment="1">
      <alignment horizontal="center" vertical="center" wrapText="1"/>
      <protection/>
    </xf>
    <xf numFmtId="0" fontId="30" fillId="22" borderId="28" xfId="84" applyFont="1" applyFill="1" applyBorder="1" applyAlignment="1">
      <alignment horizontal="center" vertical="center" wrapText="1"/>
      <protection/>
    </xf>
    <xf numFmtId="0" fontId="31" fillId="0" borderId="13" xfId="84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left" vertical="center" wrapText="1"/>
      <protection/>
    </xf>
    <xf numFmtId="0" fontId="31" fillId="0" borderId="12" xfId="84" applyFont="1" applyFill="1" applyBorder="1" applyAlignment="1">
      <alignment horizontal="center" vertical="center" wrapText="1"/>
      <protection/>
    </xf>
    <xf numFmtId="169" fontId="31" fillId="0" borderId="14" xfId="84" applyNumberFormat="1" applyFont="1" applyFill="1" applyBorder="1" applyAlignment="1">
      <alignment horizontal="center" vertical="center" wrapText="1"/>
      <protection/>
    </xf>
    <xf numFmtId="169" fontId="31" fillId="0" borderId="12" xfId="84" applyNumberFormat="1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center" vertical="center" wrapText="1"/>
      <protection/>
    </xf>
    <xf numFmtId="166" fontId="31" fillId="0" borderId="14" xfId="105" applyFont="1" applyFill="1" applyBorder="1" applyAlignment="1" applyProtection="1">
      <alignment horizontal="center" vertical="center" wrapText="1"/>
      <protection/>
    </xf>
    <xf numFmtId="0" fontId="32" fillId="0" borderId="14" xfId="84" applyFont="1" applyFill="1" applyBorder="1" applyAlignment="1">
      <alignment horizontal="center" vertical="center" wrapText="1"/>
      <protection/>
    </xf>
    <xf numFmtId="0" fontId="31" fillId="0" borderId="16" xfId="84" applyFont="1" applyFill="1" applyBorder="1" applyAlignment="1">
      <alignment horizontal="center" vertical="center" wrapText="1"/>
      <protection/>
    </xf>
    <xf numFmtId="2" fontId="31" fillId="0" borderId="14" xfId="84" applyNumberFormat="1" applyFont="1" applyFill="1" applyBorder="1" applyAlignment="1">
      <alignment horizontal="center" vertical="center"/>
      <protection/>
    </xf>
    <xf numFmtId="0" fontId="31" fillId="0" borderId="15" xfId="84" applyFont="1" applyFill="1" applyBorder="1" applyAlignment="1">
      <alignment horizontal="center" vertical="center" wrapText="1"/>
      <protection/>
    </xf>
    <xf numFmtId="0" fontId="0" fillId="0" borderId="0" xfId="84" applyFont="1" applyFill="1" applyAlignment="1">
      <alignment vertical="center"/>
      <protection/>
    </xf>
    <xf numFmtId="49" fontId="32" fillId="0" borderId="14" xfId="84" applyNumberFormat="1" applyFont="1" applyFill="1" applyBorder="1" applyAlignment="1">
      <alignment horizontal="center" vertical="center" wrapText="1"/>
      <protection/>
    </xf>
    <xf numFmtId="2" fontId="31" fillId="0" borderId="14" xfId="84" applyNumberFormat="1" applyFont="1" applyFill="1" applyBorder="1" applyAlignment="1">
      <alignment horizontal="center" vertical="center" wrapText="1"/>
      <protection/>
    </xf>
    <xf numFmtId="0" fontId="31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0" fillId="0" borderId="14" xfId="84" applyFont="1" applyFill="1" applyBorder="1" applyAlignment="1">
      <alignment horizontal="center" vertical="center" wrapText="1"/>
      <protection/>
    </xf>
    <xf numFmtId="2" fontId="0" fillId="0" borderId="14" xfId="84" applyNumberFormat="1" applyFont="1" applyFill="1" applyBorder="1" applyAlignment="1">
      <alignment horizontal="center" vertical="center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31" fillId="0" borderId="14" xfId="84" applyFont="1" applyFill="1" applyBorder="1" applyAlignment="1">
      <alignment horizontal="center" vertical="center"/>
      <protection/>
    </xf>
    <xf numFmtId="49" fontId="31" fillId="0" borderId="14" xfId="84" applyNumberFormat="1" applyFont="1" applyFill="1" applyBorder="1" applyAlignment="1">
      <alignment horizontal="center" vertical="center" wrapText="1"/>
      <protection/>
    </xf>
    <xf numFmtId="0" fontId="31" fillId="0" borderId="14" xfId="84" applyNumberFormat="1" applyFont="1" applyFill="1" applyBorder="1" applyAlignment="1">
      <alignment horizontal="center" vertical="center" wrapText="1"/>
      <protection/>
    </xf>
    <xf numFmtId="169" fontId="31" fillId="0" borderId="17" xfId="84" applyNumberFormat="1" applyFont="1" applyFill="1" applyBorder="1" applyAlignment="1">
      <alignment horizontal="center" vertical="center" wrapText="1"/>
      <protection/>
    </xf>
    <xf numFmtId="49" fontId="31" fillId="0" borderId="0" xfId="84" applyNumberFormat="1" applyFont="1" applyFill="1" applyBorder="1" applyAlignment="1">
      <alignment horizontal="center" vertical="center" wrapText="1"/>
      <protection/>
    </xf>
    <xf numFmtId="0" fontId="31" fillId="0" borderId="17" xfId="84" applyFont="1" applyFill="1" applyBorder="1" applyAlignment="1">
      <alignment horizontal="center" vertical="center" wrapText="1"/>
      <protection/>
    </xf>
    <xf numFmtId="166" fontId="31" fillId="0" borderId="17" xfId="105" applyFont="1" applyFill="1" applyBorder="1" applyAlignment="1" applyProtection="1">
      <alignment horizontal="center" vertical="center" wrapText="1"/>
      <protection/>
    </xf>
    <xf numFmtId="0" fontId="31" fillId="0" borderId="29" xfId="84" applyFont="1" applyFill="1" applyBorder="1" applyAlignment="1">
      <alignment horizontal="left" vertical="center" wrapText="1"/>
      <protection/>
    </xf>
    <xf numFmtId="0" fontId="31" fillId="0" borderId="30" xfId="84" applyFont="1" applyFill="1" applyBorder="1" applyAlignment="1">
      <alignment horizontal="center" vertical="center" wrapText="1"/>
      <protection/>
    </xf>
    <xf numFmtId="169" fontId="31" fillId="0" borderId="30" xfId="84" applyNumberFormat="1" applyFont="1" applyFill="1" applyBorder="1" applyAlignment="1">
      <alignment horizontal="center" vertical="center" wrapText="1"/>
      <protection/>
    </xf>
    <xf numFmtId="166" fontId="31" fillId="0" borderId="30" xfId="105" applyFont="1" applyFill="1" applyBorder="1" applyAlignment="1" applyProtection="1">
      <alignment horizontal="center" vertical="center" wrapText="1"/>
      <protection/>
    </xf>
    <xf numFmtId="0" fontId="32" fillId="0" borderId="30" xfId="84" applyFont="1" applyFill="1" applyBorder="1" applyAlignment="1">
      <alignment horizontal="center" vertical="center" wrapText="1"/>
      <protection/>
    </xf>
    <xf numFmtId="0" fontId="31" fillId="0" borderId="30" xfId="84" applyFont="1" applyFill="1" applyBorder="1" applyAlignment="1">
      <alignment horizontal="center" vertical="center"/>
      <protection/>
    </xf>
    <xf numFmtId="0" fontId="31" fillId="0" borderId="31" xfId="84" applyFont="1" applyFill="1" applyBorder="1" applyAlignment="1">
      <alignment horizontal="center" vertical="center" wrapText="1"/>
      <protection/>
    </xf>
    <xf numFmtId="166" fontId="33" fillId="41" borderId="12" xfId="105" applyFont="1" applyFill="1" applyBorder="1" applyAlignment="1" applyProtection="1">
      <alignment horizontal="center" vertical="center"/>
      <protection/>
    </xf>
    <xf numFmtId="166" fontId="0" fillId="0" borderId="0" xfId="84" applyNumberFormat="1" applyFont="1" applyAlignment="1">
      <alignment horizontal="center" vertical="center"/>
      <protection/>
    </xf>
    <xf numFmtId="169" fontId="3" fillId="0" borderId="0" xfId="84" applyNumberFormat="1" applyFont="1" applyAlignment="1">
      <alignment horizontal="center" vertical="center"/>
      <protection/>
    </xf>
    <xf numFmtId="169" fontId="25" fillId="0" borderId="0" xfId="84" applyNumberFormat="1" applyFont="1" applyAlignment="1">
      <alignment horizontal="center" vertical="center"/>
      <protection/>
    </xf>
    <xf numFmtId="0" fontId="26" fillId="0" borderId="0" xfId="84" applyFont="1" applyBorder="1" applyAlignment="1">
      <alignment vertical="center"/>
      <protection/>
    </xf>
    <xf numFmtId="0" fontId="0" fillId="0" borderId="0" xfId="84" applyFont="1" applyBorder="1" applyAlignment="1">
      <alignment vertical="center" wrapText="1"/>
      <protection/>
    </xf>
    <xf numFmtId="0" fontId="0" fillId="0" borderId="0" xfId="84" applyFont="1" applyBorder="1" applyAlignment="1">
      <alignment horizontal="center" vertical="center" wrapText="1"/>
      <protection/>
    </xf>
    <xf numFmtId="169" fontId="0" fillId="0" borderId="0" xfId="84" applyNumberFormat="1" applyFont="1" applyBorder="1" applyAlignment="1">
      <alignment horizontal="center" vertical="center" wrapText="1"/>
      <protection/>
    </xf>
    <xf numFmtId="169" fontId="27" fillId="0" borderId="0" xfId="84" applyNumberFormat="1" applyFont="1" applyBorder="1" applyAlignment="1">
      <alignment horizontal="center" vertical="center" wrapText="1"/>
      <protection/>
    </xf>
    <xf numFmtId="0" fontId="26" fillId="0" borderId="0" xfId="84" applyFont="1" applyBorder="1" applyAlignment="1">
      <alignment horizontal="center" vertical="center" wrapText="1"/>
      <protection/>
    </xf>
    <xf numFmtId="166" fontId="0" fillId="0" borderId="0" xfId="105" applyFont="1" applyFill="1" applyBorder="1" applyAlignment="1" applyProtection="1">
      <alignment horizontal="center" vertical="center" wrapText="1"/>
      <protection/>
    </xf>
    <xf numFmtId="166" fontId="0" fillId="0" borderId="0" xfId="84" applyNumberFormat="1" applyFont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/>
      <protection/>
    </xf>
    <xf numFmtId="0" fontId="26" fillId="0" borderId="0" xfId="84" applyFont="1" applyAlignment="1">
      <alignment horizontal="center" vertical="center"/>
      <protection/>
    </xf>
    <xf numFmtId="0" fontId="26" fillId="0" borderId="0" xfId="84" applyFont="1" applyAlignment="1">
      <alignment vertical="center"/>
      <protection/>
    </xf>
    <xf numFmtId="0" fontId="26" fillId="40" borderId="17" xfId="84" applyFont="1" applyFill="1" applyBorder="1" applyAlignment="1">
      <alignment horizontal="center" vertical="center" wrapText="1"/>
      <protection/>
    </xf>
    <xf numFmtId="0" fontId="26" fillId="40" borderId="32" xfId="84" applyFont="1" applyFill="1" applyBorder="1" applyAlignment="1">
      <alignment horizontal="center" vertical="center" wrapText="1"/>
      <protection/>
    </xf>
    <xf numFmtId="0" fontId="26" fillId="22" borderId="14" xfId="84" applyFont="1" applyFill="1" applyBorder="1" applyAlignment="1">
      <alignment vertical="center" wrapText="1"/>
      <protection/>
    </xf>
    <xf numFmtId="0" fontId="0" fillId="22" borderId="15" xfId="84" applyFont="1" applyFill="1" applyBorder="1" applyAlignment="1">
      <alignment horizontal="center" vertical="center" wrapText="1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0" fontId="0" fillId="0" borderId="12" xfId="84" applyFont="1" applyFill="1" applyBorder="1" applyAlignment="1">
      <alignment horizontal="left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169" fontId="0" fillId="0" borderId="12" xfId="84" applyNumberFormat="1" applyFont="1" applyFill="1" applyBorder="1" applyAlignment="1">
      <alignment horizontal="center" vertical="center" wrapText="1"/>
      <protection/>
    </xf>
    <xf numFmtId="0" fontId="0" fillId="0" borderId="27" xfId="84" applyFont="1" applyFill="1" applyBorder="1" applyAlignment="1">
      <alignment horizontal="center" vertical="center" wrapText="1"/>
      <protection/>
    </xf>
    <xf numFmtId="0" fontId="27" fillId="0" borderId="12" xfId="84" applyFont="1" applyBorder="1" applyAlignment="1">
      <alignment horizontal="center" vertical="center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2" fontId="0" fillId="0" borderId="33" xfId="84" applyNumberFormat="1" applyFont="1" applyFill="1" applyBorder="1" applyAlignment="1">
      <alignment horizontal="center" vertical="center"/>
      <protection/>
    </xf>
    <xf numFmtId="2" fontId="0" fillId="0" borderId="0" xfId="84" applyNumberFormat="1" applyFont="1" applyFill="1" applyBorder="1" applyAlignment="1">
      <alignment horizontal="center" vertical="center"/>
      <protection/>
    </xf>
    <xf numFmtId="0" fontId="0" fillId="0" borderId="14" xfId="84" applyFont="1" applyFill="1" applyBorder="1" applyAlignment="1">
      <alignment horizontal="left" vertical="center" wrapText="1"/>
      <protection/>
    </xf>
    <xf numFmtId="169" fontId="0" fillId="0" borderId="14" xfId="84" applyNumberFormat="1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27" fillId="0" borderId="14" xfId="84" applyFont="1" applyBorder="1" applyAlignment="1">
      <alignment horizontal="center" vertical="center"/>
      <protection/>
    </xf>
    <xf numFmtId="0" fontId="0" fillId="0" borderId="18" xfId="84" applyFont="1" applyFill="1" applyBorder="1" applyAlignment="1">
      <alignment horizontal="center" vertical="center" wrapText="1"/>
      <protection/>
    </xf>
    <xf numFmtId="2" fontId="0" fillId="0" borderId="15" xfId="84" applyNumberFormat="1" applyFont="1" applyFill="1" applyBorder="1" applyAlignment="1">
      <alignment horizontal="center" vertical="center"/>
      <protection/>
    </xf>
    <xf numFmtId="2" fontId="0" fillId="0" borderId="15" xfId="84" applyNumberFormat="1" applyFont="1" applyFill="1" applyBorder="1" applyAlignment="1">
      <alignment horizontal="center" vertical="center" wrapText="1"/>
      <protection/>
    </xf>
    <xf numFmtId="2" fontId="0" fillId="0" borderId="0" xfId="84" applyNumberFormat="1" applyFont="1" applyFill="1" applyBorder="1" applyAlignment="1">
      <alignment horizontal="center" vertical="center" wrapText="1"/>
      <protection/>
    </xf>
    <xf numFmtId="0" fontId="0" fillId="0" borderId="34" xfId="84" applyFont="1" applyFill="1" applyBorder="1" applyAlignment="1">
      <alignment horizontal="center" vertical="center" wrapText="1"/>
      <protection/>
    </xf>
    <xf numFmtId="0" fontId="0" fillId="0" borderId="0" xfId="84" applyFont="1" applyFill="1" applyBorder="1" applyAlignment="1">
      <alignment horizontal="center" vertical="center" wrapText="1"/>
      <protection/>
    </xf>
    <xf numFmtId="0" fontId="0" fillId="0" borderId="35" xfId="84" applyFont="1" applyFill="1" applyBorder="1" applyAlignment="1">
      <alignment horizontal="center" vertical="center" wrapText="1"/>
      <protection/>
    </xf>
    <xf numFmtId="0" fontId="0" fillId="0" borderId="30" xfId="84" applyFont="1" applyFill="1" applyBorder="1" applyAlignment="1">
      <alignment horizontal="left" vertical="center" wrapText="1"/>
      <protection/>
    </xf>
    <xf numFmtId="0" fontId="0" fillId="0" borderId="30" xfId="84" applyFont="1" applyFill="1" applyBorder="1" applyAlignment="1">
      <alignment horizontal="center" vertical="center" wrapText="1"/>
      <protection/>
    </xf>
    <xf numFmtId="169" fontId="0" fillId="0" borderId="30" xfId="84" applyNumberFormat="1" applyFont="1" applyFill="1" applyBorder="1" applyAlignment="1">
      <alignment horizontal="center" vertical="center" wrapText="1"/>
      <protection/>
    </xf>
    <xf numFmtId="166" fontId="0" fillId="0" borderId="30" xfId="105" applyFont="1" applyFill="1" applyBorder="1" applyAlignment="1" applyProtection="1">
      <alignment horizontal="center" vertical="center" wrapText="1"/>
      <protection/>
    </xf>
    <xf numFmtId="0" fontId="0" fillId="0" borderId="36" xfId="84" applyFont="1" applyFill="1" applyBorder="1" applyAlignment="1">
      <alignment horizontal="center" vertical="center" wrapText="1"/>
      <protection/>
    </xf>
    <xf numFmtId="0" fontId="27" fillId="0" borderId="30" xfId="84" applyFont="1" applyBorder="1" applyAlignment="1">
      <alignment horizontal="center" vertical="center"/>
      <protection/>
    </xf>
    <xf numFmtId="0" fontId="0" fillId="0" borderId="29" xfId="84" applyFont="1" applyFill="1" applyBorder="1" applyAlignment="1">
      <alignment horizontal="center" vertical="center" wrapText="1"/>
      <protection/>
    </xf>
    <xf numFmtId="2" fontId="0" fillId="0" borderId="31" xfId="84" applyNumberFormat="1" applyFont="1" applyFill="1" applyBorder="1" applyAlignment="1">
      <alignment horizontal="center" vertical="center"/>
      <protection/>
    </xf>
    <xf numFmtId="166" fontId="26" fillId="41" borderId="37" xfId="105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3" fillId="0" borderId="0" xfId="105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0" fillId="0" borderId="0" xfId="0" applyFont="1" applyAlignment="1">
      <alignment wrapText="1"/>
    </xf>
    <xf numFmtId="166" fontId="26" fillId="0" borderId="0" xfId="105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6" fontId="0" fillId="0" borderId="0" xfId="105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 wrapText="1"/>
    </xf>
    <xf numFmtId="166" fontId="0" fillId="0" borderId="33" xfId="10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6" fontId="0" fillId="0" borderId="15" xfId="105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 wrapText="1"/>
    </xf>
    <xf numFmtId="166" fontId="0" fillId="0" borderId="38" xfId="105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26" fillId="41" borderId="15" xfId="105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166" fontId="26" fillId="41" borderId="31" xfId="105" applyFont="1" applyFill="1" applyBorder="1" applyAlignment="1" applyProtection="1">
      <alignment horizontal="center" vertical="center" wrapText="1"/>
      <protection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66" fontId="26" fillId="0" borderId="15" xfId="105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 horizontal="left" vertical="center" wrapText="1"/>
    </xf>
    <xf numFmtId="166" fontId="26" fillId="41" borderId="33" xfId="105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left" vertical="center" wrapText="1"/>
    </xf>
    <xf numFmtId="166" fontId="26" fillId="41" borderId="40" xfId="105" applyFont="1" applyFill="1" applyBorder="1" applyAlignment="1" applyProtection="1">
      <alignment horizontal="center" vertical="center" wrapText="1"/>
      <protection/>
    </xf>
    <xf numFmtId="166" fontId="0" fillId="0" borderId="33" xfId="105" applyFont="1" applyFill="1" applyBorder="1" applyAlignment="1" applyProtection="1">
      <alignment vertical="center" wrapText="1"/>
      <protection/>
    </xf>
    <xf numFmtId="166" fontId="0" fillId="0" borderId="15" xfId="105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166" fontId="36" fillId="41" borderId="15" xfId="105" applyFont="1" applyFill="1" applyBorder="1" applyAlignment="1" applyProtection="1">
      <alignment horizontal="center" vertical="center" wrapText="1"/>
      <protection/>
    </xf>
    <xf numFmtId="166" fontId="36" fillId="41" borderId="31" xfId="105" applyFont="1" applyFill="1" applyBorder="1" applyAlignment="1" applyProtection="1">
      <alignment horizontal="center" vertical="center" wrapText="1"/>
      <protection/>
    </xf>
    <xf numFmtId="166" fontId="26" fillId="41" borderId="15" xfId="105" applyFont="1" applyFill="1" applyBorder="1" applyAlignment="1" applyProtection="1">
      <alignment horizontal="center" vertical="top" wrapText="1"/>
      <protection/>
    </xf>
    <xf numFmtId="166" fontId="26" fillId="41" borderId="31" xfId="105" applyFont="1" applyFill="1" applyBorder="1" applyAlignment="1" applyProtection="1">
      <alignment horizontal="center" vertical="top" wrapText="1"/>
      <protection/>
    </xf>
    <xf numFmtId="166" fontId="26" fillId="41" borderId="15" xfId="105" applyFont="1" applyFill="1" applyBorder="1" applyAlignment="1" applyProtection="1">
      <alignment horizontal="center" wrapText="1"/>
      <protection/>
    </xf>
    <xf numFmtId="166" fontId="26" fillId="41" borderId="31" xfId="105" applyFont="1" applyFill="1" applyBorder="1" applyAlignment="1" applyProtection="1">
      <alignment horizontal="center" wrapText="1"/>
      <protection/>
    </xf>
    <xf numFmtId="0" fontId="28" fillId="0" borderId="0" xfId="0" applyFont="1" applyFill="1" applyAlignment="1">
      <alignment/>
    </xf>
    <xf numFmtId="0" fontId="16" fillId="0" borderId="14" xfId="83" applyFont="1" applyFill="1" applyBorder="1" applyAlignment="1" applyProtection="1">
      <alignment vertical="center" wrapText="1"/>
      <protection/>
    </xf>
    <xf numFmtId="0" fontId="16" fillId="0" borderId="14" xfId="83" applyFont="1" applyFill="1" applyBorder="1" applyAlignment="1" applyProtection="1">
      <alignment horizontal="center" vertical="center" wrapText="1"/>
      <protection/>
    </xf>
    <xf numFmtId="166" fontId="16" fillId="0" borderId="15" xfId="105" applyFont="1" applyFill="1" applyBorder="1" applyAlignment="1" applyProtection="1">
      <alignment horizontal="center" vertical="center" wrapText="1"/>
      <protection/>
    </xf>
    <xf numFmtId="0" fontId="16" fillId="0" borderId="14" xfId="83" applyFont="1" applyFill="1" applyBorder="1" applyAlignment="1" applyProtection="1">
      <alignment/>
      <protection/>
    </xf>
    <xf numFmtId="0" fontId="16" fillId="0" borderId="14" xfId="83" applyFont="1" applyFill="1" applyBorder="1" applyAlignment="1" applyProtection="1">
      <alignment horizontal="center" vertical="center"/>
      <protection/>
    </xf>
    <xf numFmtId="166" fontId="16" fillId="0" borderId="15" xfId="105" applyFont="1" applyFill="1" applyBorder="1" applyAlignment="1" applyProtection="1">
      <alignment horizontal="center"/>
      <protection/>
    </xf>
    <xf numFmtId="0" fontId="16" fillId="0" borderId="14" xfId="86" applyFont="1" applyFill="1" applyBorder="1">
      <alignment/>
      <protection/>
    </xf>
    <xf numFmtId="0" fontId="16" fillId="0" borderId="14" xfId="86" applyFont="1" applyFill="1" applyBorder="1" applyAlignment="1">
      <alignment horizontal="center" vertical="center"/>
      <protection/>
    </xf>
    <xf numFmtId="0" fontId="16" fillId="0" borderId="14" xfId="86" applyFont="1" applyFill="1" applyBorder="1" applyAlignment="1">
      <alignment vertical="center" wrapText="1"/>
      <protection/>
    </xf>
    <xf numFmtId="0" fontId="16" fillId="0" borderId="14" xfId="86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/>
    </xf>
    <xf numFmtId="166" fontId="0" fillId="0" borderId="15" xfId="105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42" xfId="105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166" fontId="26" fillId="41" borderId="44" xfId="105" applyFont="1" applyFill="1" applyBorder="1" applyAlignment="1" applyProtection="1">
      <alignment horizontal="center"/>
      <protection/>
    </xf>
    <xf numFmtId="166" fontId="26" fillId="41" borderId="15" xfId="105" applyFont="1" applyFill="1" applyBorder="1" applyAlignment="1" applyProtection="1">
      <alignment horizontal="center"/>
      <protection/>
    </xf>
    <xf numFmtId="166" fontId="26" fillId="42" borderId="37" xfId="105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 wrapText="1"/>
    </xf>
    <xf numFmtId="166" fontId="3" fillId="0" borderId="0" xfId="105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6" fontId="0" fillId="0" borderId="0" xfId="105" applyFont="1" applyFill="1" applyBorder="1" applyAlignment="1" applyProtection="1">
      <alignment wrapText="1"/>
      <protection/>
    </xf>
    <xf numFmtId="0" fontId="37" fillId="0" borderId="0" xfId="0" applyFont="1" applyAlignment="1">
      <alignment/>
    </xf>
    <xf numFmtId="166" fontId="23" fillId="0" borderId="0" xfId="105" applyFont="1" applyFill="1" applyBorder="1" applyAlignment="1" applyProtection="1">
      <alignment horizontal="center" vertical="center" wrapText="1"/>
      <protection/>
    </xf>
    <xf numFmtId="0" fontId="26" fillId="22" borderId="45" xfId="0" applyFont="1" applyFill="1" applyBorder="1" applyAlignment="1">
      <alignment horizontal="center" vertical="center"/>
    </xf>
    <xf numFmtId="0" fontId="26" fillId="22" borderId="46" xfId="0" applyFont="1" applyFill="1" applyBorder="1" applyAlignment="1">
      <alignment horizontal="center" vertical="center"/>
    </xf>
    <xf numFmtId="166" fontId="26" fillId="22" borderId="46" xfId="105" applyFont="1" applyFill="1" applyBorder="1" applyAlignment="1" applyProtection="1">
      <alignment horizontal="center" vertical="center" wrapText="1"/>
      <protection/>
    </xf>
    <xf numFmtId="166" fontId="38" fillId="22" borderId="46" xfId="105" applyFont="1" applyFill="1" applyBorder="1" applyAlignment="1" applyProtection="1">
      <alignment horizontal="center" vertical="center" wrapText="1"/>
      <protection/>
    </xf>
    <xf numFmtId="166" fontId="26" fillId="22" borderId="37" xfId="105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69" fontId="0" fillId="0" borderId="33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9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166" fontId="0" fillId="0" borderId="0" xfId="105" applyFont="1" applyFill="1" applyBorder="1" applyAlignment="1" applyProtection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105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left" vertical="center"/>
    </xf>
    <xf numFmtId="0" fontId="26" fillId="0" borderId="0" xfId="75" applyNumberFormat="1" applyFont="1" applyFill="1" applyBorder="1" applyAlignment="1">
      <alignment horizontal="center" vertical="center"/>
      <protection/>
    </xf>
    <xf numFmtId="166" fontId="26" fillId="0" borderId="0" xfId="105" applyFont="1" applyFill="1" applyBorder="1" applyAlignment="1" applyProtection="1">
      <alignment horizontal="center" vertical="center"/>
      <protection/>
    </xf>
    <xf numFmtId="166" fontId="26" fillId="0" borderId="0" xfId="75" applyNumberFormat="1" applyFont="1" applyFill="1" applyBorder="1" applyAlignment="1">
      <alignment horizontal="center" vertical="center"/>
      <protection/>
    </xf>
    <xf numFmtId="166" fontId="26" fillId="43" borderId="47" xfId="105" applyFont="1" applyFill="1" applyBorder="1" applyAlignment="1" applyProtection="1">
      <alignment vertical="center"/>
      <protection/>
    </xf>
    <xf numFmtId="0" fontId="28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4" fillId="0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vertical="center"/>
    </xf>
    <xf numFmtId="169" fontId="0" fillId="0" borderId="16" xfId="0" applyNumberFormat="1" applyFont="1" applyFill="1" applyBorder="1" applyAlignment="1">
      <alignment horizontal="right" vertical="center" wrapText="1"/>
    </xf>
    <xf numFmtId="166" fontId="0" fillId="0" borderId="51" xfId="105" applyFont="1" applyFill="1" applyBorder="1" applyAlignment="1" applyProtection="1">
      <alignment vertical="center" wrapText="1"/>
      <protection/>
    </xf>
    <xf numFmtId="166" fontId="0" fillId="0" borderId="51" xfId="105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3" fillId="40" borderId="12" xfId="75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0" fillId="0" borderId="27" xfId="0" applyNumberFormat="1" applyFont="1" applyFill="1" applyBorder="1" applyAlignment="1">
      <alignment horizontal="right" vertical="center" wrapText="1"/>
    </xf>
    <xf numFmtId="169" fontId="0" fillId="0" borderId="32" xfId="0" applyNumberFormat="1" applyFont="1" applyFill="1" applyBorder="1" applyAlignment="1">
      <alignment horizontal="right" vertical="center" wrapText="1"/>
    </xf>
    <xf numFmtId="166" fontId="0" fillId="0" borderId="42" xfId="105" applyFont="1" applyFill="1" applyBorder="1" applyAlignment="1" applyProtection="1">
      <alignment horizontal="right" vertical="center" wrapText="1"/>
      <protection/>
    </xf>
    <xf numFmtId="166" fontId="0" fillId="0" borderId="52" xfId="105" applyFont="1" applyFill="1" applyBorder="1" applyAlignment="1" applyProtection="1">
      <alignment vertical="center" wrapText="1"/>
      <protection/>
    </xf>
    <xf numFmtId="166" fontId="0" fillId="0" borderId="52" xfId="105" applyFont="1" applyFill="1" applyBorder="1" applyAlignment="1" applyProtection="1">
      <alignment horizontal="right" vertical="center" wrapText="1"/>
      <protection/>
    </xf>
    <xf numFmtId="166" fontId="0" fillId="0" borderId="19" xfId="105" applyFont="1" applyFill="1" applyBorder="1" applyAlignment="1" applyProtection="1">
      <alignment horizontal="right" vertical="center" wrapText="1"/>
      <protection/>
    </xf>
    <xf numFmtId="166" fontId="0" fillId="0" borderId="18" xfId="105" applyFont="1" applyFill="1" applyBorder="1" applyAlignment="1" applyProtection="1">
      <alignment horizontal="right" vertical="center" wrapText="1"/>
      <protection/>
    </xf>
    <xf numFmtId="166" fontId="0" fillId="0" borderId="53" xfId="105" applyFont="1" applyFill="1" applyBorder="1" applyAlignment="1" applyProtection="1">
      <alignment horizontal="right" vertical="center" wrapText="1"/>
      <protection/>
    </xf>
    <xf numFmtId="166" fontId="26" fillId="22" borderId="54" xfId="105" applyFont="1" applyFill="1" applyBorder="1" applyAlignment="1" applyProtection="1">
      <alignment horizontal="center" vertical="center" wrapText="1"/>
      <protection/>
    </xf>
    <xf numFmtId="169" fontId="26" fillId="41" borderId="55" xfId="0" applyNumberFormat="1" applyFont="1" applyFill="1" applyBorder="1" applyAlignment="1">
      <alignment vertical="center"/>
    </xf>
    <xf numFmtId="169" fontId="0" fillId="0" borderId="51" xfId="0" applyNumberFormat="1" applyFont="1" applyFill="1" applyBorder="1" applyAlignment="1">
      <alignment horizontal="right" vertical="center" wrapText="1"/>
    </xf>
    <xf numFmtId="4" fontId="0" fillId="0" borderId="51" xfId="0" applyNumberFormat="1" applyBorder="1" applyAlignment="1">
      <alignment vertical="center"/>
    </xf>
    <xf numFmtId="169" fontId="0" fillId="0" borderId="51" xfId="0" applyNumberFormat="1" applyFont="1" applyFill="1" applyBorder="1" applyAlignment="1">
      <alignment horizontal="right" vertical="center"/>
    </xf>
    <xf numFmtId="169" fontId="0" fillId="0" borderId="51" xfId="0" applyNumberFormat="1" applyFont="1" applyFill="1" applyBorder="1" applyAlignment="1">
      <alignment vertical="center"/>
    </xf>
    <xf numFmtId="166" fontId="26" fillId="41" borderId="55" xfId="105" applyFont="1" applyFill="1" applyBorder="1" applyAlignment="1" applyProtection="1">
      <alignment horizontal="center" vertical="center"/>
      <protection/>
    </xf>
    <xf numFmtId="166" fontId="26" fillId="41" borderId="55" xfId="75" applyNumberFormat="1" applyFont="1" applyFill="1" applyBorder="1" applyAlignment="1">
      <alignment horizontal="center" vertical="center"/>
      <protection/>
    </xf>
    <xf numFmtId="166" fontId="26" fillId="41" borderId="40" xfId="75" applyNumberFormat="1" applyFont="1" applyFill="1" applyBorder="1" applyAlignment="1">
      <alignment horizontal="center" vertical="center"/>
      <protection/>
    </xf>
    <xf numFmtId="0" fontId="26" fillId="0" borderId="51" xfId="75" applyFont="1" applyFill="1" applyBorder="1" applyAlignment="1">
      <alignment horizontal="center" vertical="center"/>
      <protection/>
    </xf>
    <xf numFmtId="0" fontId="26" fillId="0" borderId="51" xfId="75" applyNumberFormat="1" applyFont="1" applyFill="1" applyBorder="1" applyAlignment="1">
      <alignment horizontal="center" vertical="center" wrapText="1"/>
      <protection/>
    </xf>
    <xf numFmtId="166" fontId="26" fillId="0" borderId="51" xfId="75" applyNumberFormat="1" applyFont="1" applyFill="1" applyBorder="1" applyAlignment="1">
      <alignment horizontal="center" vertical="center" wrapText="1"/>
      <protection/>
    </xf>
    <xf numFmtId="166" fontId="26" fillId="0" borderId="51" xfId="105" applyFont="1" applyFill="1" applyBorder="1" applyAlignment="1" applyProtection="1">
      <alignment horizontal="center" vertical="center" wrapText="1"/>
      <protection/>
    </xf>
    <xf numFmtId="0" fontId="0" fillId="0" borderId="51" xfId="75" applyFont="1" applyFill="1" applyBorder="1" applyAlignment="1">
      <alignment horizontal="center" vertical="center"/>
      <protection/>
    </xf>
    <xf numFmtId="0" fontId="0" fillId="0" borderId="51" xfId="75" applyFont="1" applyFill="1" applyBorder="1" applyAlignment="1">
      <alignment horizontal="left" vertical="center" wrapText="1"/>
      <protection/>
    </xf>
    <xf numFmtId="167" fontId="0" fillId="40" borderId="51" xfId="89" applyNumberFormat="1" applyFont="1" applyFill="1" applyBorder="1" applyAlignment="1">
      <alignment horizontal="center" vertical="center" wrapText="1"/>
      <protection/>
    </xf>
    <xf numFmtId="167" fontId="0" fillId="40" borderId="51" xfId="75" applyNumberFormat="1" applyFont="1" applyFill="1" applyBorder="1" applyAlignment="1">
      <alignment horizontal="right" vertical="center" wrapText="1"/>
      <protection/>
    </xf>
    <xf numFmtId="0" fontId="0" fillId="0" borderId="51" xfId="112" applyNumberFormat="1" applyFont="1" applyFill="1" applyBorder="1" applyAlignment="1" applyProtection="1">
      <alignment horizontal="center" vertical="center"/>
      <protection/>
    </xf>
    <xf numFmtId="167" fontId="0" fillId="0" borderId="51" xfId="75" applyNumberFormat="1" applyFont="1" applyFill="1" applyBorder="1" applyAlignment="1">
      <alignment vertical="center"/>
      <protection/>
    </xf>
    <xf numFmtId="166" fontId="0" fillId="0" borderId="51" xfId="105" applyFont="1" applyFill="1" applyBorder="1" applyAlignment="1" applyProtection="1">
      <alignment vertical="center"/>
      <protection/>
    </xf>
    <xf numFmtId="166" fontId="0" fillId="0" borderId="51" xfId="112" applyFont="1" applyFill="1" applyBorder="1" applyAlignment="1" applyProtection="1">
      <alignment vertical="center"/>
      <protection/>
    </xf>
    <xf numFmtId="167" fontId="0" fillId="0" borderId="51" xfId="75" applyNumberFormat="1" applyFont="1" applyFill="1" applyBorder="1" applyAlignment="1">
      <alignment horizontal="center" vertical="center" wrapText="1"/>
      <protection/>
    </xf>
    <xf numFmtId="166" fontId="26" fillId="41" borderId="51" xfId="105" applyFont="1" applyFill="1" applyBorder="1" applyAlignment="1" applyProtection="1">
      <alignment vertical="center"/>
      <protection/>
    </xf>
    <xf numFmtId="166" fontId="0" fillId="41" borderId="51" xfId="112" applyFont="1" applyFill="1" applyBorder="1" applyAlignment="1" applyProtection="1">
      <alignment vertical="center"/>
      <protection/>
    </xf>
    <xf numFmtId="166" fontId="0" fillId="41" borderId="51" xfId="112" applyFont="1" applyFill="1" applyBorder="1" applyAlignment="1" applyProtection="1">
      <alignment horizontal="center" vertical="center"/>
      <protection/>
    </xf>
    <xf numFmtId="0" fontId="0" fillId="0" borderId="51" xfId="75" applyNumberFormat="1" applyFont="1" applyBorder="1" applyAlignment="1">
      <alignment horizontal="center" vertical="center" wrapText="1"/>
      <protection/>
    </xf>
    <xf numFmtId="0" fontId="0" fillId="0" borderId="51" xfId="112" applyNumberFormat="1" applyFont="1" applyFill="1" applyBorder="1" applyAlignment="1" applyProtection="1">
      <alignment horizontal="center" vertical="center" wrapText="1"/>
      <protection/>
    </xf>
    <xf numFmtId="166" fontId="0" fillId="0" borderId="51" xfId="112" applyFont="1" applyFill="1" applyBorder="1" applyAlignment="1" applyProtection="1">
      <alignment horizontal="center" vertical="center" wrapText="1"/>
      <protection/>
    </xf>
    <xf numFmtId="166" fontId="26" fillId="41" borderId="51" xfId="105" applyFont="1" applyFill="1" applyBorder="1" applyAlignment="1" applyProtection="1">
      <alignment horizontal="right" vertical="center"/>
      <protection/>
    </xf>
    <xf numFmtId="166" fontId="26" fillId="41" borderId="51" xfId="75" applyNumberFormat="1" applyFont="1" applyFill="1" applyBorder="1" applyAlignment="1">
      <alignment horizontal="center" vertical="center"/>
      <protection/>
    </xf>
    <xf numFmtId="0" fontId="0" fillId="0" borderId="51" xfId="75" applyFont="1" applyFill="1" applyBorder="1" applyAlignment="1">
      <alignment horizontal="left" vertical="center"/>
      <protection/>
    </xf>
    <xf numFmtId="166" fontId="0" fillId="0" borderId="51" xfId="75" applyNumberFormat="1" applyFont="1" applyBorder="1" applyAlignment="1">
      <alignment horizontal="right" vertical="center" wrapText="1"/>
      <protection/>
    </xf>
    <xf numFmtId="166" fontId="0" fillId="0" borderId="51" xfId="75" applyNumberFormat="1" applyFont="1" applyBorder="1" applyAlignment="1">
      <alignment horizontal="center" vertical="center" wrapText="1"/>
      <protection/>
    </xf>
    <xf numFmtId="166" fontId="0" fillId="0" borderId="51" xfId="105" applyFont="1" applyFill="1" applyBorder="1" applyAlignment="1" applyProtection="1">
      <alignment horizontal="right" vertical="center"/>
      <protection/>
    </xf>
    <xf numFmtId="167" fontId="0" fillId="0" borderId="51" xfId="75" applyNumberFormat="1" applyFont="1" applyFill="1" applyBorder="1" applyAlignment="1">
      <alignment vertical="center" wrapText="1"/>
      <protection/>
    </xf>
    <xf numFmtId="166" fontId="0" fillId="0" borderId="51" xfId="112" applyFont="1" applyFill="1" applyBorder="1" applyAlignment="1" applyProtection="1">
      <alignment vertical="center" wrapText="1"/>
      <protection/>
    </xf>
    <xf numFmtId="166" fontId="26" fillId="41" borderId="51" xfId="105" applyFont="1" applyFill="1" applyBorder="1" applyAlignment="1" applyProtection="1">
      <alignment horizontal="center" vertical="center"/>
      <protection/>
    </xf>
    <xf numFmtId="167" fontId="0" fillId="40" borderId="51" xfId="75" applyNumberFormat="1" applyFont="1" applyFill="1" applyBorder="1" applyAlignment="1">
      <alignment horizontal="center" vertical="center" wrapText="1"/>
      <protection/>
    </xf>
    <xf numFmtId="167" fontId="0" fillId="0" borderId="51" xfId="75" applyNumberFormat="1" applyFont="1" applyFill="1" applyBorder="1" applyAlignment="1">
      <alignment horizontal="center" vertical="center"/>
      <protection/>
    </xf>
    <xf numFmtId="0" fontId="0" fillId="0" borderId="51" xfId="77" applyNumberFormat="1" applyFont="1" applyBorder="1" applyAlignment="1">
      <alignment horizontal="center" vertical="center" wrapText="1"/>
      <protection/>
    </xf>
    <xf numFmtId="0" fontId="0" fillId="0" borderId="51" xfId="77" applyFont="1" applyBorder="1" applyAlignment="1">
      <alignment horizontal="left" vertical="center" wrapText="1"/>
      <protection/>
    </xf>
    <xf numFmtId="49" fontId="0" fillId="40" borderId="51" xfId="89" applyNumberFormat="1" applyFont="1" applyFill="1" applyBorder="1" applyAlignment="1">
      <alignment horizontal="right" vertical="center" wrapText="1"/>
      <protection/>
    </xf>
    <xf numFmtId="167" fontId="0" fillId="40" borderId="51" xfId="77" applyNumberFormat="1" applyFont="1" applyFill="1" applyBorder="1" applyAlignment="1">
      <alignment horizontal="right" vertical="center" wrapText="1"/>
      <protection/>
    </xf>
    <xf numFmtId="49" fontId="0" fillId="0" borderId="51" xfId="120" applyNumberFormat="1" applyFont="1" applyFill="1" applyBorder="1" applyAlignment="1" applyProtection="1">
      <alignment vertical="center"/>
      <protection/>
    </xf>
    <xf numFmtId="167" fontId="0" fillId="0" borderId="51" xfId="77" applyNumberFormat="1" applyFont="1" applyBorder="1" applyAlignment="1">
      <alignment vertical="center"/>
      <protection/>
    </xf>
    <xf numFmtId="167" fontId="0" fillId="40" borderId="51" xfId="77" applyNumberFormat="1" applyFont="1" applyFill="1" applyBorder="1" applyAlignment="1">
      <alignment vertical="center"/>
      <protection/>
    </xf>
    <xf numFmtId="0" fontId="0" fillId="44" borderId="14" xfId="0" applyFont="1" applyFill="1" applyBorder="1" applyAlignment="1">
      <alignment horizontal="center" vertical="center" wrapText="1"/>
    </xf>
    <xf numFmtId="169" fontId="0" fillId="0" borderId="56" xfId="0" applyNumberFormat="1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vertical="center" wrapText="1"/>
    </xf>
    <xf numFmtId="166" fontId="0" fillId="44" borderId="15" xfId="105" applyFont="1" applyFill="1" applyBorder="1" applyAlignment="1" applyProtection="1">
      <alignment horizontal="center" vertical="center" wrapText="1"/>
      <protection/>
    </xf>
    <xf numFmtId="178" fontId="26" fillId="41" borderId="38" xfId="105" applyNumberFormat="1" applyFont="1" applyFill="1" applyBorder="1" applyAlignment="1" applyProtection="1">
      <alignment horizontal="center"/>
      <protection/>
    </xf>
    <xf numFmtId="0" fontId="0" fillId="0" borderId="14" xfId="88" applyFont="1" applyFill="1" applyBorder="1" applyAlignment="1">
      <alignment vertical="center" wrapText="1"/>
      <protection/>
    </xf>
    <xf numFmtId="0" fontId="0" fillId="0" borderId="14" xfId="8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166" fontId="26" fillId="0" borderId="59" xfId="105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166" fontId="0" fillId="0" borderId="61" xfId="105" applyFont="1" applyFill="1" applyBorder="1" applyAlignment="1" applyProtection="1">
      <alignment horizontal="center" vertical="center" wrapText="1"/>
      <protection/>
    </xf>
    <xf numFmtId="166" fontId="0" fillId="0" borderId="62" xfId="105" applyFont="1" applyFill="1" applyBorder="1" applyAlignment="1" applyProtection="1">
      <alignment horizontal="center" vertical="center" wrapText="1"/>
      <protection/>
    </xf>
    <xf numFmtId="166" fontId="0" fillId="0" borderId="63" xfId="105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4" fontId="0" fillId="44" borderId="12" xfId="0" applyNumberFormat="1" applyFill="1" applyBorder="1" applyAlignment="1">
      <alignment horizontal="center" vertical="center" wrapText="1"/>
    </xf>
    <xf numFmtId="0" fontId="0" fillId="44" borderId="14" xfId="0" applyFill="1" applyBorder="1" applyAlignment="1">
      <alignment horizontal="center" vertical="center" wrapText="1"/>
    </xf>
    <xf numFmtId="0" fontId="0" fillId="44" borderId="14" xfId="0" applyFill="1" applyBorder="1" applyAlignment="1">
      <alignment horizontal="left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5" borderId="14" xfId="0" applyFill="1" applyBorder="1" applyAlignment="1">
      <alignment horizontal="center" vertical="center" wrapText="1"/>
    </xf>
    <xf numFmtId="169" fontId="27" fillId="44" borderId="18" xfId="0" applyNumberFormat="1" applyFont="1" applyFill="1" applyBorder="1" applyAlignment="1">
      <alignment horizontal="center" vertical="center" wrapText="1"/>
    </xf>
    <xf numFmtId="4" fontId="27" fillId="44" borderId="14" xfId="0" applyNumberFormat="1" applyFont="1" applyFill="1" applyBorder="1" applyAlignment="1">
      <alignment horizontal="center" vertical="center" wrapText="1"/>
    </xf>
    <xf numFmtId="169" fontId="0" fillId="44" borderId="14" xfId="0" applyNumberFormat="1" applyFill="1" applyBorder="1" applyAlignment="1">
      <alignment horizontal="center" vertical="center" wrapText="1"/>
    </xf>
    <xf numFmtId="0" fontId="0" fillId="44" borderId="14" xfId="0" applyFill="1" applyBorder="1" applyAlignment="1">
      <alignment horizontal="center" vertical="center"/>
    </xf>
    <xf numFmtId="0" fontId="27" fillId="44" borderId="14" xfId="0" applyFont="1" applyFill="1" applyBorder="1" applyAlignment="1">
      <alignment horizontal="center" vertical="center" wrapText="1"/>
    </xf>
    <xf numFmtId="169" fontId="0" fillId="44" borderId="14" xfId="105" applyNumberFormat="1" applyFont="1" applyFill="1" applyBorder="1" applyAlignment="1" applyProtection="1">
      <alignment horizontal="center" vertical="center" wrapText="1"/>
      <protection/>
    </xf>
    <xf numFmtId="0" fontId="0" fillId="44" borderId="17" xfId="0" applyFill="1" applyBorder="1" applyAlignment="1">
      <alignment horizontal="left" vertical="center" wrapText="1"/>
    </xf>
    <xf numFmtId="0" fontId="0" fillId="44" borderId="0" xfId="0" applyFill="1" applyAlignment="1">
      <alignment horizontal="center" vertical="center"/>
    </xf>
    <xf numFmtId="169" fontId="0" fillId="44" borderId="17" xfId="0" applyNumberFormat="1" applyFill="1" applyBorder="1" applyAlignment="1">
      <alignment horizontal="center" vertical="center" wrapText="1"/>
    </xf>
    <xf numFmtId="169" fontId="0" fillId="44" borderId="14" xfId="0" applyNumberFormat="1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4" borderId="14" xfId="81" applyFont="1" applyFill="1" applyBorder="1" applyAlignment="1">
      <alignment horizontal="center" vertical="center" wrapText="1"/>
      <protection/>
    </xf>
    <xf numFmtId="169" fontId="0" fillId="45" borderId="14" xfId="0" applyNumberFormat="1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 wrapText="1"/>
    </xf>
    <xf numFmtId="0" fontId="0" fillId="44" borderId="12" xfId="0" applyFill="1" applyBorder="1" applyAlignment="1">
      <alignment horizontal="left" vertical="center" wrapText="1"/>
    </xf>
    <xf numFmtId="0" fontId="0" fillId="44" borderId="14" xfId="87" applyFont="1" applyFill="1" applyBorder="1" applyAlignment="1">
      <alignment horizontal="center" vertical="center"/>
      <protection/>
    </xf>
    <xf numFmtId="178" fontId="0" fillId="0" borderId="16" xfId="0" applyNumberFormat="1" applyBorder="1" applyAlignment="1">
      <alignment vertical="center"/>
    </xf>
    <xf numFmtId="166" fontId="26" fillId="0" borderId="14" xfId="10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1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71" fontId="0" fillId="0" borderId="19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0" fontId="0" fillId="41" borderId="12" xfId="0" applyFill="1" applyBorder="1" applyAlignment="1">
      <alignment vertical="center"/>
    </xf>
    <xf numFmtId="0" fontId="0" fillId="41" borderId="14" xfId="0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71" fontId="26" fillId="0" borderId="14" xfId="0" applyNumberFormat="1" applyFont="1" applyBorder="1" applyAlignment="1">
      <alignment horizontal="center" vertical="center" wrapText="1"/>
    </xf>
    <xf numFmtId="171" fontId="28" fillId="0" borderId="14" xfId="0" applyNumberFormat="1" applyFont="1" applyBorder="1" applyAlignment="1">
      <alignment horizontal="center" vertical="center" wrapText="1"/>
    </xf>
    <xf numFmtId="166" fontId="26" fillId="44" borderId="14" xfId="105" applyFont="1" applyFill="1" applyBorder="1" applyAlignment="1" applyProtection="1">
      <alignment horizontal="center" vertical="center" wrapText="1"/>
      <protection/>
    </xf>
    <xf numFmtId="166" fontId="26" fillId="41" borderId="14" xfId="105" applyFont="1" applyFill="1" applyBorder="1" applyAlignment="1" applyProtection="1">
      <alignment vertical="center"/>
      <protection/>
    </xf>
    <xf numFmtId="0" fontId="26" fillId="0" borderId="30" xfId="0" applyFont="1" applyBorder="1" applyAlignment="1">
      <alignment horizontal="center" vertical="center" wrapText="1"/>
    </xf>
    <xf numFmtId="0" fontId="3" fillId="41" borderId="12" xfId="0" applyFont="1" applyFill="1" applyBorder="1" applyAlignment="1">
      <alignment vertical="center"/>
    </xf>
    <xf numFmtId="0" fontId="3" fillId="41" borderId="14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40" borderId="14" xfId="0" applyFont="1" applyFill="1" applyBorder="1" applyAlignment="1">
      <alignment horizontal="center" vertical="center"/>
    </xf>
    <xf numFmtId="171" fontId="26" fillId="0" borderId="19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0" xfId="105" applyFont="1" applyFill="1" applyBorder="1" applyAlignment="1" applyProtection="1">
      <alignment horizontal="center" wrapText="1"/>
      <protection/>
    </xf>
    <xf numFmtId="178" fontId="0" fillId="0" borderId="0" xfId="0" applyNumberFormat="1" applyFont="1" applyAlignment="1">
      <alignment horizontal="center" vertical="center" wrapText="1"/>
    </xf>
    <xf numFmtId="166" fontId="26" fillId="22" borderId="14" xfId="105" applyFont="1" applyFill="1" applyBorder="1" applyAlignment="1" applyProtection="1">
      <alignment vertical="center" wrapText="1"/>
      <protection/>
    </xf>
    <xf numFmtId="166" fontId="26" fillId="22" borderId="14" xfId="105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vertical="center"/>
    </xf>
    <xf numFmtId="0" fontId="26" fillId="22" borderId="14" xfId="0" applyFont="1" applyFill="1" applyBorder="1" applyAlignment="1">
      <alignment horizontal="center" vertical="center"/>
    </xf>
    <xf numFmtId="4" fontId="0" fillId="0" borderId="56" xfId="0" applyNumberFormat="1" applyBorder="1" applyAlignment="1">
      <alignment vertical="center"/>
    </xf>
    <xf numFmtId="0" fontId="0" fillId="0" borderId="65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vertical="center" wrapText="1"/>
    </xf>
    <xf numFmtId="0" fontId="26" fillId="22" borderId="14" xfId="0" applyFont="1" applyFill="1" applyBorder="1" applyAlignment="1">
      <alignment horizontal="left" vertical="center"/>
    </xf>
    <xf numFmtId="0" fontId="0" fillId="0" borderId="65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22" borderId="14" xfId="0" applyFont="1" applyFill="1" applyBorder="1" applyAlignment="1">
      <alignment horizontal="left" vertical="center" wrapText="1"/>
    </xf>
    <xf numFmtId="49" fontId="21" fillId="0" borderId="51" xfId="0" applyNumberFormat="1" applyFont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65" xfId="0" applyNumberFormat="1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2" fillId="42" borderId="66" xfId="0" applyFont="1" applyFill="1" applyBorder="1" applyAlignment="1">
      <alignment horizontal="center" vertical="center" wrapText="1"/>
    </xf>
    <xf numFmtId="0" fontId="22" fillId="42" borderId="67" xfId="0" applyFont="1" applyFill="1" applyBorder="1" applyAlignment="1">
      <alignment horizontal="center" vertical="center" wrapText="1"/>
    </xf>
    <xf numFmtId="0" fontId="22" fillId="42" borderId="68" xfId="0" applyFont="1" applyFill="1" applyBorder="1" applyAlignment="1">
      <alignment horizontal="center" vertical="center" wrapText="1"/>
    </xf>
    <xf numFmtId="166" fontId="26" fillId="22" borderId="17" xfId="105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vertical="center" wrapText="1"/>
    </xf>
    <xf numFmtId="8" fontId="0" fillId="0" borderId="51" xfId="112" applyNumberFormat="1" applyFont="1" applyFill="1" applyBorder="1" applyAlignment="1" applyProtection="1">
      <alignment horizontal="center" vertical="center"/>
      <protection/>
    </xf>
    <xf numFmtId="4" fontId="27" fillId="44" borderId="12" xfId="0" applyNumberFormat="1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166" fontId="26" fillId="41" borderId="69" xfId="105" applyFont="1" applyFill="1" applyBorder="1" applyAlignment="1" applyProtection="1">
      <alignment horizontal="center" vertical="center" wrapText="1"/>
      <protection/>
    </xf>
    <xf numFmtId="0" fontId="0" fillId="0" borderId="60" xfId="88" applyFont="1" applyFill="1" applyBorder="1" applyAlignment="1">
      <alignment vertical="center" wrapText="1"/>
      <protection/>
    </xf>
    <xf numFmtId="2" fontId="0" fillId="0" borderId="62" xfId="88" applyNumberFormat="1" applyFont="1" applyFill="1" applyBorder="1" applyAlignment="1">
      <alignment vertical="center" wrapText="1"/>
      <protection/>
    </xf>
    <xf numFmtId="0" fontId="0" fillId="0" borderId="60" xfId="88" applyFont="1" applyFill="1" applyBorder="1" applyAlignment="1">
      <alignment horizontal="center" vertical="center" wrapText="1"/>
      <protection/>
    </xf>
    <xf numFmtId="178" fontId="0" fillId="0" borderId="62" xfId="88" applyNumberFormat="1" applyFont="1" applyFill="1" applyBorder="1" applyAlignment="1">
      <alignment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166" fontId="26" fillId="41" borderId="71" xfId="105" applyFont="1" applyFill="1" applyBorder="1" applyAlignment="1" applyProtection="1">
      <alignment horizontal="center" vertical="center" wrapText="1"/>
      <protection/>
    </xf>
    <xf numFmtId="0" fontId="0" fillId="44" borderId="19" xfId="0" applyFont="1" applyFill="1" applyBorder="1" applyAlignment="1">
      <alignment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21" fillId="4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Fill="1" applyBorder="1" applyAlignment="1">
      <alignment wrapText="1"/>
    </xf>
    <xf numFmtId="0" fontId="0" fillId="44" borderId="12" xfId="0" applyFont="1" applyFill="1" applyBorder="1" applyAlignment="1">
      <alignment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30" fillId="40" borderId="14" xfId="0" applyFont="1" applyFill="1" applyBorder="1" applyAlignment="1">
      <alignment horizontal="center" vertical="center" wrapText="1"/>
    </xf>
    <xf numFmtId="0" fontId="30" fillId="40" borderId="16" xfId="0" applyFont="1" applyFill="1" applyBorder="1" applyAlignment="1">
      <alignment horizontal="center" vertical="center" wrapText="1"/>
    </xf>
    <xf numFmtId="0" fontId="31" fillId="44" borderId="13" xfId="84" applyFont="1" applyFill="1" applyBorder="1" applyAlignment="1">
      <alignment horizontal="center" vertical="center" wrapText="1"/>
      <protection/>
    </xf>
    <xf numFmtId="0" fontId="31" fillId="44" borderId="14" xfId="84" applyFont="1" applyFill="1" applyBorder="1" applyAlignment="1">
      <alignment horizontal="left" vertical="center" wrapText="1"/>
      <protection/>
    </xf>
    <xf numFmtId="0" fontId="31" fillId="44" borderId="14" xfId="84" applyFont="1" applyFill="1" applyBorder="1" applyAlignment="1">
      <alignment horizontal="center" vertical="center" wrapText="1"/>
      <protection/>
    </xf>
    <xf numFmtId="169" fontId="31" fillId="44" borderId="14" xfId="84" applyNumberFormat="1" applyFont="1" applyFill="1" applyBorder="1" applyAlignment="1">
      <alignment horizontal="center" vertical="center" wrapText="1"/>
      <protection/>
    </xf>
    <xf numFmtId="166" fontId="31" fillId="44" borderId="14" xfId="105" applyFont="1" applyFill="1" applyBorder="1" applyAlignment="1" applyProtection="1">
      <alignment horizontal="center" vertical="center" wrapText="1"/>
      <protection/>
    </xf>
    <xf numFmtId="0" fontId="32" fillId="44" borderId="14" xfId="84" applyFont="1" applyFill="1" applyBorder="1" applyAlignment="1">
      <alignment horizontal="center" vertical="center" wrapText="1"/>
      <protection/>
    </xf>
    <xf numFmtId="2" fontId="31" fillId="44" borderId="14" xfId="84" applyNumberFormat="1" applyFont="1" applyFill="1" applyBorder="1" applyAlignment="1">
      <alignment horizontal="center" vertical="center"/>
      <protection/>
    </xf>
    <xf numFmtId="0" fontId="31" fillId="44" borderId="15" xfId="84" applyFont="1" applyFill="1" applyBorder="1" applyAlignment="1">
      <alignment horizontal="center" vertical="center" wrapText="1"/>
      <protection/>
    </xf>
    <xf numFmtId="0" fontId="0" fillId="44" borderId="0" xfId="84" applyFont="1" applyFill="1" applyAlignment="1">
      <alignment vertical="center"/>
      <protection/>
    </xf>
    <xf numFmtId="0" fontId="0" fillId="45" borderId="12" xfId="0" applyFont="1" applyFill="1" applyBorder="1" applyAlignment="1">
      <alignment horizontal="center" vertical="center" wrapText="1"/>
    </xf>
    <xf numFmtId="0" fontId="0" fillId="45" borderId="12" xfId="81" applyFont="1" applyFill="1" applyBorder="1" applyAlignment="1">
      <alignment horizontal="center" vertical="center" wrapText="1"/>
      <protection/>
    </xf>
    <xf numFmtId="0" fontId="0" fillId="45" borderId="14" xfId="0" applyFont="1" applyFill="1" applyBorder="1" applyAlignment="1">
      <alignment horizontal="center" vertical="center" wrapText="1"/>
    </xf>
    <xf numFmtId="0" fontId="0" fillId="45" borderId="14" xfId="81" applyFont="1" applyFill="1" applyBorder="1" applyAlignment="1">
      <alignment horizontal="center" vertical="center" wrapText="1"/>
      <protection/>
    </xf>
    <xf numFmtId="0" fontId="0" fillId="44" borderId="13" xfId="81" applyFill="1" applyBorder="1" applyAlignment="1">
      <alignment horizontal="center" vertical="center"/>
      <protection/>
    </xf>
    <xf numFmtId="0" fontId="0" fillId="44" borderId="14" xfId="81" applyFill="1" applyBorder="1" applyAlignment="1">
      <alignment horizontal="center" vertical="center"/>
      <protection/>
    </xf>
    <xf numFmtId="170" fontId="0" fillId="44" borderId="14" xfId="81" applyNumberFormat="1" applyFill="1" applyBorder="1" applyAlignment="1">
      <alignment horizontal="center" vertical="center" wrapText="1"/>
      <protection/>
    </xf>
    <xf numFmtId="0" fontId="26" fillId="46" borderId="14" xfId="81" applyFont="1" applyFill="1" applyBorder="1" applyAlignment="1">
      <alignment horizontal="center" vertical="center"/>
      <protection/>
    </xf>
    <xf numFmtId="3" fontId="0" fillId="44" borderId="14" xfId="81" applyNumberFormat="1" applyFill="1" applyBorder="1" applyAlignment="1">
      <alignment horizontal="center" vertical="center"/>
      <protection/>
    </xf>
    <xf numFmtId="166" fontId="26" fillId="44" borderId="14" xfId="133" applyFont="1" applyFill="1" applyBorder="1" applyAlignment="1" applyProtection="1">
      <alignment horizontal="center" vertical="center"/>
      <protection/>
    </xf>
    <xf numFmtId="0" fontId="26" fillId="45" borderId="14" xfId="0" applyFont="1" applyFill="1" applyBorder="1" applyAlignment="1">
      <alignment horizontal="center" vertical="center"/>
    </xf>
    <xf numFmtId="0" fontId="26" fillId="44" borderId="14" xfId="81" applyFont="1" applyFill="1" applyBorder="1" applyAlignment="1">
      <alignment horizontal="center" vertical="center"/>
      <protection/>
    </xf>
    <xf numFmtId="0" fontId="28" fillId="44" borderId="18" xfId="81" applyFont="1" applyFill="1" applyBorder="1" applyAlignment="1">
      <alignment horizontal="center" vertical="center"/>
      <protection/>
    </xf>
    <xf numFmtId="0" fontId="26" fillId="44" borderId="15" xfId="81" applyFont="1" applyFill="1" applyBorder="1" applyAlignment="1">
      <alignment horizontal="center" vertical="center"/>
      <protection/>
    </xf>
    <xf numFmtId="0" fontId="0" fillId="44" borderId="0" xfId="0" applyFill="1" applyAlignment="1">
      <alignment/>
    </xf>
    <xf numFmtId="0" fontId="0" fillId="44" borderId="50" xfId="81" applyFill="1" applyBorder="1" applyAlignment="1">
      <alignment horizontal="center" vertical="center"/>
      <protection/>
    </xf>
    <xf numFmtId="0" fontId="0" fillId="44" borderId="30" xfId="81" applyFill="1" applyBorder="1" applyAlignment="1">
      <alignment horizontal="center" vertical="center"/>
      <protection/>
    </xf>
    <xf numFmtId="0" fontId="0" fillId="44" borderId="30" xfId="81" applyFill="1" applyBorder="1" applyAlignment="1">
      <alignment horizontal="center" vertical="center" wrapText="1"/>
      <protection/>
    </xf>
    <xf numFmtId="0" fontId="26" fillId="46" borderId="30" xfId="81" applyFont="1" applyFill="1" applyBorder="1" applyAlignment="1">
      <alignment horizontal="center" vertical="center"/>
      <protection/>
    </xf>
    <xf numFmtId="3" fontId="0" fillId="44" borderId="30" xfId="81" applyNumberFormat="1" applyFill="1" applyBorder="1" applyAlignment="1">
      <alignment horizontal="center" vertical="center"/>
      <protection/>
    </xf>
    <xf numFmtId="166" fontId="26" fillId="44" borderId="55" xfId="133" applyFont="1" applyFill="1" applyBorder="1" applyAlignment="1" applyProtection="1">
      <alignment horizontal="center" vertical="center"/>
      <protection/>
    </xf>
    <xf numFmtId="0" fontId="26" fillId="44" borderId="30" xfId="81" applyFont="1" applyFill="1" applyBorder="1" applyAlignment="1">
      <alignment horizontal="center" vertical="center"/>
      <protection/>
    </xf>
    <xf numFmtId="0" fontId="28" fillId="44" borderId="29" xfId="81" applyFont="1" applyFill="1" applyBorder="1" applyAlignment="1">
      <alignment horizontal="center" vertical="center"/>
      <protection/>
    </xf>
    <xf numFmtId="0" fontId="26" fillId="44" borderId="31" xfId="81" applyFont="1" applyFill="1" applyBorder="1" applyAlignment="1">
      <alignment horizontal="center" vertical="center"/>
      <protection/>
    </xf>
    <xf numFmtId="0" fontId="0" fillId="44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44" borderId="51" xfId="0" applyFont="1" applyFill="1" applyBorder="1" applyAlignment="1">
      <alignment horizontal="center" vertical="center" wrapText="1"/>
    </xf>
    <xf numFmtId="164" fontId="0" fillId="44" borderId="51" xfId="47" applyFont="1" applyFill="1" applyBorder="1" applyAlignment="1" applyProtection="1">
      <alignment horizontal="center" vertical="center" wrapText="1"/>
      <protection/>
    </xf>
    <xf numFmtId="0" fontId="0" fillId="44" borderId="16" xfId="0" applyFill="1" applyBorder="1" applyAlignment="1">
      <alignment horizontal="center" vertical="center" wrapText="1"/>
    </xf>
    <xf numFmtId="0" fontId="0" fillId="0" borderId="51" xfId="88" applyFont="1" applyBorder="1" applyAlignment="1">
      <alignment horizontal="center" vertical="center"/>
      <protection/>
    </xf>
    <xf numFmtId="178" fontId="0" fillId="44" borderId="14" xfId="0" applyNumberFormat="1" applyFill="1" applyBorder="1" applyAlignment="1">
      <alignment horizontal="center" vertical="center" wrapText="1"/>
    </xf>
    <xf numFmtId="178" fontId="0" fillId="44" borderId="14" xfId="105" applyNumberFormat="1" applyFont="1" applyFill="1" applyBorder="1" applyAlignment="1" applyProtection="1">
      <alignment horizontal="center" vertical="center" wrapText="1"/>
      <protection/>
    </xf>
    <xf numFmtId="178" fontId="0" fillId="44" borderId="14" xfId="0" applyNumberFormat="1" applyFill="1" applyBorder="1" applyAlignment="1">
      <alignment horizontal="center" vertical="center"/>
    </xf>
    <xf numFmtId="178" fontId="0" fillId="45" borderId="14" xfId="0" applyNumberFormat="1" applyFill="1" applyBorder="1" applyAlignment="1">
      <alignment horizontal="center" vertical="center"/>
    </xf>
    <xf numFmtId="178" fontId="26" fillId="41" borderId="14" xfId="105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>
      <alignment horizontal="center" vertical="center" wrapText="1"/>
    </xf>
    <xf numFmtId="178" fontId="26" fillId="22" borderId="14" xfId="0" applyNumberFormat="1" applyFont="1" applyFill="1" applyBorder="1" applyAlignment="1">
      <alignment horizontal="center" vertical="center" wrapText="1"/>
    </xf>
    <xf numFmtId="178" fontId="26" fillId="22" borderId="14" xfId="0" applyNumberFormat="1" applyFont="1" applyFill="1" applyBorder="1" applyAlignment="1">
      <alignment horizontal="center" vertical="center"/>
    </xf>
    <xf numFmtId="178" fontId="26" fillId="22" borderId="14" xfId="105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178" fontId="0" fillId="44" borderId="12" xfId="0" applyNumberFormat="1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44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6" fontId="6" fillId="41" borderId="18" xfId="105" applyFont="1" applyFill="1" applyBorder="1" applyAlignment="1" applyProtection="1">
      <alignment horizontal="center" vertical="center"/>
      <protection/>
    </xf>
    <xf numFmtId="0" fontId="0" fillId="22" borderId="53" xfId="0" applyFont="1" applyFill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/>
    </xf>
    <xf numFmtId="4" fontId="27" fillId="0" borderId="7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178" fontId="26" fillId="41" borderId="17" xfId="105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Border="1" applyAlignment="1">
      <alignment horizontal="center" vertical="center" wrapText="1"/>
    </xf>
    <xf numFmtId="178" fontId="0" fillId="44" borderId="51" xfId="0" applyNumberFormat="1" applyFill="1" applyBorder="1" applyAlignment="1">
      <alignment horizontal="center" vertical="center" wrapText="1"/>
    </xf>
    <xf numFmtId="178" fontId="0" fillId="0" borderId="51" xfId="0" applyNumberFormat="1" applyFont="1" applyBorder="1" applyAlignment="1">
      <alignment horizontal="center" vertical="center" wrapText="1"/>
    </xf>
    <xf numFmtId="178" fontId="0" fillId="0" borderId="14" xfId="105" applyNumberFormat="1" applyFont="1" applyFill="1" applyBorder="1" applyAlignment="1" applyProtection="1">
      <alignment horizontal="center" vertical="center" wrapText="1"/>
      <protection/>
    </xf>
    <xf numFmtId="166" fontId="26" fillId="22" borderId="53" xfId="105" applyFont="1" applyFill="1" applyBorder="1" applyAlignment="1" applyProtection="1">
      <alignment horizontal="left" vertical="center"/>
      <protection/>
    </xf>
    <xf numFmtId="0" fontId="27" fillId="41" borderId="42" xfId="0" applyFont="1" applyFill="1" applyBorder="1" applyAlignment="1">
      <alignment horizontal="center" vertical="center" wrapText="1"/>
    </xf>
    <xf numFmtId="166" fontId="0" fillId="44" borderId="14" xfId="105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0" xfId="105" applyFont="1" applyFill="1" applyBorder="1" applyAlignment="1" applyProtection="1">
      <alignment vertical="center" wrapText="1"/>
      <protection/>
    </xf>
    <xf numFmtId="0" fontId="26" fillId="42" borderId="48" xfId="0" applyFont="1" applyFill="1" applyBorder="1" applyAlignment="1">
      <alignment horizontal="center" vertical="center" wrapText="1"/>
    </xf>
    <xf numFmtId="0" fontId="26" fillId="42" borderId="49" xfId="0" applyFont="1" applyFill="1" applyBorder="1" applyAlignment="1">
      <alignment horizontal="center" vertical="center" wrapText="1"/>
    </xf>
    <xf numFmtId="0" fontId="26" fillId="42" borderId="49" xfId="0" applyFont="1" applyFill="1" applyBorder="1" applyAlignment="1">
      <alignment horizontal="left" vertical="center" wrapText="1"/>
    </xf>
    <xf numFmtId="166" fontId="26" fillId="42" borderId="49" xfId="105" applyFont="1" applyFill="1" applyBorder="1" applyAlignment="1" applyProtection="1">
      <alignment horizontal="center" vertical="center" wrapText="1"/>
      <protection/>
    </xf>
    <xf numFmtId="166" fontId="26" fillId="42" borderId="44" xfId="105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166" fontId="26" fillId="42" borderId="14" xfId="105" applyFont="1" applyFill="1" applyBorder="1" applyAlignment="1" applyProtection="1">
      <alignment vertical="center" wrapText="1"/>
      <protection/>
    </xf>
    <xf numFmtId="172" fontId="0" fillId="0" borderId="0" xfId="0" applyNumberFormat="1" applyAlignment="1">
      <alignment vertical="center" wrapText="1"/>
    </xf>
    <xf numFmtId="171" fontId="0" fillId="44" borderId="14" xfId="0" applyNumberFormat="1" applyFill="1" applyBorder="1" applyAlignment="1">
      <alignment horizontal="center" vertical="center" wrapText="1"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0" fontId="0" fillId="44" borderId="0" xfId="0" applyFill="1" applyAlignment="1">
      <alignment vertical="center" wrapText="1"/>
    </xf>
    <xf numFmtId="166" fontId="26" fillId="44" borderId="14" xfId="133" applyFont="1" applyFill="1" applyBorder="1" applyAlignment="1" applyProtection="1">
      <alignment horizontal="center" vertical="center" wrapText="1"/>
      <protection/>
    </xf>
    <xf numFmtId="166" fontId="26" fillId="45" borderId="14" xfId="133" applyFont="1" applyFill="1" applyBorder="1" applyAlignment="1" applyProtection="1">
      <alignment horizontal="center" vertical="center" wrapText="1"/>
      <protection/>
    </xf>
    <xf numFmtId="166" fontId="26" fillId="44" borderId="17" xfId="133" applyFont="1" applyFill="1" applyBorder="1" applyAlignment="1" applyProtection="1">
      <alignment horizontal="center" vertical="center"/>
      <protection/>
    </xf>
    <xf numFmtId="0" fontId="26" fillId="44" borderId="14" xfId="0" applyFont="1" applyFill="1" applyBorder="1" applyAlignment="1">
      <alignment horizontal="center" vertical="center"/>
    </xf>
    <xf numFmtId="0" fontId="26" fillId="44" borderId="0" xfId="0" applyFont="1" applyFill="1" applyAlignment="1">
      <alignment vertical="center"/>
    </xf>
    <xf numFmtId="0" fontId="26" fillId="46" borderId="14" xfId="0" applyFont="1" applyFill="1" applyBorder="1" applyAlignment="1">
      <alignment horizontal="center" vertical="center" wrapText="1"/>
    </xf>
    <xf numFmtId="0" fontId="26" fillId="46" borderId="51" xfId="0" applyFont="1" applyFill="1" applyBorder="1" applyAlignment="1">
      <alignment horizontal="center" vertical="center" wrapText="1"/>
    </xf>
    <xf numFmtId="0" fontId="26" fillId="46" borderId="14" xfId="0" applyFont="1" applyFill="1" applyBorder="1" applyAlignment="1">
      <alignment horizontal="center" vertical="center"/>
    </xf>
    <xf numFmtId="166" fontId="0" fillId="44" borderId="14" xfId="105" applyFont="1" applyFill="1" applyBorder="1" applyAlignment="1" applyProtection="1">
      <alignment vertical="center" wrapText="1"/>
      <protection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166" fontId="78" fillId="0" borderId="14" xfId="10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51" xfId="88" applyFont="1" applyFill="1" applyBorder="1" applyAlignment="1">
      <alignment horizontal="center" vertical="center"/>
      <protection/>
    </xf>
    <xf numFmtId="0" fontId="27" fillId="44" borderId="14" xfId="0" applyNumberFormat="1" applyFont="1" applyFill="1" applyBorder="1" applyAlignment="1">
      <alignment horizontal="center" vertical="center" wrapText="1"/>
    </xf>
    <xf numFmtId="171" fontId="26" fillId="44" borderId="14" xfId="0" applyNumberFormat="1" applyFont="1" applyFill="1" applyBorder="1" applyAlignment="1">
      <alignment horizontal="center" vertical="center" wrapText="1"/>
    </xf>
    <xf numFmtId="0" fontId="0" fillId="44" borderId="51" xfId="75" applyFont="1" applyFill="1" applyBorder="1" applyAlignment="1">
      <alignment horizontal="center" vertical="center"/>
      <protection/>
    </xf>
    <xf numFmtId="167" fontId="0" fillId="45" borderId="51" xfId="89" applyNumberFormat="1" applyFont="1" applyFill="1" applyBorder="1" applyAlignment="1">
      <alignment horizontal="center" vertical="center" wrapText="1"/>
      <protection/>
    </xf>
    <xf numFmtId="167" fontId="0" fillId="45" borderId="51" xfId="75" applyNumberFormat="1" applyFont="1" applyFill="1" applyBorder="1" applyAlignment="1">
      <alignment horizontal="center" vertical="center" wrapText="1"/>
      <protection/>
    </xf>
    <xf numFmtId="0" fontId="0" fillId="44" borderId="51" xfId="112" applyNumberFormat="1" applyFont="1" applyFill="1" applyBorder="1" applyAlignment="1" applyProtection="1">
      <alignment horizontal="center" vertical="center"/>
      <protection/>
    </xf>
    <xf numFmtId="167" fontId="0" fillId="44" borderId="51" xfId="75" applyNumberFormat="1" applyFont="1" applyFill="1" applyBorder="1" applyAlignment="1">
      <alignment horizontal="center" vertical="center"/>
      <protection/>
    </xf>
    <xf numFmtId="167" fontId="0" fillId="44" borderId="51" xfId="75" applyNumberFormat="1" applyFont="1" applyFill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 quotePrefix="1">
      <alignment horizontal="center" vertical="center" wrapText="1"/>
    </xf>
    <xf numFmtId="166" fontId="0" fillId="44" borderId="12" xfId="105" applyFont="1" applyFill="1" applyBorder="1" applyAlignment="1" applyProtection="1">
      <alignment horizontal="center" vertical="center" wrapText="1"/>
      <protection/>
    </xf>
    <xf numFmtId="166" fontId="27" fillId="44" borderId="14" xfId="105" applyFont="1" applyFill="1" applyBorder="1" applyAlignment="1" applyProtection="1">
      <alignment horizontal="center" vertical="center" wrapText="1"/>
      <protection/>
    </xf>
    <xf numFmtId="166" fontId="0" fillId="44" borderId="14" xfId="105" applyFont="1" applyFill="1" applyBorder="1" applyAlignment="1" applyProtection="1">
      <alignment horizontal="center" vertical="center" wrapText="1"/>
      <protection/>
    </xf>
    <xf numFmtId="166" fontId="0" fillId="44" borderId="30" xfId="105" applyFont="1" applyFill="1" applyBorder="1" applyAlignment="1" applyProtection="1">
      <alignment horizontal="center" vertical="center" wrapText="1"/>
      <protection/>
    </xf>
    <xf numFmtId="169" fontId="0" fillId="0" borderId="28" xfId="0" applyNumberFormat="1" applyFont="1" applyBorder="1" applyAlignment="1">
      <alignment vertical="center"/>
    </xf>
    <xf numFmtId="169" fontId="0" fillId="0" borderId="52" xfId="0" applyNumberFormat="1" applyFont="1" applyFill="1" applyBorder="1" applyAlignment="1">
      <alignment horizontal="right" vertical="center" wrapText="1"/>
    </xf>
    <xf numFmtId="169" fontId="26" fillId="41" borderId="73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0" fillId="44" borderId="14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9" fontId="34" fillId="40" borderId="43" xfId="0" applyNumberFormat="1" applyFont="1" applyFill="1" applyBorder="1" applyAlignment="1">
      <alignment horizontal="center" vertical="center" wrapText="1"/>
    </xf>
    <xf numFmtId="169" fontId="34" fillId="40" borderId="74" xfId="0" applyNumberFormat="1" applyFont="1" applyFill="1" applyBorder="1" applyAlignment="1">
      <alignment horizontal="center" vertical="center" wrapText="1"/>
    </xf>
    <xf numFmtId="169" fontId="34" fillId="40" borderId="75" xfId="0" applyNumberFormat="1" applyFont="1" applyFill="1" applyBorder="1" applyAlignment="1">
      <alignment horizontal="center" vertical="center" wrapText="1"/>
    </xf>
    <xf numFmtId="178" fontId="0" fillId="0" borderId="32" xfId="0" applyNumberFormat="1" applyFont="1" applyFill="1" applyBorder="1" applyAlignment="1">
      <alignment horizontal="right" vertical="center" wrapText="1"/>
    </xf>
    <xf numFmtId="169" fontId="0" fillId="44" borderId="32" xfId="0" applyNumberFormat="1" applyFont="1" applyFill="1" applyBorder="1" applyAlignment="1">
      <alignment horizontal="right" vertical="center" wrapText="1"/>
    </xf>
    <xf numFmtId="169" fontId="0" fillId="44" borderId="56" xfId="0" applyNumberFormat="1" applyFont="1" applyFill="1" applyBorder="1" applyAlignment="1">
      <alignment horizontal="right" vertical="center" wrapText="1"/>
    </xf>
    <xf numFmtId="166" fontId="0" fillId="44" borderId="53" xfId="105" applyFont="1" applyFill="1" applyBorder="1" applyAlignment="1" applyProtection="1">
      <alignment horizontal="right" vertical="center" wrapText="1"/>
      <protection/>
    </xf>
    <xf numFmtId="0" fontId="21" fillId="44" borderId="13" xfId="0" applyFont="1" applyFill="1" applyBorder="1" applyAlignment="1">
      <alignment horizontal="center" vertical="center" wrapText="1"/>
    </xf>
    <xf numFmtId="0" fontId="21" fillId="44" borderId="14" xfId="0" applyNumberFormat="1" applyFont="1" applyFill="1" applyBorder="1" applyAlignment="1">
      <alignment horizontal="left" vertical="center" wrapText="1"/>
    </xf>
    <xf numFmtId="0" fontId="21" fillId="44" borderId="14" xfId="0" applyNumberFormat="1" applyFont="1" applyFill="1" applyBorder="1" applyAlignment="1">
      <alignment horizontal="center" vertical="center" wrapText="1"/>
    </xf>
    <xf numFmtId="49" fontId="21" fillId="44" borderId="14" xfId="0" applyNumberFormat="1" applyFont="1" applyFill="1" applyBorder="1" applyAlignment="1">
      <alignment horizontal="center" vertical="center" wrapText="1"/>
    </xf>
    <xf numFmtId="178" fontId="0" fillId="0" borderId="0" xfId="105" applyNumberFormat="1" applyFont="1" applyFill="1" applyBorder="1" applyAlignment="1" applyProtection="1">
      <alignment horizontal="center" vertical="center"/>
      <protection/>
    </xf>
    <xf numFmtId="178" fontId="0" fillId="22" borderId="12" xfId="105" applyNumberFormat="1" applyFont="1" applyFill="1" applyBorder="1" applyAlignment="1" applyProtection="1">
      <alignment horizontal="center" vertical="center"/>
      <protection/>
    </xf>
    <xf numFmtId="178" fontId="26" fillId="22" borderId="17" xfId="105" applyNumberFormat="1" applyFont="1" applyFill="1" applyBorder="1" applyAlignment="1" applyProtection="1">
      <alignment horizontal="center" vertical="center" wrapText="1"/>
      <protection/>
    </xf>
    <xf numFmtId="178" fontId="0" fillId="0" borderId="12" xfId="105" applyNumberFormat="1" applyFont="1" applyFill="1" applyBorder="1" applyAlignment="1" applyProtection="1">
      <alignment horizontal="center" vertical="center" wrapText="1"/>
      <protection/>
    </xf>
    <xf numFmtId="178" fontId="0" fillId="0" borderId="16" xfId="105" applyNumberFormat="1" applyFont="1" applyFill="1" applyBorder="1" applyAlignment="1" applyProtection="1">
      <alignment horizontal="center" vertical="center" wrapText="1"/>
      <protection/>
    </xf>
    <xf numFmtId="178" fontId="26" fillId="22" borderId="14" xfId="105" applyNumberFormat="1" applyFont="1" applyFill="1" applyBorder="1" applyAlignment="1" applyProtection="1">
      <alignment horizontal="center" vertical="center"/>
      <protection/>
    </xf>
    <xf numFmtId="178" fontId="26" fillId="41" borderId="12" xfId="105" applyNumberFormat="1" applyFont="1" applyFill="1" applyBorder="1" applyAlignment="1" applyProtection="1">
      <alignment horizontal="center" vertical="center"/>
      <protection/>
    </xf>
    <xf numFmtId="178" fontId="16" fillId="0" borderId="14" xfId="105" applyNumberFormat="1" applyFont="1" applyFill="1" applyBorder="1" applyAlignment="1" applyProtection="1">
      <alignment horizontal="center" vertical="center" wrapText="1"/>
      <protection/>
    </xf>
    <xf numFmtId="178" fontId="26" fillId="22" borderId="18" xfId="0" applyNumberFormat="1" applyFont="1" applyFill="1" applyBorder="1" applyAlignment="1">
      <alignment horizontal="center" vertical="center" wrapText="1"/>
    </xf>
    <xf numFmtId="178" fontId="28" fillId="22" borderId="14" xfId="105" applyNumberFormat="1" applyFont="1" applyFill="1" applyBorder="1" applyAlignment="1" applyProtection="1">
      <alignment horizontal="center" vertical="center" wrapText="1"/>
      <protection/>
    </xf>
    <xf numFmtId="178" fontId="0" fillId="44" borderId="12" xfId="105" applyNumberFormat="1" applyFont="1" applyFill="1" applyBorder="1" applyAlignment="1" applyProtection="1">
      <alignment horizontal="center" vertical="center" wrapText="1"/>
      <protection/>
    </xf>
    <xf numFmtId="178" fontId="26" fillId="22" borderId="21" xfId="105" applyNumberFormat="1" applyFont="1" applyFill="1" applyBorder="1" applyAlignment="1" applyProtection="1">
      <alignment horizontal="center" vertical="center"/>
      <protection/>
    </xf>
    <xf numFmtId="178" fontId="0" fillId="0" borderId="0" xfId="105" applyNumberFormat="1" applyFont="1" applyFill="1" applyBorder="1" applyAlignment="1" applyProtection="1">
      <alignment horizontal="center" vertical="center"/>
      <protection/>
    </xf>
    <xf numFmtId="178" fontId="3" fillId="0" borderId="0" xfId="105" applyNumberFormat="1" applyFont="1" applyFill="1" applyBorder="1" applyAlignment="1" applyProtection="1">
      <alignment horizontal="center" vertical="center"/>
      <protection/>
    </xf>
    <xf numFmtId="178" fontId="0" fillId="0" borderId="27" xfId="105" applyNumberFormat="1" applyFont="1" applyFill="1" applyBorder="1" applyAlignment="1" applyProtection="1">
      <alignment horizontal="center" vertical="center"/>
      <protection/>
    </xf>
    <xf numFmtId="166" fontId="26" fillId="22" borderId="17" xfId="105" applyFont="1" applyFill="1" applyBorder="1" applyAlignment="1" applyProtection="1">
      <alignment horizontal="center" vertical="center"/>
      <protection/>
    </xf>
    <xf numFmtId="178" fontId="0" fillId="44" borderId="51" xfId="105" applyNumberFormat="1" applyFont="1" applyFill="1" applyBorder="1" applyAlignment="1" applyProtection="1">
      <alignment horizontal="center" vertical="center" wrapText="1"/>
      <protection/>
    </xf>
    <xf numFmtId="4" fontId="27" fillId="0" borderId="51" xfId="0" applyNumberFormat="1" applyFont="1" applyBorder="1" applyAlignment="1">
      <alignment horizontal="center" vertical="center" wrapText="1"/>
    </xf>
    <xf numFmtId="178" fontId="0" fillId="44" borderId="32" xfId="105" applyNumberFormat="1" applyFont="1" applyFill="1" applyBorder="1" applyAlignment="1" applyProtection="1">
      <alignment horizontal="center" vertical="center" wrapText="1"/>
      <protection/>
    </xf>
    <xf numFmtId="178" fontId="0" fillId="44" borderId="76" xfId="105" applyNumberFormat="1" applyFont="1" applyFill="1" applyBorder="1" applyAlignment="1" applyProtection="1">
      <alignment horizontal="center" vertical="center" wrapText="1"/>
      <protection/>
    </xf>
    <xf numFmtId="0" fontId="26" fillId="22" borderId="35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left" vertical="center" wrapText="1"/>
    </xf>
    <xf numFmtId="0" fontId="26" fillId="41" borderId="14" xfId="0" applyFont="1" applyFill="1" applyBorder="1" applyAlignment="1">
      <alignment horizontal="center" vertical="center" wrapText="1"/>
    </xf>
    <xf numFmtId="0" fontId="26" fillId="41" borderId="12" xfId="0" applyFont="1" applyFill="1" applyBorder="1" applyAlignment="1">
      <alignment horizontal="center" vertical="center" wrapText="1"/>
    </xf>
    <xf numFmtId="0" fontId="26" fillId="22" borderId="16" xfId="0" applyFont="1" applyFill="1" applyBorder="1" applyAlignment="1">
      <alignment horizontal="left" vertical="center" wrapText="1"/>
    </xf>
    <xf numFmtId="0" fontId="26" fillId="22" borderId="74" xfId="0" applyFont="1" applyFill="1" applyBorder="1" applyAlignment="1">
      <alignment horizontal="left" vertical="center" wrapText="1"/>
    </xf>
    <xf numFmtId="0" fontId="26" fillId="22" borderId="18" xfId="0" applyFont="1" applyFill="1" applyBorder="1" applyAlignment="1">
      <alignment horizontal="left" vertical="center" wrapText="1"/>
    </xf>
    <xf numFmtId="0" fontId="26" fillId="22" borderId="51" xfId="0" applyFont="1" applyFill="1" applyBorder="1" applyAlignment="1">
      <alignment horizontal="left" vertical="center" wrapText="1"/>
    </xf>
    <xf numFmtId="0" fontId="26" fillId="22" borderId="16" xfId="0" applyFont="1" applyFill="1" applyBorder="1" applyAlignment="1">
      <alignment horizontal="left" vertical="center"/>
    </xf>
    <xf numFmtId="0" fontId="26" fillId="22" borderId="74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horizontal="left" vertical="center"/>
    </xf>
    <xf numFmtId="0" fontId="26" fillId="41" borderId="17" xfId="0" applyFont="1" applyFill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41" borderId="18" xfId="0" applyFont="1" applyFill="1" applyBorder="1" applyAlignment="1">
      <alignment horizontal="center" vertical="center" wrapText="1"/>
    </xf>
    <xf numFmtId="178" fontId="26" fillId="0" borderId="14" xfId="105" applyNumberFormat="1" applyFont="1" applyFill="1" applyBorder="1" applyAlignment="1" applyProtection="1">
      <alignment horizontal="center" vertical="center" wrapText="1"/>
      <protection/>
    </xf>
    <xf numFmtId="166" fontId="26" fillId="22" borderId="16" xfId="105" applyFont="1" applyFill="1" applyBorder="1" applyAlignment="1" applyProtection="1">
      <alignment horizontal="left" vertical="center"/>
      <protection/>
    </xf>
    <xf numFmtId="166" fontId="26" fillId="22" borderId="74" xfId="105" applyFont="1" applyFill="1" applyBorder="1" applyAlignment="1" applyProtection="1">
      <alignment horizontal="left" vertical="center"/>
      <protection/>
    </xf>
    <xf numFmtId="166" fontId="26" fillId="22" borderId="18" xfId="105" applyFont="1" applyFill="1" applyBorder="1" applyAlignment="1" applyProtection="1">
      <alignment horizontal="left" vertical="center"/>
      <protection/>
    </xf>
    <xf numFmtId="0" fontId="30" fillId="0" borderId="14" xfId="0" applyFont="1" applyBorder="1" applyAlignment="1">
      <alignment horizontal="center" vertical="center" wrapText="1"/>
    </xf>
    <xf numFmtId="0" fontId="26" fillId="22" borderId="13" xfId="84" applyFont="1" applyFill="1" applyBorder="1" applyAlignment="1">
      <alignment horizontal="left" vertical="center" wrapText="1"/>
      <protection/>
    </xf>
    <xf numFmtId="0" fontId="26" fillId="41" borderId="45" xfId="84" applyFont="1" applyFill="1" applyBorder="1" applyAlignment="1">
      <alignment horizontal="center" vertical="center" wrapText="1"/>
      <protection/>
    </xf>
    <xf numFmtId="169" fontId="26" fillId="0" borderId="54" xfId="84" applyNumberFormat="1" applyFont="1" applyFill="1" applyBorder="1" applyAlignment="1">
      <alignment horizontal="center" vertical="center" wrapText="1"/>
      <protection/>
    </xf>
    <xf numFmtId="0" fontId="26" fillId="0" borderId="54" xfId="84" applyFont="1" applyFill="1" applyBorder="1" applyAlignment="1">
      <alignment horizontal="center" vertical="center" wrapText="1"/>
      <protection/>
    </xf>
    <xf numFmtId="166" fontId="26" fillId="0" borderId="54" xfId="105" applyFont="1" applyFill="1" applyBorder="1" applyAlignment="1" applyProtection="1">
      <alignment horizontal="center" vertical="center" wrapText="1"/>
      <protection/>
    </xf>
    <xf numFmtId="0" fontId="33" fillId="41" borderId="12" xfId="84" applyFont="1" applyFill="1" applyBorder="1" applyAlignment="1">
      <alignment horizontal="center" vertical="center"/>
      <protection/>
    </xf>
    <xf numFmtId="0" fontId="26" fillId="0" borderId="77" xfId="84" applyFont="1" applyFill="1" applyBorder="1" applyAlignment="1">
      <alignment horizontal="center" vertical="center" wrapText="1"/>
      <protection/>
    </xf>
    <xf numFmtId="0" fontId="26" fillId="40" borderId="49" xfId="84" applyFont="1" applyFill="1" applyBorder="1" applyAlignment="1">
      <alignment horizontal="center" vertical="center" wrapText="1"/>
      <protection/>
    </xf>
    <xf numFmtId="0" fontId="26" fillId="0" borderId="78" xfId="84" applyFont="1" applyFill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0" fontId="30" fillId="0" borderId="46" xfId="84" applyFont="1" applyFill="1" applyBorder="1" applyAlignment="1">
      <alignment horizontal="center" vertical="center" wrapText="1"/>
      <protection/>
    </xf>
    <xf numFmtId="0" fontId="30" fillId="40" borderId="14" xfId="0" applyFont="1" applyFill="1" applyBorder="1" applyAlignment="1">
      <alignment horizontal="center" vertical="center" wrapText="1"/>
    </xf>
    <xf numFmtId="169" fontId="30" fillId="0" borderId="46" xfId="84" applyNumberFormat="1" applyFont="1" applyFill="1" applyBorder="1" applyAlignment="1">
      <alignment horizontal="center" vertical="center" wrapText="1"/>
      <protection/>
    </xf>
    <xf numFmtId="166" fontId="30" fillId="0" borderId="46" xfId="105" applyFont="1" applyFill="1" applyBorder="1" applyAlignment="1" applyProtection="1">
      <alignment horizontal="center" vertical="center" wrapText="1"/>
      <protection/>
    </xf>
    <xf numFmtId="0" fontId="30" fillId="0" borderId="45" xfId="84" applyFont="1" applyFill="1" applyBorder="1" applyAlignment="1">
      <alignment horizontal="center" vertical="center" wrapText="1"/>
      <protection/>
    </xf>
    <xf numFmtId="0" fontId="26" fillId="22" borderId="79" xfId="0" applyFont="1" applyFill="1" applyBorder="1" applyAlignment="1">
      <alignment horizontal="left" vertical="center" wrapText="1"/>
    </xf>
    <xf numFmtId="169" fontId="34" fillId="40" borderId="80" xfId="0" applyNumberFormat="1" applyFont="1" applyFill="1" applyBorder="1" applyAlignment="1">
      <alignment horizontal="center" vertical="center" wrapText="1"/>
    </xf>
    <xf numFmtId="0" fontId="26" fillId="41" borderId="13" xfId="0" applyFont="1" applyFill="1" applyBorder="1" applyAlignment="1">
      <alignment horizontal="center" wrapText="1"/>
    </xf>
    <xf numFmtId="0" fontId="26" fillId="41" borderId="35" xfId="0" applyFont="1" applyFill="1" applyBorder="1" applyAlignment="1">
      <alignment horizontal="center" wrapText="1"/>
    </xf>
    <xf numFmtId="0" fontId="26" fillId="41" borderId="13" xfId="0" applyFont="1" applyFill="1" applyBorder="1" applyAlignment="1">
      <alignment horizontal="center"/>
    </xf>
    <xf numFmtId="169" fontId="34" fillId="0" borderId="80" xfId="0" applyNumberFormat="1" applyFont="1" applyFill="1" applyBorder="1" applyAlignment="1">
      <alignment horizontal="center" vertical="center" wrapText="1"/>
    </xf>
    <xf numFmtId="0" fontId="26" fillId="41" borderId="39" xfId="0" applyFont="1" applyFill="1" applyBorder="1" applyAlignment="1">
      <alignment horizontal="center"/>
    </xf>
    <xf numFmtId="0" fontId="26" fillId="42" borderId="45" xfId="0" applyFont="1" applyFill="1" applyBorder="1" applyAlignment="1">
      <alignment horizontal="center"/>
    </xf>
    <xf numFmtId="0" fontId="26" fillId="41" borderId="13" xfId="0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vertical="center" wrapText="1"/>
    </xf>
    <xf numFmtId="0" fontId="26" fillId="41" borderId="48" xfId="0" applyFont="1" applyFill="1" applyBorder="1" applyAlignment="1">
      <alignment horizontal="center"/>
    </xf>
    <xf numFmtId="0" fontId="26" fillId="41" borderId="13" xfId="0" applyFont="1" applyFill="1" applyBorder="1" applyAlignment="1">
      <alignment horizontal="center" vertical="top" wrapText="1"/>
    </xf>
    <xf numFmtId="0" fontId="26" fillId="41" borderId="50" xfId="0" applyFont="1" applyFill="1" applyBorder="1" applyAlignment="1">
      <alignment horizontal="center" vertical="top" wrapText="1"/>
    </xf>
    <xf numFmtId="0" fontId="34" fillId="40" borderId="80" xfId="0" applyFont="1" applyFill="1" applyBorder="1" applyAlignment="1">
      <alignment horizontal="center" vertical="center" wrapText="1"/>
    </xf>
    <xf numFmtId="169" fontId="34" fillId="0" borderId="43" xfId="0" applyNumberFormat="1" applyFont="1" applyFill="1" applyBorder="1" applyAlignment="1">
      <alignment horizontal="center" vertical="center" wrapText="1"/>
    </xf>
    <xf numFmtId="169" fontId="34" fillId="0" borderId="74" xfId="0" applyNumberFormat="1" applyFont="1" applyFill="1" applyBorder="1" applyAlignment="1">
      <alignment horizontal="center" vertical="center" wrapText="1"/>
    </xf>
    <xf numFmtId="169" fontId="34" fillId="0" borderId="75" xfId="0" applyNumberFormat="1" applyFont="1" applyFill="1" applyBorder="1" applyAlignment="1">
      <alignment horizontal="center" vertical="center" wrapText="1"/>
    </xf>
    <xf numFmtId="0" fontId="26" fillId="41" borderId="43" xfId="0" applyFont="1" applyFill="1" applyBorder="1" applyAlignment="1">
      <alignment horizontal="center" vertical="center" wrapText="1"/>
    </xf>
    <xf numFmtId="0" fontId="26" fillId="41" borderId="74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26" fillId="41" borderId="81" xfId="0" applyFont="1" applyFill="1" applyBorder="1" applyAlignment="1">
      <alignment horizontal="center" vertical="center" wrapText="1"/>
    </xf>
    <xf numFmtId="0" fontId="26" fillId="41" borderId="82" xfId="0" applyFont="1" applyFill="1" applyBorder="1" applyAlignment="1">
      <alignment horizontal="center" vertical="center" wrapText="1"/>
    </xf>
    <xf numFmtId="0" fontId="26" fillId="41" borderId="83" xfId="0" applyFont="1" applyFill="1" applyBorder="1" applyAlignment="1">
      <alignment horizontal="center" vertical="center" wrapText="1"/>
    </xf>
    <xf numFmtId="0" fontId="26" fillId="22" borderId="84" xfId="0" applyFont="1" applyFill="1" applyBorder="1" applyAlignment="1">
      <alignment horizontal="left" vertical="center" wrapText="1"/>
    </xf>
    <xf numFmtId="0" fontId="26" fillId="22" borderId="85" xfId="0" applyFont="1" applyFill="1" applyBorder="1" applyAlignment="1">
      <alignment horizontal="left" vertical="center" wrapText="1"/>
    </xf>
    <xf numFmtId="0" fontId="26" fillId="22" borderId="86" xfId="0" applyFont="1" applyFill="1" applyBorder="1" applyAlignment="1">
      <alignment horizontal="left" vertical="center" wrapText="1"/>
    </xf>
    <xf numFmtId="0" fontId="26" fillId="42" borderId="79" xfId="0" applyFont="1" applyFill="1" applyBorder="1" applyAlignment="1">
      <alignment horizontal="left" vertical="center" wrapText="1"/>
    </xf>
    <xf numFmtId="0" fontId="34" fillId="0" borderId="80" xfId="0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wrapText="1"/>
    </xf>
    <xf numFmtId="0" fontId="26" fillId="41" borderId="87" xfId="0" applyFont="1" applyFill="1" applyBorder="1" applyAlignment="1">
      <alignment horizontal="center" vertical="center" wrapText="1"/>
    </xf>
    <xf numFmtId="0" fontId="26" fillId="41" borderId="88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22" borderId="47" xfId="0" applyFont="1" applyFill="1" applyBorder="1" applyAlignment="1">
      <alignment horizontal="left" vertical="center" wrapText="1"/>
    </xf>
    <xf numFmtId="169" fontId="34" fillId="0" borderId="89" xfId="0" applyNumberFormat="1" applyFont="1" applyFill="1" applyBorder="1" applyAlignment="1">
      <alignment horizontal="center" vertical="center" wrapText="1"/>
    </xf>
    <xf numFmtId="169" fontId="34" fillId="0" borderId="90" xfId="0" applyNumberFormat="1" applyFont="1" applyFill="1" applyBorder="1" applyAlignment="1">
      <alignment horizontal="center" vertical="center" wrapText="1"/>
    </xf>
    <xf numFmtId="169" fontId="26" fillId="41" borderId="50" xfId="0" applyNumberFormat="1" applyFont="1" applyFill="1" applyBorder="1" applyAlignment="1">
      <alignment horizontal="center" vertical="center" wrapText="1"/>
    </xf>
    <xf numFmtId="0" fontId="26" fillId="22" borderId="91" xfId="0" applyFont="1" applyFill="1" applyBorder="1" applyAlignment="1">
      <alignment horizontal="left" vertical="center" wrapText="1"/>
    </xf>
    <xf numFmtId="0" fontId="26" fillId="22" borderId="92" xfId="0" applyFont="1" applyFill="1" applyBorder="1" applyAlignment="1">
      <alignment horizontal="left" vertical="center" wrapText="1"/>
    </xf>
    <xf numFmtId="0" fontId="26" fillId="22" borderId="93" xfId="0" applyFont="1" applyFill="1" applyBorder="1" applyAlignment="1">
      <alignment horizontal="left" vertical="center" wrapText="1"/>
    </xf>
    <xf numFmtId="0" fontId="34" fillId="40" borderId="94" xfId="0" applyFont="1" applyFill="1" applyBorder="1" applyAlignment="1">
      <alignment horizontal="center" vertical="center" wrapText="1"/>
    </xf>
    <xf numFmtId="0" fontId="34" fillId="40" borderId="95" xfId="0" applyFont="1" applyFill="1" applyBorder="1" applyAlignment="1">
      <alignment horizontal="center" vertical="center" wrapText="1"/>
    </xf>
    <xf numFmtId="0" fontId="26" fillId="41" borderId="96" xfId="0" applyFont="1" applyFill="1" applyBorder="1" applyAlignment="1">
      <alignment horizontal="center" vertical="center" wrapText="1"/>
    </xf>
    <xf numFmtId="0" fontId="26" fillId="41" borderId="51" xfId="0" applyFont="1" applyFill="1" applyBorder="1" applyAlignment="1">
      <alignment horizontal="center" vertical="center" wrapText="1"/>
    </xf>
    <xf numFmtId="0" fontId="34" fillId="40" borderId="97" xfId="0" applyFont="1" applyFill="1" applyBorder="1" applyAlignment="1">
      <alignment horizontal="center" vertical="center" wrapText="1"/>
    </xf>
    <xf numFmtId="0" fontId="34" fillId="40" borderId="98" xfId="0" applyFont="1" applyFill="1" applyBorder="1" applyAlignment="1">
      <alignment horizontal="center" vertical="center" wrapText="1"/>
    </xf>
    <xf numFmtId="0" fontId="34" fillId="40" borderId="99" xfId="0" applyFont="1" applyFill="1" applyBorder="1" applyAlignment="1">
      <alignment horizontal="center" vertical="center" wrapText="1"/>
    </xf>
    <xf numFmtId="0" fontId="26" fillId="41" borderId="100" xfId="0" applyFont="1" applyFill="1" applyBorder="1" applyAlignment="1">
      <alignment horizontal="center" vertical="center" wrapText="1"/>
    </xf>
    <xf numFmtId="0" fontId="26" fillId="41" borderId="101" xfId="0" applyFont="1" applyFill="1" applyBorder="1" applyAlignment="1">
      <alignment horizontal="center" vertical="center" wrapText="1"/>
    </xf>
    <xf numFmtId="0" fontId="26" fillId="41" borderId="102" xfId="0" applyFont="1" applyFill="1" applyBorder="1" applyAlignment="1">
      <alignment horizontal="center" vertical="center" wrapText="1"/>
    </xf>
    <xf numFmtId="169" fontId="26" fillId="22" borderId="79" xfId="0" applyNumberFormat="1" applyFont="1" applyFill="1" applyBorder="1" applyAlignment="1">
      <alignment horizontal="left" vertical="center" wrapText="1"/>
    </xf>
    <xf numFmtId="169" fontId="26" fillId="41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41" borderId="51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6" fillId="0" borderId="3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44" borderId="46" xfId="0" applyFont="1" applyFill="1" applyBorder="1" applyAlignment="1">
      <alignment horizontal="center" vertical="center" wrapText="1"/>
    </xf>
    <xf numFmtId="0" fontId="26" fillId="41" borderId="11" xfId="0" applyFont="1" applyFill="1" applyBorder="1" applyAlignment="1">
      <alignment horizontal="left" vertical="center" wrapText="1"/>
    </xf>
    <xf numFmtId="0" fontId="26" fillId="41" borderId="13" xfId="0" applyFont="1" applyFill="1" applyBorder="1" applyAlignment="1">
      <alignment horizontal="left" vertical="center" wrapText="1"/>
    </xf>
    <xf numFmtId="166" fontId="26" fillId="0" borderId="46" xfId="105" applyFont="1" applyFill="1" applyBorder="1" applyAlignment="1" applyProtection="1">
      <alignment horizontal="center" vertical="center" wrapText="1"/>
      <protection/>
    </xf>
    <xf numFmtId="0" fontId="26" fillId="0" borderId="4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41" borderId="39" xfId="0" applyFont="1" applyFill="1" applyBorder="1" applyAlignment="1">
      <alignment horizontal="left" vertical="center" wrapText="1"/>
    </xf>
    <xf numFmtId="0" fontId="26" fillId="0" borderId="103" xfId="0" applyFont="1" applyBorder="1" applyAlignment="1">
      <alignment horizontal="center" vertical="center" wrapText="1"/>
    </xf>
    <xf numFmtId="0" fontId="26" fillId="41" borderId="51" xfId="75" applyNumberFormat="1" applyFont="1" applyFill="1" applyBorder="1" applyAlignment="1">
      <alignment horizontal="center" vertical="center"/>
      <protection/>
    </xf>
    <xf numFmtId="0" fontId="26" fillId="41" borderId="35" xfId="75" applyNumberFormat="1" applyFont="1" applyFill="1" applyBorder="1" applyAlignment="1">
      <alignment horizontal="center" vertical="center"/>
      <protection/>
    </xf>
    <xf numFmtId="0" fontId="26" fillId="43" borderId="47" xfId="0" applyFont="1" applyFill="1" applyBorder="1" applyAlignment="1">
      <alignment horizontal="center" vertical="center"/>
    </xf>
    <xf numFmtId="0" fontId="26" fillId="41" borderId="8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26" fillId="42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3" xfId="50"/>
    <cellStyle name="Error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Hiperłącze 2" xfId="61"/>
    <cellStyle name="Hiperłącze 2 2" xfId="62"/>
    <cellStyle name="Hiperłącze 3" xfId="63"/>
    <cellStyle name="Hiperłącze 4" xfId="64"/>
    <cellStyle name="Hiperłącze 5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" xfId="73"/>
    <cellStyle name="Neutralny" xfId="74"/>
    <cellStyle name="Normalny 2" xfId="75"/>
    <cellStyle name="Normalny 2 2" xfId="76"/>
    <cellStyle name="Normalny 2 3" xfId="77"/>
    <cellStyle name="Normalny 2 4" xfId="78"/>
    <cellStyle name="Normalny 2 5" xfId="79"/>
    <cellStyle name="Normalny 3" xfId="80"/>
    <cellStyle name="Normalny 3 2" xfId="81"/>
    <cellStyle name="Normalny 3 3" xfId="82"/>
    <cellStyle name="Normalny 3 4" xfId="83"/>
    <cellStyle name="Normalny 4" xfId="84"/>
    <cellStyle name="Normalny 5" xfId="85"/>
    <cellStyle name="Normalny 6" xfId="86"/>
    <cellStyle name="Normalny 7" xfId="87"/>
    <cellStyle name="Normalny 8" xfId="88"/>
    <cellStyle name="Normalny_pozostałe dane" xfId="89"/>
    <cellStyle name="Note" xfId="90"/>
    <cellStyle name="Obliczenia" xfId="91"/>
    <cellStyle name="Followed Hyperlink" xfId="92"/>
    <cellStyle name="Percent" xfId="93"/>
    <cellStyle name="Result" xfId="94"/>
    <cellStyle name="Result2" xfId="95"/>
    <cellStyle name="Status" xfId="96"/>
    <cellStyle name="Status 2" xfId="97"/>
    <cellStyle name="Suma" xfId="98"/>
    <cellStyle name="Tekst objaśnienia" xfId="99"/>
    <cellStyle name="Tekst ostrzeżenia" xfId="100"/>
    <cellStyle name="Text" xfId="101"/>
    <cellStyle name="Text 2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14" xfId="111"/>
    <cellStyle name="Walutowy 2" xfId="112"/>
    <cellStyle name="Walutowy 2 10" xfId="113"/>
    <cellStyle name="Walutowy 2 11" xfId="114"/>
    <cellStyle name="Walutowy 2 12" xfId="115"/>
    <cellStyle name="Walutowy 2 13" xfId="116"/>
    <cellStyle name="Walutowy 2 14" xfId="117"/>
    <cellStyle name="Walutowy 2 15" xfId="118"/>
    <cellStyle name="Walutowy 2 2" xfId="119"/>
    <cellStyle name="Walutowy 2 3" xfId="120"/>
    <cellStyle name="Walutowy 2 4" xfId="121"/>
    <cellStyle name="Walutowy 2 4 2" xfId="122"/>
    <cellStyle name="Walutowy 2 5" xfId="123"/>
    <cellStyle name="Walutowy 2 6" xfId="124"/>
    <cellStyle name="Walutowy 2 6 2" xfId="125"/>
    <cellStyle name="Walutowy 2 7" xfId="126"/>
    <cellStyle name="Walutowy 2 8" xfId="127"/>
    <cellStyle name="Walutowy 2 8 2" xfId="128"/>
    <cellStyle name="Walutowy 2 9" xfId="129"/>
    <cellStyle name="Walutowy 2 9 2" xfId="130"/>
    <cellStyle name="Walutowy 3" xfId="131"/>
    <cellStyle name="Walutowy 3 2" xfId="132"/>
    <cellStyle name="Walutowy 3 2 2" xfId="133"/>
    <cellStyle name="Walutowy 4" xfId="134"/>
    <cellStyle name="Walutowy 4 2" xfId="135"/>
    <cellStyle name="Walutowy 5" xfId="136"/>
    <cellStyle name="Walutowy 5 2" xfId="137"/>
    <cellStyle name="Walutowy 6" xfId="138"/>
    <cellStyle name="Walutowy 6 2" xfId="139"/>
    <cellStyle name="Walutowy 7" xfId="140"/>
    <cellStyle name="Walutowy 7 2" xfId="141"/>
    <cellStyle name="Walutowy 8" xfId="142"/>
    <cellStyle name="Walutowy 8 2" xfId="143"/>
    <cellStyle name="Walutowy 9" xfId="144"/>
    <cellStyle name="Warning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80" zoomScaleNormal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4" sqref="H14"/>
    </sheetView>
  </sheetViews>
  <sheetFormatPr defaultColWidth="8.8515625" defaultRowHeight="12.75"/>
  <cols>
    <col min="1" max="1" width="5.421875" style="1" customWidth="1"/>
    <col min="2" max="2" width="36.7109375" style="1" customWidth="1"/>
    <col min="3" max="3" width="23.8515625" style="2" customWidth="1"/>
    <col min="4" max="4" width="13.28125" style="1" customWidth="1"/>
    <col min="5" max="5" width="13.7109375" style="3" bestFit="1" customWidth="1"/>
    <col min="6" max="6" width="11.8515625" style="3" customWidth="1"/>
    <col min="7" max="8" width="32.00390625" style="3" customWidth="1"/>
    <col min="9" max="9" width="19.28125" style="3" bestFit="1" customWidth="1"/>
    <col min="10" max="10" width="19.28125" style="3" customWidth="1"/>
    <col min="11" max="11" width="24.421875" style="1" customWidth="1"/>
    <col min="12" max="12" width="22.140625" style="1" customWidth="1"/>
    <col min="13" max="13" width="17.28125" style="1" customWidth="1"/>
    <col min="14" max="16384" width="8.8515625" style="1" customWidth="1"/>
  </cols>
  <sheetData>
    <row r="1" ht="15">
      <c r="A1" s="4" t="s">
        <v>0</v>
      </c>
    </row>
    <row r="2" ht="15" thickBot="1"/>
    <row r="3" spans="1:12" s="4" customFormat="1" ht="30.75" thickBot="1">
      <c r="A3" s="508" t="s">
        <v>1</v>
      </c>
      <c r="B3" s="509" t="s">
        <v>2</v>
      </c>
      <c r="C3" s="509" t="s">
        <v>3</v>
      </c>
      <c r="D3" s="509" t="s">
        <v>4</v>
      </c>
      <c r="E3" s="509" t="s">
        <v>5</v>
      </c>
      <c r="F3" s="509" t="s">
        <v>6</v>
      </c>
      <c r="G3" s="509" t="s">
        <v>7</v>
      </c>
      <c r="H3" s="509" t="s">
        <v>2743</v>
      </c>
      <c r="I3" s="509" t="s">
        <v>944</v>
      </c>
      <c r="J3" s="509" t="s">
        <v>945</v>
      </c>
      <c r="K3" s="509" t="s">
        <v>2301</v>
      </c>
      <c r="L3" s="510" t="s">
        <v>8</v>
      </c>
    </row>
    <row r="4" spans="1:12" ht="114">
      <c r="A4" s="5">
        <v>1</v>
      </c>
      <c r="B4" s="6" t="s">
        <v>574</v>
      </c>
      <c r="C4" s="7" t="s">
        <v>9</v>
      </c>
      <c r="D4" s="7" t="s">
        <v>10</v>
      </c>
      <c r="E4" s="7">
        <v>5921001184</v>
      </c>
      <c r="F4" s="7" t="s">
        <v>11</v>
      </c>
      <c r="G4" s="503" t="s">
        <v>572</v>
      </c>
      <c r="H4" s="503"/>
      <c r="I4" s="506">
        <v>230</v>
      </c>
      <c r="J4" s="506"/>
      <c r="K4" s="507" t="s">
        <v>14</v>
      </c>
      <c r="L4" s="504" t="s">
        <v>15</v>
      </c>
    </row>
    <row r="5" spans="1:12" s="13" customFormat="1" ht="71.25">
      <c r="A5" s="8">
        <v>2</v>
      </c>
      <c r="B5" s="9" t="s">
        <v>16</v>
      </c>
      <c r="C5" s="10" t="s">
        <v>17</v>
      </c>
      <c r="D5" s="10" t="s">
        <v>18</v>
      </c>
      <c r="E5" s="10">
        <v>5921570077</v>
      </c>
      <c r="F5" s="10" t="s">
        <v>19</v>
      </c>
      <c r="G5" s="10" t="s">
        <v>573</v>
      </c>
      <c r="H5" s="10"/>
      <c r="I5" s="527">
        <v>80</v>
      </c>
      <c r="J5" s="7"/>
      <c r="K5" s="505" t="s">
        <v>12</v>
      </c>
      <c r="L5" s="12" t="s">
        <v>12</v>
      </c>
    </row>
    <row r="6" spans="1:12" ht="42.75">
      <c r="A6" s="5">
        <v>3</v>
      </c>
      <c r="B6" s="24" t="s">
        <v>570</v>
      </c>
      <c r="C6" s="10" t="s">
        <v>569</v>
      </c>
      <c r="D6" s="14">
        <v>388643740</v>
      </c>
      <c r="E6" s="14">
        <v>5922285315</v>
      </c>
      <c r="F6" s="14" t="s">
        <v>21</v>
      </c>
      <c r="G6" s="20" t="s">
        <v>571</v>
      </c>
      <c r="H6" s="20"/>
      <c r="I6" s="526">
        <v>27</v>
      </c>
      <c r="J6" s="526">
        <v>175</v>
      </c>
      <c r="K6" s="11" t="s">
        <v>12</v>
      </c>
      <c r="L6" s="12"/>
    </row>
    <row r="7" spans="1:12" s="13" customFormat="1" ht="42.75">
      <c r="A7" s="8">
        <v>4</v>
      </c>
      <c r="B7" s="9" t="s">
        <v>575</v>
      </c>
      <c r="C7" s="10" t="s">
        <v>20</v>
      </c>
      <c r="D7" s="11">
        <v>190588980</v>
      </c>
      <c r="E7" s="11">
        <v>5921976477</v>
      </c>
      <c r="F7" s="11" t="s">
        <v>21</v>
      </c>
      <c r="G7" s="11" t="s">
        <v>571</v>
      </c>
      <c r="H7" s="11"/>
      <c r="I7" s="11">
        <v>35</v>
      </c>
      <c r="J7" s="526">
        <v>113</v>
      </c>
      <c r="K7" s="11" t="s">
        <v>12</v>
      </c>
      <c r="L7" s="12" t="s">
        <v>14</v>
      </c>
    </row>
    <row r="8" spans="1:12" s="13" customFormat="1" ht="42.75">
      <c r="A8" s="5">
        <v>5</v>
      </c>
      <c r="B8" s="9" t="s">
        <v>491</v>
      </c>
      <c r="C8" s="10" t="s">
        <v>22</v>
      </c>
      <c r="D8" s="14" t="s">
        <v>23</v>
      </c>
      <c r="E8" s="14" t="s">
        <v>24</v>
      </c>
      <c r="F8" s="14" t="s">
        <v>21</v>
      </c>
      <c r="G8" s="11" t="s">
        <v>571</v>
      </c>
      <c r="H8" s="11"/>
      <c r="I8" s="11">
        <v>31</v>
      </c>
      <c r="J8" s="11">
        <v>169</v>
      </c>
      <c r="K8" s="11" t="s">
        <v>12</v>
      </c>
      <c r="L8" s="12" t="s">
        <v>14</v>
      </c>
    </row>
    <row r="9" spans="1:12" s="13" customFormat="1" ht="28.5">
      <c r="A9" s="8">
        <v>6</v>
      </c>
      <c r="B9" s="9" t="s">
        <v>25</v>
      </c>
      <c r="C9" s="10" t="s">
        <v>26</v>
      </c>
      <c r="D9" s="14" t="s">
        <v>27</v>
      </c>
      <c r="E9" s="14" t="s">
        <v>28</v>
      </c>
      <c r="F9" s="14" t="s">
        <v>21</v>
      </c>
      <c r="G9" s="11" t="s">
        <v>571</v>
      </c>
      <c r="H9" s="11"/>
      <c r="I9" s="526">
        <v>24</v>
      </c>
      <c r="J9" s="526">
        <v>125</v>
      </c>
      <c r="K9" s="11" t="s">
        <v>12</v>
      </c>
      <c r="L9" s="12" t="s">
        <v>14</v>
      </c>
    </row>
    <row r="10" spans="1:13" s="13" customFormat="1" ht="28.5">
      <c r="A10" s="5">
        <v>7</v>
      </c>
      <c r="B10" s="9" t="s">
        <v>125</v>
      </c>
      <c r="C10" s="15" t="s">
        <v>29</v>
      </c>
      <c r="D10" s="16" t="s">
        <v>30</v>
      </c>
      <c r="E10" s="14" t="s">
        <v>31</v>
      </c>
      <c r="F10" s="14" t="s">
        <v>21</v>
      </c>
      <c r="G10" s="11" t="s">
        <v>571</v>
      </c>
      <c r="H10" s="11"/>
      <c r="I10" s="11">
        <v>25</v>
      </c>
      <c r="J10" s="11">
        <v>125</v>
      </c>
      <c r="K10" s="11" t="s">
        <v>14</v>
      </c>
      <c r="L10" s="12" t="s">
        <v>12</v>
      </c>
      <c r="M10" s="17" t="s">
        <v>32</v>
      </c>
    </row>
    <row r="11" spans="1:12" s="19" customFormat="1" ht="28.5">
      <c r="A11" s="8">
        <v>8</v>
      </c>
      <c r="B11" s="9" t="s">
        <v>126</v>
      </c>
      <c r="C11" s="18" t="s">
        <v>33</v>
      </c>
      <c r="D11" s="14" t="s">
        <v>34</v>
      </c>
      <c r="E11" s="14" t="s">
        <v>35</v>
      </c>
      <c r="F11" s="14" t="s">
        <v>21</v>
      </c>
      <c r="G11" s="11" t="s">
        <v>571</v>
      </c>
      <c r="H11" s="11"/>
      <c r="I11" s="11">
        <v>29</v>
      </c>
      <c r="J11" s="11">
        <v>149</v>
      </c>
      <c r="K11" s="11" t="s">
        <v>14</v>
      </c>
      <c r="L11" s="12" t="s">
        <v>12</v>
      </c>
    </row>
    <row r="12" spans="1:12" ht="42.75">
      <c r="A12" s="5">
        <v>9</v>
      </c>
      <c r="B12" s="9" t="s">
        <v>493</v>
      </c>
      <c r="C12" s="10" t="s">
        <v>36</v>
      </c>
      <c r="D12" s="14" t="s">
        <v>37</v>
      </c>
      <c r="E12" s="14" t="s">
        <v>38</v>
      </c>
      <c r="F12" s="14" t="s">
        <v>21</v>
      </c>
      <c r="G12" s="11" t="s">
        <v>571</v>
      </c>
      <c r="H12" s="11"/>
      <c r="I12" s="11">
        <v>25</v>
      </c>
      <c r="J12" s="11">
        <v>125</v>
      </c>
      <c r="K12" s="11" t="s">
        <v>14</v>
      </c>
      <c r="L12" s="12" t="s">
        <v>12</v>
      </c>
    </row>
    <row r="13" spans="1:12" s="19" customFormat="1" ht="28.5">
      <c r="A13" s="8">
        <v>10</v>
      </c>
      <c r="B13" s="9" t="s">
        <v>494</v>
      </c>
      <c r="C13" s="10" t="s">
        <v>39</v>
      </c>
      <c r="D13" s="10">
        <v>190589040</v>
      </c>
      <c r="E13" s="14" t="s">
        <v>40</v>
      </c>
      <c r="F13" s="14" t="s">
        <v>21</v>
      </c>
      <c r="G13" s="11" t="s">
        <v>571</v>
      </c>
      <c r="H13" s="11"/>
      <c r="I13" s="11">
        <v>22</v>
      </c>
      <c r="J13" s="11">
        <v>125</v>
      </c>
      <c r="K13" s="11" t="s">
        <v>12</v>
      </c>
      <c r="L13" s="12" t="s">
        <v>12</v>
      </c>
    </row>
    <row r="14" spans="1:12" ht="57">
      <c r="A14" s="5">
        <v>11</v>
      </c>
      <c r="B14" s="9" t="s">
        <v>588</v>
      </c>
      <c r="C14" s="10" t="s">
        <v>50</v>
      </c>
      <c r="D14" s="20">
        <v>190375132</v>
      </c>
      <c r="E14" s="14" t="s">
        <v>51</v>
      </c>
      <c r="F14" s="14" t="s">
        <v>49</v>
      </c>
      <c r="G14" s="20" t="s">
        <v>586</v>
      </c>
      <c r="H14" s="20"/>
      <c r="I14" s="20">
        <v>113</v>
      </c>
      <c r="J14" s="20">
        <v>963</v>
      </c>
      <c r="K14" s="526" t="s">
        <v>2746</v>
      </c>
      <c r="L14" s="21" t="s">
        <v>12</v>
      </c>
    </row>
    <row r="15" spans="1:12" ht="57">
      <c r="A15" s="8">
        <v>12</v>
      </c>
      <c r="B15" s="24" t="s">
        <v>579</v>
      </c>
      <c r="C15" s="10" t="s">
        <v>58</v>
      </c>
      <c r="D15" s="14" t="s">
        <v>59</v>
      </c>
      <c r="E15" s="20">
        <v>5921635138</v>
      </c>
      <c r="F15" s="20" t="s">
        <v>53</v>
      </c>
      <c r="G15" s="20" t="s">
        <v>586</v>
      </c>
      <c r="H15" s="20"/>
      <c r="I15" s="20">
        <v>65</v>
      </c>
      <c r="J15" s="20">
        <v>401</v>
      </c>
      <c r="K15" s="526" t="s">
        <v>12</v>
      </c>
      <c r="L15" s="21" t="s">
        <v>12</v>
      </c>
    </row>
    <row r="16" spans="1:12" ht="28.5">
      <c r="A16" s="5">
        <v>13</v>
      </c>
      <c r="B16" s="9" t="s">
        <v>577</v>
      </c>
      <c r="C16" s="10" t="s">
        <v>52</v>
      </c>
      <c r="D16" s="20">
        <v>190389803</v>
      </c>
      <c r="E16" s="22">
        <v>5921194645</v>
      </c>
      <c r="F16" s="22" t="s">
        <v>53</v>
      </c>
      <c r="G16" s="20" t="s">
        <v>586</v>
      </c>
      <c r="H16" s="20"/>
      <c r="I16" s="20">
        <v>114</v>
      </c>
      <c r="J16" s="20">
        <v>860</v>
      </c>
      <c r="K16" s="526" t="s">
        <v>12</v>
      </c>
      <c r="L16" s="21" t="s">
        <v>12</v>
      </c>
    </row>
    <row r="17" spans="1:12" ht="42.75">
      <c r="A17" s="8">
        <v>14</v>
      </c>
      <c r="B17" s="9" t="s">
        <v>587</v>
      </c>
      <c r="C17" s="23" t="s">
        <v>55</v>
      </c>
      <c r="D17" s="22">
        <v>190389789</v>
      </c>
      <c r="E17" s="22">
        <v>5921194622</v>
      </c>
      <c r="F17" s="22" t="s">
        <v>53</v>
      </c>
      <c r="G17" s="20" t="s">
        <v>586</v>
      </c>
      <c r="H17" s="20"/>
      <c r="I17" s="20">
        <v>117</v>
      </c>
      <c r="J17" s="20">
        <v>870</v>
      </c>
      <c r="K17" s="526" t="s">
        <v>2747</v>
      </c>
      <c r="L17" s="21" t="s">
        <v>12</v>
      </c>
    </row>
    <row r="18" spans="1:12" ht="57">
      <c r="A18" s="5">
        <v>15</v>
      </c>
      <c r="B18" s="24" t="s">
        <v>578</v>
      </c>
      <c r="C18" s="10" t="s">
        <v>56</v>
      </c>
      <c r="D18" s="14" t="s">
        <v>57</v>
      </c>
      <c r="E18" s="20">
        <v>5921893320</v>
      </c>
      <c r="F18" s="20" t="s">
        <v>53</v>
      </c>
      <c r="G18" s="20" t="s">
        <v>586</v>
      </c>
      <c r="H18" s="20"/>
      <c r="I18" s="20">
        <v>54</v>
      </c>
      <c r="J18" s="20">
        <v>423</v>
      </c>
      <c r="K18" s="526" t="s">
        <v>2748</v>
      </c>
      <c r="L18" s="21" t="s">
        <v>13</v>
      </c>
    </row>
    <row r="19" spans="1:12" ht="42.75">
      <c r="A19" s="8">
        <v>16</v>
      </c>
      <c r="B19" s="9" t="s">
        <v>576</v>
      </c>
      <c r="C19" s="10" t="s">
        <v>46</v>
      </c>
      <c r="D19" s="14" t="s">
        <v>47</v>
      </c>
      <c r="E19" s="14" t="s">
        <v>48</v>
      </c>
      <c r="F19" s="14" t="s">
        <v>49</v>
      </c>
      <c r="G19" s="20" t="s">
        <v>586</v>
      </c>
      <c r="H19" s="20"/>
      <c r="I19" s="526">
        <v>81</v>
      </c>
      <c r="J19" s="526">
        <v>700</v>
      </c>
      <c r="K19" s="526" t="s">
        <v>2747</v>
      </c>
      <c r="L19" s="21" t="s">
        <v>12</v>
      </c>
    </row>
    <row r="20" spans="1:12" s="19" customFormat="1" ht="42.75">
      <c r="A20" s="5">
        <v>17</v>
      </c>
      <c r="B20" s="9" t="s">
        <v>41</v>
      </c>
      <c r="C20" s="10" t="s">
        <v>42</v>
      </c>
      <c r="D20" s="14" t="s">
        <v>43</v>
      </c>
      <c r="E20" s="11">
        <v>5921902645</v>
      </c>
      <c r="F20" s="11" t="s">
        <v>44</v>
      </c>
      <c r="G20" s="11" t="s">
        <v>585</v>
      </c>
      <c r="H20" s="11"/>
      <c r="I20" s="11">
        <v>19</v>
      </c>
      <c r="J20" s="11" t="s">
        <v>69</v>
      </c>
      <c r="K20" s="11" t="s">
        <v>45</v>
      </c>
      <c r="L20" s="12" t="s">
        <v>45</v>
      </c>
    </row>
    <row r="21" spans="1:12" ht="71.25">
      <c r="A21" s="8">
        <v>18</v>
      </c>
      <c r="B21" s="24" t="s">
        <v>81</v>
      </c>
      <c r="C21" s="10" t="s">
        <v>82</v>
      </c>
      <c r="D21" s="14" t="s">
        <v>83</v>
      </c>
      <c r="E21" s="14">
        <v>5922279817</v>
      </c>
      <c r="F21" s="14" t="s">
        <v>84</v>
      </c>
      <c r="G21" s="20" t="s">
        <v>596</v>
      </c>
      <c r="H21" s="20"/>
      <c r="I21" s="20">
        <v>22</v>
      </c>
      <c r="J21" s="20">
        <v>75</v>
      </c>
      <c r="K21" s="11" t="s">
        <v>12</v>
      </c>
      <c r="L21" s="12" t="s">
        <v>85</v>
      </c>
    </row>
    <row r="22" spans="1:12" ht="71.25">
      <c r="A22" s="5">
        <v>19</v>
      </c>
      <c r="B22" s="24" t="s">
        <v>580</v>
      </c>
      <c r="C22" s="10" t="s">
        <v>60</v>
      </c>
      <c r="D22" s="14" t="s">
        <v>61</v>
      </c>
      <c r="E22" s="14" t="s">
        <v>62</v>
      </c>
      <c r="F22" s="14" t="s">
        <v>590</v>
      </c>
      <c r="G22" s="11" t="s">
        <v>589</v>
      </c>
      <c r="H22" s="11"/>
      <c r="I22" s="11">
        <v>31</v>
      </c>
      <c r="J22" s="11" t="s">
        <v>69</v>
      </c>
      <c r="K22" s="20" t="s">
        <v>12</v>
      </c>
      <c r="L22" s="21" t="s">
        <v>2041</v>
      </c>
    </row>
    <row r="23" spans="1:12" ht="42.75">
      <c r="A23" s="8">
        <v>20</v>
      </c>
      <c r="B23" s="24" t="s">
        <v>581</v>
      </c>
      <c r="C23" s="10" t="s">
        <v>63</v>
      </c>
      <c r="D23" s="14" t="s">
        <v>64</v>
      </c>
      <c r="E23" s="14" t="s">
        <v>65</v>
      </c>
      <c r="F23" s="14" t="s">
        <v>66</v>
      </c>
      <c r="G23" s="20" t="s">
        <v>591</v>
      </c>
      <c r="H23" s="20"/>
      <c r="I23" s="20">
        <v>115</v>
      </c>
      <c r="J23" s="20" t="s">
        <v>69</v>
      </c>
      <c r="K23" s="20" t="s">
        <v>12</v>
      </c>
      <c r="L23" s="21" t="s">
        <v>12</v>
      </c>
    </row>
    <row r="24" spans="1:12" ht="28.5">
      <c r="A24" s="5">
        <v>21</v>
      </c>
      <c r="B24" s="9" t="s">
        <v>501</v>
      </c>
      <c r="C24" s="10" t="s">
        <v>70</v>
      </c>
      <c r="D24" s="14" t="s">
        <v>71</v>
      </c>
      <c r="E24" s="14" t="s">
        <v>72</v>
      </c>
      <c r="F24" s="14" t="s">
        <v>73</v>
      </c>
      <c r="G24" s="11" t="s">
        <v>593</v>
      </c>
      <c r="H24" s="11"/>
      <c r="I24" s="11">
        <v>25</v>
      </c>
      <c r="J24" s="11" t="s">
        <v>69</v>
      </c>
      <c r="K24" s="20" t="s">
        <v>2300</v>
      </c>
      <c r="L24" s="12" t="s">
        <v>12</v>
      </c>
    </row>
    <row r="25" spans="1:12" ht="28.5">
      <c r="A25" s="8">
        <v>22</v>
      </c>
      <c r="B25" s="24" t="s">
        <v>584</v>
      </c>
      <c r="C25" s="10" t="s">
        <v>77</v>
      </c>
      <c r="D25" s="14" t="s">
        <v>78</v>
      </c>
      <c r="E25" s="14" t="s">
        <v>79</v>
      </c>
      <c r="F25" s="14" t="s">
        <v>80</v>
      </c>
      <c r="G25" s="20" t="s">
        <v>595</v>
      </c>
      <c r="H25" s="20"/>
      <c r="I25" s="20">
        <v>11</v>
      </c>
      <c r="J25" s="20" t="s">
        <v>69</v>
      </c>
      <c r="K25" s="11" t="s">
        <v>12</v>
      </c>
      <c r="L25" s="12" t="s">
        <v>12</v>
      </c>
    </row>
    <row r="26" spans="1:12" ht="85.5">
      <c r="A26" s="5">
        <v>23</v>
      </c>
      <c r="B26" s="24" t="s">
        <v>2705</v>
      </c>
      <c r="C26" s="10" t="s">
        <v>2706</v>
      </c>
      <c r="D26" s="640" t="s">
        <v>2707</v>
      </c>
      <c r="E26" s="14" t="s">
        <v>2708</v>
      </c>
      <c r="F26" s="14" t="s">
        <v>2709</v>
      </c>
      <c r="G26" s="20" t="s">
        <v>2710</v>
      </c>
      <c r="H26" s="20" t="s">
        <v>2870</v>
      </c>
      <c r="I26" s="526">
        <v>25</v>
      </c>
      <c r="J26" s="20" t="s">
        <v>69</v>
      </c>
      <c r="K26" s="11" t="s">
        <v>12</v>
      </c>
      <c r="L26" s="11" t="s">
        <v>12</v>
      </c>
    </row>
    <row r="27" spans="1:12" ht="57">
      <c r="A27" s="8">
        <v>24</v>
      </c>
      <c r="B27" s="24" t="s">
        <v>582</v>
      </c>
      <c r="C27" s="10" t="s">
        <v>67</v>
      </c>
      <c r="D27" s="20">
        <v>192512811</v>
      </c>
      <c r="E27" s="20">
        <v>5921972522</v>
      </c>
      <c r="F27" s="20" t="s">
        <v>68</v>
      </c>
      <c r="G27" s="20" t="s">
        <v>592</v>
      </c>
      <c r="H27" s="20"/>
      <c r="I27" s="526">
        <v>22</v>
      </c>
      <c r="J27" s="526" t="s">
        <v>69</v>
      </c>
      <c r="K27" s="20" t="s">
        <v>69</v>
      </c>
      <c r="L27" s="21" t="s">
        <v>12</v>
      </c>
    </row>
    <row r="28" spans="1:12" ht="72.75" customHeight="1">
      <c r="A28" s="5">
        <v>25</v>
      </c>
      <c r="B28" s="9" t="s">
        <v>583</v>
      </c>
      <c r="C28" s="10" t="s">
        <v>74</v>
      </c>
      <c r="D28" s="14" t="s">
        <v>75</v>
      </c>
      <c r="E28" s="20">
        <v>5921872186</v>
      </c>
      <c r="F28" s="20" t="s">
        <v>76</v>
      </c>
      <c r="G28" s="20" t="s">
        <v>594</v>
      </c>
      <c r="H28" s="20"/>
      <c r="I28" s="20">
        <v>28</v>
      </c>
      <c r="J28" s="20" t="s">
        <v>69</v>
      </c>
      <c r="K28" s="11" t="s">
        <v>12</v>
      </c>
      <c r="L28" s="12" t="s">
        <v>12</v>
      </c>
    </row>
    <row r="29" spans="1:12" ht="57">
      <c r="A29" s="8">
        <v>26</v>
      </c>
      <c r="B29" s="24" t="s">
        <v>1528</v>
      </c>
      <c r="C29" s="10" t="s">
        <v>1531</v>
      </c>
      <c r="D29" s="14" t="s">
        <v>1529</v>
      </c>
      <c r="E29" s="14" t="s">
        <v>1530</v>
      </c>
      <c r="F29" s="14" t="s">
        <v>1532</v>
      </c>
      <c r="G29" s="20" t="s">
        <v>1533</v>
      </c>
      <c r="H29" s="20" t="s">
        <v>2868</v>
      </c>
      <c r="I29" s="20">
        <v>29</v>
      </c>
      <c r="J29" s="20" t="s">
        <v>69</v>
      </c>
      <c r="K29" s="11" t="s">
        <v>12</v>
      </c>
      <c r="L29" s="11" t="s">
        <v>12</v>
      </c>
    </row>
    <row r="30" spans="1:12" ht="85.5">
      <c r="A30" s="660">
        <v>27</v>
      </c>
      <c r="B30" s="661" t="s">
        <v>2753</v>
      </c>
      <c r="C30" s="662" t="s">
        <v>2754</v>
      </c>
      <c r="D30" s="663" t="s">
        <v>2755</v>
      </c>
      <c r="E30" s="663" t="s">
        <v>2756</v>
      </c>
      <c r="F30" s="663" t="s">
        <v>2758</v>
      </c>
      <c r="G30" s="526" t="s">
        <v>2757</v>
      </c>
      <c r="H30" s="526" t="s">
        <v>2868</v>
      </c>
      <c r="I30" s="526">
        <v>145</v>
      </c>
      <c r="J30" s="20"/>
      <c r="K30" s="11" t="s">
        <v>12</v>
      </c>
      <c r="L30" s="11" t="s">
        <v>12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31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2"/>
  <sheetViews>
    <sheetView view="pageBreakPreview" zoomScale="70" zoomScaleNormal="80" zoomScaleSheetLayoutView="70" zoomScalePageLayoutView="0" workbookViewId="0" topLeftCell="A1">
      <selection activeCell="L234" sqref="L234"/>
    </sheetView>
  </sheetViews>
  <sheetFormatPr defaultColWidth="9.140625" defaultRowHeight="27.75" customHeight="1"/>
  <cols>
    <col min="1" max="1" width="4.28125" style="25" customWidth="1"/>
    <col min="2" max="2" width="37.00390625" style="26" customWidth="1"/>
    <col min="3" max="3" width="13.8515625" style="25" customWidth="1"/>
    <col min="4" max="4" width="12.28125" style="27" customWidth="1"/>
    <col min="5" max="5" width="14.8515625" style="27" customWidth="1"/>
    <col min="6" max="6" width="16.421875" style="28" customWidth="1"/>
    <col min="7" max="7" width="13.140625" style="25" customWidth="1"/>
    <col min="8" max="8" width="21.421875" style="677" customWidth="1"/>
    <col min="9" max="9" width="13.57421875" style="25" customWidth="1"/>
    <col min="10" max="10" width="36.140625" style="25" customWidth="1"/>
    <col min="11" max="11" width="21.7109375" style="25" customWidth="1"/>
    <col min="12" max="12" width="4.28125" style="25" customWidth="1"/>
    <col min="13" max="14" width="15.140625" style="25" customWidth="1"/>
    <col min="15" max="15" width="17.28125" style="25" customWidth="1"/>
    <col min="16" max="16" width="33.00390625" style="25" customWidth="1"/>
    <col min="17" max="18" width="13.140625" style="25" customWidth="1"/>
    <col min="19" max="19" width="11.57421875" style="25" customWidth="1"/>
    <col min="20" max="20" width="13.421875" style="25" customWidth="1"/>
    <col min="21" max="22" width="11.00390625" style="25" customWidth="1"/>
    <col min="23" max="23" width="11.28125" style="25" customWidth="1"/>
    <col min="24" max="24" width="13.28125" style="25" customWidth="1"/>
    <col min="25" max="25" width="14.7109375" style="25" customWidth="1"/>
    <col min="26" max="26" width="11.7109375" style="25" customWidth="1"/>
    <col min="27" max="16384" width="9.140625" style="26" customWidth="1"/>
  </cols>
  <sheetData>
    <row r="1" spans="1:26" s="35" customFormat="1" ht="48.75" customHeight="1">
      <c r="A1" s="30" t="s">
        <v>86</v>
      </c>
      <c r="B1" s="30"/>
      <c r="C1" s="30"/>
      <c r="D1" s="30"/>
      <c r="E1" s="30"/>
      <c r="F1" s="31"/>
      <c r="G1" s="32"/>
      <c r="H1" s="664"/>
      <c r="I1" s="34"/>
      <c r="J1" s="34"/>
      <c r="K1" s="34"/>
      <c r="L1" s="30" t="s">
        <v>86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37" customFormat="1" ht="62.25" customHeight="1">
      <c r="A2" s="698" t="s">
        <v>87</v>
      </c>
      <c r="B2" s="698" t="s">
        <v>88</v>
      </c>
      <c r="C2" s="698" t="s">
        <v>89</v>
      </c>
      <c r="D2" s="698" t="s">
        <v>90</v>
      </c>
      <c r="E2" s="698" t="s">
        <v>91</v>
      </c>
      <c r="F2" s="698" t="s">
        <v>92</v>
      </c>
      <c r="G2" s="698" t="s">
        <v>93</v>
      </c>
      <c r="H2" s="702" t="s">
        <v>2844</v>
      </c>
      <c r="I2" s="698" t="s">
        <v>94</v>
      </c>
      <c r="J2" s="698" t="s">
        <v>95</v>
      </c>
      <c r="K2" s="698" t="s">
        <v>96</v>
      </c>
      <c r="L2" s="698" t="s">
        <v>87</v>
      </c>
      <c r="M2" s="698" t="s">
        <v>97</v>
      </c>
      <c r="N2" s="698"/>
      <c r="O2" s="698"/>
      <c r="P2" s="698" t="s">
        <v>98</v>
      </c>
      <c r="Q2" s="698" t="s">
        <v>99</v>
      </c>
      <c r="R2" s="698"/>
      <c r="S2" s="698"/>
      <c r="T2" s="698"/>
      <c r="U2" s="698"/>
      <c r="V2" s="698"/>
      <c r="W2" s="698" t="s">
        <v>100</v>
      </c>
      <c r="X2" s="698" t="s">
        <v>101</v>
      </c>
      <c r="Y2" s="698" t="s">
        <v>102</v>
      </c>
      <c r="Z2" s="698" t="s">
        <v>103</v>
      </c>
    </row>
    <row r="3" spans="1:26" s="37" customFormat="1" ht="63" customHeight="1">
      <c r="A3" s="698"/>
      <c r="B3" s="698"/>
      <c r="C3" s="698"/>
      <c r="D3" s="698"/>
      <c r="E3" s="698"/>
      <c r="F3" s="698"/>
      <c r="G3" s="698"/>
      <c r="H3" s="702"/>
      <c r="I3" s="698"/>
      <c r="J3" s="698"/>
      <c r="K3" s="698"/>
      <c r="L3" s="698"/>
      <c r="M3" s="36" t="s">
        <v>104</v>
      </c>
      <c r="N3" s="36" t="s">
        <v>105</v>
      </c>
      <c r="O3" s="36" t="s">
        <v>106</v>
      </c>
      <c r="P3" s="698"/>
      <c r="Q3" s="36" t="s">
        <v>107</v>
      </c>
      <c r="R3" s="36" t="s">
        <v>108</v>
      </c>
      <c r="S3" s="36" t="s">
        <v>109</v>
      </c>
      <c r="T3" s="36" t="s">
        <v>110</v>
      </c>
      <c r="U3" s="36" t="s">
        <v>111</v>
      </c>
      <c r="V3" s="36" t="s">
        <v>112</v>
      </c>
      <c r="W3" s="698"/>
      <c r="X3" s="698"/>
      <c r="Y3" s="698"/>
      <c r="Z3" s="698"/>
    </row>
    <row r="4" spans="1:26" s="35" customFormat="1" ht="27.75" customHeight="1">
      <c r="A4" s="688" t="s">
        <v>113</v>
      </c>
      <c r="B4" s="689"/>
      <c r="C4" s="689"/>
      <c r="D4" s="689"/>
      <c r="E4" s="689"/>
      <c r="F4" s="689"/>
      <c r="G4" s="690"/>
      <c r="H4" s="665"/>
      <c r="I4" s="38"/>
      <c r="J4" s="39"/>
      <c r="K4" s="39"/>
      <c r="L4" s="38"/>
      <c r="M4" s="38"/>
      <c r="N4" s="38"/>
      <c r="O4" s="38"/>
      <c r="P4" s="38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s="37" customFormat="1" ht="58.5" customHeight="1">
      <c r="A5" s="421">
        <v>1</v>
      </c>
      <c r="B5" s="422" t="s">
        <v>2302</v>
      </c>
      <c r="C5" s="421" t="s">
        <v>2303</v>
      </c>
      <c r="D5" s="423" t="s">
        <v>116</v>
      </c>
      <c r="E5" s="424" t="s">
        <v>12</v>
      </c>
      <c r="F5" s="425" t="s">
        <v>116</v>
      </c>
      <c r="G5" s="426" t="s">
        <v>2304</v>
      </c>
      <c r="H5" s="573">
        <v>15379000</v>
      </c>
      <c r="I5" s="427" t="s">
        <v>2138</v>
      </c>
      <c r="J5" s="421" t="s">
        <v>2333</v>
      </c>
      <c r="K5" s="421" t="s">
        <v>2334</v>
      </c>
      <c r="L5" s="421">
        <v>1</v>
      </c>
      <c r="M5" s="428" t="s">
        <v>114</v>
      </c>
      <c r="N5" s="428" t="s">
        <v>115</v>
      </c>
      <c r="O5" s="421" t="s">
        <v>2335</v>
      </c>
      <c r="P5" s="571" t="s">
        <v>2684</v>
      </c>
      <c r="Q5" s="567" t="s">
        <v>965</v>
      </c>
      <c r="R5" s="567" t="s">
        <v>965</v>
      </c>
      <c r="S5" s="567" t="s">
        <v>965</v>
      </c>
      <c r="T5" s="567" t="s">
        <v>965</v>
      </c>
      <c r="U5" s="567" t="s">
        <v>965</v>
      </c>
      <c r="V5" s="567" t="s">
        <v>965</v>
      </c>
      <c r="W5" s="567">
        <v>3194.83</v>
      </c>
      <c r="X5" s="567">
        <v>3</v>
      </c>
      <c r="Y5" s="567" t="s">
        <v>116</v>
      </c>
      <c r="Z5" s="568" t="s">
        <v>116</v>
      </c>
    </row>
    <row r="6" spans="1:26" s="37" customFormat="1" ht="58.5" customHeight="1">
      <c r="A6" s="421">
        <v>2</v>
      </c>
      <c r="B6" s="422" t="s">
        <v>2686</v>
      </c>
      <c r="C6" s="421"/>
      <c r="D6" s="423" t="s">
        <v>116</v>
      </c>
      <c r="E6" s="424" t="s">
        <v>12</v>
      </c>
      <c r="F6" s="425" t="s">
        <v>12</v>
      </c>
      <c r="G6" s="632">
        <v>2022</v>
      </c>
      <c r="H6" s="574">
        <v>175301.03</v>
      </c>
      <c r="I6" s="427" t="s">
        <v>118</v>
      </c>
      <c r="J6" s="421" t="s">
        <v>2685</v>
      </c>
      <c r="K6" s="421" t="s">
        <v>2334</v>
      </c>
      <c r="L6" s="421">
        <v>2</v>
      </c>
      <c r="M6" s="428"/>
      <c r="N6" s="428"/>
      <c r="O6" s="421"/>
      <c r="P6" s="571"/>
      <c r="Q6" s="567"/>
      <c r="R6" s="567"/>
      <c r="S6" s="567"/>
      <c r="T6" s="567"/>
      <c r="U6" s="567"/>
      <c r="V6" s="567"/>
      <c r="W6" s="567"/>
      <c r="X6" s="567"/>
      <c r="Y6" s="567"/>
      <c r="Z6" s="568"/>
    </row>
    <row r="7" spans="1:26" s="37" customFormat="1" ht="58.5" customHeight="1">
      <c r="A7" s="421">
        <v>3</v>
      </c>
      <c r="B7" s="422" t="s">
        <v>2305</v>
      </c>
      <c r="C7" s="421" t="s">
        <v>2306</v>
      </c>
      <c r="D7" s="423" t="s">
        <v>116</v>
      </c>
      <c r="E7" s="424" t="s">
        <v>12</v>
      </c>
      <c r="F7" s="425" t="s">
        <v>116</v>
      </c>
      <c r="G7" s="429" t="s">
        <v>2304</v>
      </c>
      <c r="H7" s="573">
        <v>214000</v>
      </c>
      <c r="I7" s="427" t="s">
        <v>2138</v>
      </c>
      <c r="J7" s="421" t="s">
        <v>2336</v>
      </c>
      <c r="K7" s="421" t="s">
        <v>2334</v>
      </c>
      <c r="L7" s="421">
        <v>3</v>
      </c>
      <c r="M7" s="428" t="s">
        <v>114</v>
      </c>
      <c r="N7" s="428" t="s">
        <v>115</v>
      </c>
      <c r="O7" s="421" t="s">
        <v>2335</v>
      </c>
      <c r="P7" s="571"/>
      <c r="Q7" s="567" t="s">
        <v>965</v>
      </c>
      <c r="R7" s="567" t="s">
        <v>965</v>
      </c>
      <c r="S7" s="567" t="s">
        <v>965</v>
      </c>
      <c r="T7" s="567" t="s">
        <v>965</v>
      </c>
      <c r="U7" s="567" t="s">
        <v>965</v>
      </c>
      <c r="V7" s="567" t="s">
        <v>965</v>
      </c>
      <c r="W7" s="567">
        <v>58</v>
      </c>
      <c r="X7" s="567">
        <v>1</v>
      </c>
      <c r="Y7" s="567" t="s">
        <v>12</v>
      </c>
      <c r="Z7" s="568" t="s">
        <v>12</v>
      </c>
    </row>
    <row r="8" spans="1:26" s="37" customFormat="1" ht="43.5" customHeight="1">
      <c r="A8" s="421">
        <v>4</v>
      </c>
      <c r="B8" s="422" t="s">
        <v>2307</v>
      </c>
      <c r="C8" s="421" t="s">
        <v>2306</v>
      </c>
      <c r="D8" s="423" t="s">
        <v>116</v>
      </c>
      <c r="E8" s="424" t="s">
        <v>12</v>
      </c>
      <c r="F8" s="425" t="s">
        <v>12</v>
      </c>
      <c r="G8" s="429">
        <v>1966</v>
      </c>
      <c r="H8" s="573">
        <v>339000</v>
      </c>
      <c r="I8" s="427" t="s">
        <v>2138</v>
      </c>
      <c r="J8" s="421" t="s">
        <v>2337</v>
      </c>
      <c r="K8" s="421" t="s">
        <v>2334</v>
      </c>
      <c r="L8" s="421">
        <v>4</v>
      </c>
      <c r="M8" s="428" t="s">
        <v>1389</v>
      </c>
      <c r="N8" s="428" t="s">
        <v>117</v>
      </c>
      <c r="O8" s="421" t="s">
        <v>2338</v>
      </c>
      <c r="P8" s="571"/>
      <c r="Q8" s="567" t="s">
        <v>965</v>
      </c>
      <c r="R8" s="567" t="s">
        <v>965</v>
      </c>
      <c r="S8" s="567" t="s">
        <v>965</v>
      </c>
      <c r="T8" s="567" t="s">
        <v>965</v>
      </c>
      <c r="U8" s="567" t="s">
        <v>965</v>
      </c>
      <c r="V8" s="567" t="s">
        <v>965</v>
      </c>
      <c r="W8" s="567">
        <v>92</v>
      </c>
      <c r="X8" s="567">
        <v>1</v>
      </c>
      <c r="Y8" s="567" t="s">
        <v>12</v>
      </c>
      <c r="Z8" s="568" t="s">
        <v>12</v>
      </c>
    </row>
    <row r="9" spans="1:26" s="37" customFormat="1" ht="43.5" customHeight="1">
      <c r="A9" s="421">
        <v>5</v>
      </c>
      <c r="B9" s="422" t="s">
        <v>2308</v>
      </c>
      <c r="C9" s="421"/>
      <c r="D9" s="423" t="s">
        <v>116</v>
      </c>
      <c r="E9" s="424" t="s">
        <v>12</v>
      </c>
      <c r="F9" s="425" t="s">
        <v>12</v>
      </c>
      <c r="G9" s="429">
        <v>2001</v>
      </c>
      <c r="H9" s="574">
        <v>10000</v>
      </c>
      <c r="I9" s="430" t="s">
        <v>2366</v>
      </c>
      <c r="J9" s="421" t="s">
        <v>2324</v>
      </c>
      <c r="K9" s="421" t="s">
        <v>2334</v>
      </c>
      <c r="L9" s="421">
        <v>5</v>
      </c>
      <c r="M9" s="428" t="s">
        <v>2339</v>
      </c>
      <c r="N9" s="428" t="s">
        <v>2339</v>
      </c>
      <c r="O9" s="428" t="s">
        <v>2339</v>
      </c>
      <c r="P9" s="630"/>
      <c r="Q9" s="567" t="s">
        <v>2324</v>
      </c>
      <c r="R9" s="567" t="s">
        <v>2324</v>
      </c>
      <c r="S9" s="567" t="s">
        <v>2324</v>
      </c>
      <c r="T9" s="567" t="s">
        <v>2324</v>
      </c>
      <c r="U9" s="567" t="s">
        <v>2324</v>
      </c>
      <c r="V9" s="567" t="s">
        <v>2324</v>
      </c>
      <c r="W9" s="567" t="s">
        <v>2324</v>
      </c>
      <c r="X9" s="567" t="s">
        <v>2324</v>
      </c>
      <c r="Y9" s="567" t="s">
        <v>2324</v>
      </c>
      <c r="Z9" s="568" t="s">
        <v>2324</v>
      </c>
    </row>
    <row r="10" spans="1:26" s="37" customFormat="1" ht="48" customHeight="1">
      <c r="A10" s="421">
        <v>6</v>
      </c>
      <c r="B10" s="431" t="s">
        <v>2309</v>
      </c>
      <c r="C10" s="423" t="s">
        <v>2310</v>
      </c>
      <c r="D10" s="423" t="s">
        <v>116</v>
      </c>
      <c r="E10" s="424" t="s">
        <v>12</v>
      </c>
      <c r="F10" s="432" t="s">
        <v>12</v>
      </c>
      <c r="G10" s="433" t="s">
        <v>2311</v>
      </c>
      <c r="H10" s="575">
        <v>526000</v>
      </c>
      <c r="I10" s="434" t="s">
        <v>2138</v>
      </c>
      <c r="J10" s="421" t="s">
        <v>2340</v>
      </c>
      <c r="K10" s="423" t="s">
        <v>2341</v>
      </c>
      <c r="L10" s="421">
        <v>6</v>
      </c>
      <c r="M10" s="435"/>
      <c r="N10" s="423" t="s">
        <v>2342</v>
      </c>
      <c r="O10" s="423" t="s">
        <v>2343</v>
      </c>
      <c r="P10" s="571"/>
      <c r="Q10" s="569" t="s">
        <v>965</v>
      </c>
      <c r="R10" s="569" t="s">
        <v>965</v>
      </c>
      <c r="S10" s="569" t="s">
        <v>965</v>
      </c>
      <c r="T10" s="569" t="s">
        <v>965</v>
      </c>
      <c r="U10" s="567" t="s">
        <v>965</v>
      </c>
      <c r="V10" s="569" t="s">
        <v>965</v>
      </c>
      <c r="W10" s="569" t="s">
        <v>2363</v>
      </c>
      <c r="X10" s="567" t="s">
        <v>2364</v>
      </c>
      <c r="Y10" s="567" t="s">
        <v>116</v>
      </c>
      <c r="Z10" s="568" t="s">
        <v>12</v>
      </c>
    </row>
    <row r="11" spans="1:26" s="37" customFormat="1" ht="73.5" customHeight="1">
      <c r="A11" s="421">
        <v>7</v>
      </c>
      <c r="B11" s="422" t="s">
        <v>2312</v>
      </c>
      <c r="C11" s="421" t="s">
        <v>2101</v>
      </c>
      <c r="D11" s="421" t="s">
        <v>116</v>
      </c>
      <c r="E11" s="421" t="s">
        <v>12</v>
      </c>
      <c r="F11" s="436" t="s">
        <v>2313</v>
      </c>
      <c r="G11" s="427" t="s">
        <v>2314</v>
      </c>
      <c r="H11" s="576">
        <v>4000000</v>
      </c>
      <c r="I11" s="437" t="s">
        <v>2365</v>
      </c>
      <c r="J11" s="426" t="s">
        <v>2344</v>
      </c>
      <c r="K11" s="421" t="s">
        <v>2102</v>
      </c>
      <c r="L11" s="421">
        <v>7</v>
      </c>
      <c r="M11" s="421" t="s">
        <v>114</v>
      </c>
      <c r="N11" s="421" t="s">
        <v>2345</v>
      </c>
      <c r="O11" s="421" t="s">
        <v>2346</v>
      </c>
      <c r="P11" s="440" t="s">
        <v>2103</v>
      </c>
      <c r="Q11" s="569" t="s">
        <v>966</v>
      </c>
      <c r="R11" s="569" t="s">
        <v>966</v>
      </c>
      <c r="S11" s="569" t="s">
        <v>966</v>
      </c>
      <c r="T11" s="569" t="s">
        <v>966</v>
      </c>
      <c r="U11" s="569" t="s">
        <v>966</v>
      </c>
      <c r="V11" s="569" t="s">
        <v>966</v>
      </c>
      <c r="W11" s="567">
        <v>289.68</v>
      </c>
      <c r="X11" s="567">
        <v>2</v>
      </c>
      <c r="Y11" s="567" t="s">
        <v>12</v>
      </c>
      <c r="Z11" s="568" t="s">
        <v>116</v>
      </c>
    </row>
    <row r="12" spans="1:26" s="37" customFormat="1" ht="60" customHeight="1">
      <c r="A12" s="421">
        <v>8</v>
      </c>
      <c r="B12" s="422" t="s">
        <v>2315</v>
      </c>
      <c r="C12" s="421" t="s">
        <v>2315</v>
      </c>
      <c r="D12" s="421" t="s">
        <v>116</v>
      </c>
      <c r="E12" s="421" t="s">
        <v>12</v>
      </c>
      <c r="F12" s="421" t="s">
        <v>2316</v>
      </c>
      <c r="G12" s="438" t="s">
        <v>2317</v>
      </c>
      <c r="H12" s="574">
        <v>4490729.66</v>
      </c>
      <c r="I12" s="434" t="s">
        <v>118</v>
      </c>
      <c r="J12" s="426" t="s">
        <v>2347</v>
      </c>
      <c r="K12" s="438" t="s">
        <v>2348</v>
      </c>
      <c r="L12" s="421">
        <v>8</v>
      </c>
      <c r="M12" s="438" t="s">
        <v>2349</v>
      </c>
      <c r="N12" s="438" t="s">
        <v>2350</v>
      </c>
      <c r="O12" s="438" t="s">
        <v>2351</v>
      </c>
      <c r="P12" s="571" t="s">
        <v>2367</v>
      </c>
      <c r="Q12" s="569"/>
      <c r="R12" s="569"/>
      <c r="S12" s="569"/>
      <c r="T12" s="569"/>
      <c r="U12" s="569"/>
      <c r="V12" s="570"/>
      <c r="W12" s="567">
        <v>733.15</v>
      </c>
      <c r="X12" s="567">
        <v>2</v>
      </c>
      <c r="Y12" s="567" t="s">
        <v>14</v>
      </c>
      <c r="Z12" s="568" t="s">
        <v>116</v>
      </c>
    </row>
    <row r="13" spans="1:26" s="37" customFormat="1" ht="66" customHeight="1">
      <c r="A13" s="421">
        <v>9</v>
      </c>
      <c r="B13" s="422" t="s">
        <v>2318</v>
      </c>
      <c r="C13" s="421" t="s">
        <v>2319</v>
      </c>
      <c r="D13" s="421" t="s">
        <v>116</v>
      </c>
      <c r="E13" s="421" t="s">
        <v>12</v>
      </c>
      <c r="F13" s="421" t="s">
        <v>2316</v>
      </c>
      <c r="G13" s="438" t="s">
        <v>2317</v>
      </c>
      <c r="H13" s="574">
        <v>938571.22</v>
      </c>
      <c r="I13" s="434" t="s">
        <v>118</v>
      </c>
      <c r="J13" s="429" t="s">
        <v>2352</v>
      </c>
      <c r="K13" s="421" t="s">
        <v>2353</v>
      </c>
      <c r="L13" s="421">
        <v>9</v>
      </c>
      <c r="M13" s="421" t="s">
        <v>2349</v>
      </c>
      <c r="N13" s="421" t="s">
        <v>2354</v>
      </c>
      <c r="O13" s="438" t="s">
        <v>2355</v>
      </c>
      <c r="P13" s="571"/>
      <c r="Q13" s="569"/>
      <c r="R13" s="569"/>
      <c r="S13" s="569"/>
      <c r="T13" s="569"/>
      <c r="U13" s="569"/>
      <c r="V13" s="570"/>
      <c r="W13" s="567">
        <v>189.1</v>
      </c>
      <c r="X13" s="567">
        <v>2</v>
      </c>
      <c r="Y13" s="567" t="s">
        <v>116</v>
      </c>
      <c r="Z13" s="568" t="s">
        <v>12</v>
      </c>
    </row>
    <row r="14" spans="1:27" s="54" customFormat="1" ht="66" customHeight="1">
      <c r="A14" s="421">
        <v>10</v>
      </c>
      <c r="B14" s="439" t="s">
        <v>2320</v>
      </c>
      <c r="C14" s="438" t="s">
        <v>2321</v>
      </c>
      <c r="D14" s="438" t="s">
        <v>116</v>
      </c>
      <c r="E14" s="421" t="s">
        <v>12</v>
      </c>
      <c r="F14" s="438" t="s">
        <v>2316</v>
      </c>
      <c r="G14" s="438"/>
      <c r="H14" s="575">
        <v>147000</v>
      </c>
      <c r="I14" s="434" t="s">
        <v>2138</v>
      </c>
      <c r="J14" s="426"/>
      <c r="K14" s="421" t="s">
        <v>2353</v>
      </c>
      <c r="L14" s="421">
        <v>10</v>
      </c>
      <c r="M14" s="421" t="s">
        <v>2349</v>
      </c>
      <c r="N14" s="421" t="s">
        <v>69</v>
      </c>
      <c r="O14" s="438" t="s">
        <v>2355</v>
      </c>
      <c r="P14" s="571"/>
      <c r="Q14" s="569"/>
      <c r="R14" s="569"/>
      <c r="S14" s="569"/>
      <c r="T14" s="569"/>
      <c r="U14" s="569"/>
      <c r="V14" s="570"/>
      <c r="W14" s="567">
        <v>39.81</v>
      </c>
      <c r="X14" s="567">
        <v>1</v>
      </c>
      <c r="Y14" s="567" t="s">
        <v>12</v>
      </c>
      <c r="Z14" s="568" t="s">
        <v>12</v>
      </c>
      <c r="AA14" s="37"/>
    </row>
    <row r="15" spans="1:27" s="54" customFormat="1" ht="24" customHeight="1">
      <c r="A15" s="421">
        <v>11</v>
      </c>
      <c r="B15" s="422" t="s">
        <v>2322</v>
      </c>
      <c r="C15" s="421" t="s">
        <v>2323</v>
      </c>
      <c r="D15" s="421" t="s">
        <v>116</v>
      </c>
      <c r="E15" s="421"/>
      <c r="F15" s="438" t="s">
        <v>2324</v>
      </c>
      <c r="G15" s="438" t="s">
        <v>2324</v>
      </c>
      <c r="H15" s="575">
        <v>3828495.94</v>
      </c>
      <c r="I15" s="434" t="s">
        <v>118</v>
      </c>
      <c r="J15" s="426"/>
      <c r="K15" s="421" t="s">
        <v>2356</v>
      </c>
      <c r="L15" s="421">
        <v>11</v>
      </c>
      <c r="M15" s="421"/>
      <c r="N15" s="421"/>
      <c r="O15" s="438"/>
      <c r="P15" s="421"/>
      <c r="Q15" s="517"/>
      <c r="R15" s="517"/>
      <c r="S15" s="517"/>
      <c r="T15" s="517"/>
      <c r="U15" s="517"/>
      <c r="V15" s="517"/>
      <c r="W15" s="631">
        <v>67</v>
      </c>
      <c r="X15" s="631">
        <v>1</v>
      </c>
      <c r="Y15" s="631" t="s">
        <v>12</v>
      </c>
      <c r="Z15" s="572" t="s">
        <v>12</v>
      </c>
      <c r="AA15" s="37"/>
    </row>
    <row r="16" spans="1:27" s="54" customFormat="1" ht="38.25" customHeight="1">
      <c r="A16" s="421">
        <v>12</v>
      </c>
      <c r="B16" s="422" t="s">
        <v>2325</v>
      </c>
      <c r="C16" s="421" t="s">
        <v>2326</v>
      </c>
      <c r="D16" s="421" t="s">
        <v>116</v>
      </c>
      <c r="E16" s="421" t="s">
        <v>12</v>
      </c>
      <c r="F16" s="438" t="s">
        <v>2327</v>
      </c>
      <c r="G16" s="438">
        <v>1900</v>
      </c>
      <c r="H16" s="575">
        <v>1883000</v>
      </c>
      <c r="I16" s="434" t="s">
        <v>2138</v>
      </c>
      <c r="J16" s="426" t="s">
        <v>2357</v>
      </c>
      <c r="K16" s="421" t="s">
        <v>2358</v>
      </c>
      <c r="L16" s="421">
        <v>12</v>
      </c>
      <c r="M16" s="421"/>
      <c r="N16" s="421"/>
      <c r="O16" s="438"/>
      <c r="P16" s="421"/>
      <c r="Q16" s="401"/>
      <c r="R16" s="401"/>
      <c r="S16" s="401"/>
      <c r="T16" s="401"/>
      <c r="U16" s="401"/>
      <c r="V16" s="401"/>
      <c r="W16" s="631">
        <v>356</v>
      </c>
      <c r="X16" s="631">
        <v>2</v>
      </c>
      <c r="Y16" s="631" t="s">
        <v>116</v>
      </c>
      <c r="Z16" s="572" t="s">
        <v>12</v>
      </c>
      <c r="AA16" s="37"/>
    </row>
    <row r="17" spans="1:27" s="54" customFormat="1" ht="24" customHeight="1">
      <c r="A17" s="421">
        <v>13</v>
      </c>
      <c r="B17" s="422" t="s">
        <v>2328</v>
      </c>
      <c r="C17" s="421" t="s">
        <v>2329</v>
      </c>
      <c r="D17" s="421" t="s">
        <v>116</v>
      </c>
      <c r="E17" s="421" t="s">
        <v>12</v>
      </c>
      <c r="F17" s="421" t="s">
        <v>116</v>
      </c>
      <c r="G17" s="421" t="s">
        <v>2330</v>
      </c>
      <c r="H17" s="575">
        <v>258000</v>
      </c>
      <c r="I17" s="434" t="s">
        <v>118</v>
      </c>
      <c r="J17" s="426" t="s">
        <v>119</v>
      </c>
      <c r="K17" s="421" t="s">
        <v>2359</v>
      </c>
      <c r="L17" s="421">
        <v>13</v>
      </c>
      <c r="M17" s="421" t="s">
        <v>114</v>
      </c>
      <c r="N17" s="421" t="s">
        <v>115</v>
      </c>
      <c r="O17" s="421" t="s">
        <v>2360</v>
      </c>
      <c r="P17" s="421"/>
      <c r="Q17" s="401"/>
      <c r="R17" s="401" t="s">
        <v>965</v>
      </c>
      <c r="S17" s="401" t="s">
        <v>965</v>
      </c>
      <c r="T17" s="401" t="s">
        <v>965</v>
      </c>
      <c r="U17" s="401" t="s">
        <v>965</v>
      </c>
      <c r="V17" s="401" t="s">
        <v>965</v>
      </c>
      <c r="W17" s="631">
        <v>44.69</v>
      </c>
      <c r="X17" s="631">
        <v>3</v>
      </c>
      <c r="Y17" s="631" t="s">
        <v>116</v>
      </c>
      <c r="Z17" s="572" t="s">
        <v>12</v>
      </c>
      <c r="AA17" s="37"/>
    </row>
    <row r="18" spans="1:26" s="37" customFormat="1" ht="26.25" customHeight="1">
      <c r="A18" s="421">
        <v>14</v>
      </c>
      <c r="B18" s="422" t="s">
        <v>2331</v>
      </c>
      <c r="C18" s="421" t="s">
        <v>2329</v>
      </c>
      <c r="D18" s="421" t="s">
        <v>116</v>
      </c>
      <c r="E18" s="421" t="s">
        <v>12</v>
      </c>
      <c r="F18" s="421" t="s">
        <v>116</v>
      </c>
      <c r="G18" s="427" t="s">
        <v>2332</v>
      </c>
      <c r="H18" s="575">
        <v>310000</v>
      </c>
      <c r="I18" s="434" t="s">
        <v>2138</v>
      </c>
      <c r="J18" s="426" t="s">
        <v>119</v>
      </c>
      <c r="K18" s="421" t="s">
        <v>2361</v>
      </c>
      <c r="L18" s="421">
        <v>14</v>
      </c>
      <c r="M18" s="421" t="s">
        <v>114</v>
      </c>
      <c r="N18" s="421" t="s">
        <v>115</v>
      </c>
      <c r="O18" s="421" t="s">
        <v>2362</v>
      </c>
      <c r="P18" s="421"/>
      <c r="Q18" s="401"/>
      <c r="R18" s="401" t="s">
        <v>965</v>
      </c>
      <c r="S18" s="401" t="s">
        <v>965</v>
      </c>
      <c r="T18" s="401" t="s">
        <v>965</v>
      </c>
      <c r="U18" s="401" t="s">
        <v>965</v>
      </c>
      <c r="V18" s="401" t="s">
        <v>965</v>
      </c>
      <c r="W18" s="631">
        <v>61.09</v>
      </c>
      <c r="X18" s="631">
        <v>2</v>
      </c>
      <c r="Y18" s="631" t="s">
        <v>116</v>
      </c>
      <c r="Z18" s="572" t="s">
        <v>12</v>
      </c>
    </row>
    <row r="19" spans="1:26" s="37" customFormat="1" ht="27.75" customHeight="1">
      <c r="A19" s="686" t="s">
        <v>122</v>
      </c>
      <c r="B19" s="686"/>
      <c r="C19" s="686"/>
      <c r="D19" s="686"/>
      <c r="E19" s="686"/>
      <c r="F19" s="686"/>
      <c r="G19" s="686"/>
      <c r="H19" s="577">
        <f>SUM(H5:H18)</f>
        <v>32499097.85</v>
      </c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s="35" customFormat="1" ht="27.75" customHeight="1">
      <c r="A20" s="688" t="s">
        <v>123</v>
      </c>
      <c r="B20" s="689"/>
      <c r="C20" s="689"/>
      <c r="D20" s="689"/>
      <c r="E20" s="689"/>
      <c r="F20" s="689"/>
      <c r="G20" s="690"/>
      <c r="H20" s="579"/>
      <c r="I20" s="71"/>
      <c r="J20" s="514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</row>
    <row r="21" spans="1:26" s="61" customFormat="1" ht="96.75" customHeight="1">
      <c r="A21" s="40">
        <v>1</v>
      </c>
      <c r="B21" s="51" t="s">
        <v>598</v>
      </c>
      <c r="C21" s="57" t="s">
        <v>599</v>
      </c>
      <c r="D21" s="57" t="s">
        <v>544</v>
      </c>
      <c r="E21" s="57" t="s">
        <v>545</v>
      </c>
      <c r="F21" s="57" t="s">
        <v>545</v>
      </c>
      <c r="G21" s="57">
        <v>1977</v>
      </c>
      <c r="H21" s="597">
        <v>4361000</v>
      </c>
      <c r="I21" s="420" t="s">
        <v>2138</v>
      </c>
      <c r="J21" s="80" t="s">
        <v>600</v>
      </c>
      <c r="K21" s="57" t="s">
        <v>601</v>
      </c>
      <c r="L21" s="40">
        <v>1</v>
      </c>
      <c r="M21" s="57" t="s">
        <v>602</v>
      </c>
      <c r="N21" s="57" t="s">
        <v>603</v>
      </c>
      <c r="O21" s="57" t="s">
        <v>604</v>
      </c>
      <c r="P21" s="57" t="s">
        <v>566</v>
      </c>
      <c r="Q21" s="57" t="s">
        <v>567</v>
      </c>
      <c r="R21" s="57" t="s">
        <v>567</v>
      </c>
      <c r="S21" s="57" t="s">
        <v>567</v>
      </c>
      <c r="T21" s="57" t="s">
        <v>567</v>
      </c>
      <c r="U21" s="57" t="s">
        <v>605</v>
      </c>
      <c r="V21" s="57" t="s">
        <v>567</v>
      </c>
      <c r="W21" s="60">
        <v>906</v>
      </c>
      <c r="X21" s="60">
        <v>2</v>
      </c>
      <c r="Y21" s="60" t="s">
        <v>545</v>
      </c>
      <c r="Z21" s="60" t="s">
        <v>545</v>
      </c>
    </row>
    <row r="22" spans="1:26" s="54" customFormat="1" ht="27.75" customHeight="1">
      <c r="A22" s="686" t="s">
        <v>122</v>
      </c>
      <c r="B22" s="686"/>
      <c r="C22" s="686"/>
      <c r="D22" s="686"/>
      <c r="E22" s="686"/>
      <c r="F22" s="686"/>
      <c r="G22" s="686"/>
      <c r="H22" s="577">
        <f>H21</f>
        <v>4361000</v>
      </c>
      <c r="I22" s="55"/>
      <c r="J22" s="589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s="35" customFormat="1" ht="27.75" customHeight="1">
      <c r="A23" s="685" t="s">
        <v>1653</v>
      </c>
      <c r="B23" s="685"/>
      <c r="C23" s="685"/>
      <c r="D23" s="685"/>
      <c r="E23" s="685"/>
      <c r="F23" s="685"/>
      <c r="G23" s="685"/>
      <c r="H23" s="666"/>
      <c r="I23" s="105"/>
      <c r="J23" s="59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51">
      <c r="A24" s="108">
        <v>1</v>
      </c>
      <c r="B24" s="83" t="s">
        <v>956</v>
      </c>
      <c r="C24" s="83" t="s">
        <v>957</v>
      </c>
      <c r="D24" s="49" t="s">
        <v>116</v>
      </c>
      <c r="E24" s="49" t="s">
        <v>12</v>
      </c>
      <c r="F24" s="49" t="s">
        <v>12</v>
      </c>
      <c r="G24" s="49">
        <v>1993</v>
      </c>
      <c r="H24" s="599">
        <v>6782000</v>
      </c>
      <c r="I24" s="346" t="s">
        <v>2138</v>
      </c>
      <c r="J24" s="591" t="s">
        <v>960</v>
      </c>
      <c r="K24" s="49" t="s">
        <v>961</v>
      </c>
      <c r="L24" s="108">
        <v>1</v>
      </c>
      <c r="M24" s="49" t="s">
        <v>962</v>
      </c>
      <c r="N24" s="49" t="s">
        <v>963</v>
      </c>
      <c r="O24" s="49" t="s">
        <v>964</v>
      </c>
      <c r="P24" s="49"/>
      <c r="Q24" s="50" t="s">
        <v>965</v>
      </c>
      <c r="R24" s="50" t="s">
        <v>966</v>
      </c>
      <c r="S24" s="50" t="s">
        <v>966</v>
      </c>
      <c r="T24" s="50" t="s">
        <v>967</v>
      </c>
      <c r="U24" s="50" t="s">
        <v>965</v>
      </c>
      <c r="V24" s="50" t="s">
        <v>965</v>
      </c>
      <c r="W24" s="109">
        <v>1282</v>
      </c>
      <c r="X24" s="109">
        <v>2</v>
      </c>
      <c r="Y24" s="109" t="s">
        <v>116</v>
      </c>
      <c r="Z24" s="109" t="s">
        <v>12</v>
      </c>
    </row>
    <row r="25" spans="1:26" ht="25.5">
      <c r="A25" s="108">
        <v>2</v>
      </c>
      <c r="B25" s="83" t="s">
        <v>958</v>
      </c>
      <c r="C25" s="83" t="s">
        <v>959</v>
      </c>
      <c r="D25" s="49" t="s">
        <v>116</v>
      </c>
      <c r="E25" s="49" t="s">
        <v>12</v>
      </c>
      <c r="F25" s="49" t="s">
        <v>12</v>
      </c>
      <c r="G25" s="49">
        <v>2019</v>
      </c>
      <c r="H25" s="599">
        <v>103971.8</v>
      </c>
      <c r="I25" s="40" t="s">
        <v>118</v>
      </c>
      <c r="J25" s="591"/>
      <c r="K25" s="49" t="s">
        <v>961</v>
      </c>
      <c r="L25" s="108">
        <v>2</v>
      </c>
      <c r="M25" s="49"/>
      <c r="N25" s="49"/>
      <c r="O25" s="49"/>
      <c r="P25" s="49"/>
      <c r="Q25" s="50" t="s">
        <v>968</v>
      </c>
      <c r="R25" s="50" t="s">
        <v>968</v>
      </c>
      <c r="S25" s="50" t="s">
        <v>968</v>
      </c>
      <c r="T25" s="50" t="s">
        <v>968</v>
      </c>
      <c r="U25" s="50" t="s">
        <v>968</v>
      </c>
      <c r="V25" s="50" t="s">
        <v>968</v>
      </c>
      <c r="W25" s="109">
        <v>576</v>
      </c>
      <c r="X25" s="109"/>
      <c r="Y25" s="49" t="s">
        <v>12</v>
      </c>
      <c r="Z25" s="49" t="s">
        <v>12</v>
      </c>
    </row>
    <row r="26" spans="1:26" ht="27.75" customHeight="1">
      <c r="A26" s="686" t="s">
        <v>124</v>
      </c>
      <c r="B26" s="686"/>
      <c r="C26" s="686"/>
      <c r="D26" s="686"/>
      <c r="E26" s="686"/>
      <c r="F26" s="686"/>
      <c r="G26" s="686"/>
      <c r="H26" s="577">
        <f>SUM(H24:H25)</f>
        <v>6885971.8</v>
      </c>
      <c r="I26" s="55"/>
      <c r="J26" s="59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s="35" customFormat="1" ht="27.75" customHeight="1">
      <c r="A27" s="491" t="s">
        <v>1654</v>
      </c>
      <c r="B27" s="490"/>
      <c r="C27" s="490"/>
      <c r="D27" s="490"/>
      <c r="E27" s="490"/>
      <c r="F27" s="490"/>
      <c r="G27" s="490"/>
      <c r="H27" s="579"/>
      <c r="I27" s="71"/>
      <c r="J27" s="514"/>
      <c r="K27" s="490"/>
      <c r="L27" s="491" t="s">
        <v>1654</v>
      </c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</row>
    <row r="28" spans="1:26" s="54" customFormat="1" ht="47.25" customHeight="1">
      <c r="A28" s="40">
        <v>1</v>
      </c>
      <c r="B28" s="64" t="s">
        <v>1084</v>
      </c>
      <c r="C28" s="49" t="s">
        <v>982</v>
      </c>
      <c r="D28" s="50" t="s">
        <v>116</v>
      </c>
      <c r="E28" s="50" t="s">
        <v>12</v>
      </c>
      <c r="F28" s="50" t="s">
        <v>12</v>
      </c>
      <c r="G28" s="49" t="s">
        <v>1085</v>
      </c>
      <c r="H28" s="598">
        <v>4809000</v>
      </c>
      <c r="I28" s="49" t="s">
        <v>2138</v>
      </c>
      <c r="J28" s="593" t="s">
        <v>1088</v>
      </c>
      <c r="K28" s="492" t="s">
        <v>1089</v>
      </c>
      <c r="L28" s="40">
        <v>1</v>
      </c>
      <c r="M28" s="489" t="s">
        <v>1090</v>
      </c>
      <c r="N28" s="489" t="s">
        <v>1091</v>
      </c>
      <c r="O28" s="489" t="s">
        <v>1092</v>
      </c>
      <c r="P28" s="489" t="s">
        <v>968</v>
      </c>
      <c r="Q28" s="489" t="s">
        <v>523</v>
      </c>
      <c r="R28" s="489" t="s">
        <v>523</v>
      </c>
      <c r="S28" s="489" t="s">
        <v>523</v>
      </c>
      <c r="T28" s="489" t="s">
        <v>523</v>
      </c>
      <c r="U28" s="489" t="s">
        <v>523</v>
      </c>
      <c r="V28" s="489" t="s">
        <v>523</v>
      </c>
      <c r="W28" s="494">
        <v>909</v>
      </c>
      <c r="X28" s="494">
        <v>2</v>
      </c>
      <c r="Y28" s="494" t="s">
        <v>12</v>
      </c>
      <c r="Z28" s="494" t="s">
        <v>116</v>
      </c>
    </row>
    <row r="29" spans="1:26" s="54" customFormat="1" ht="27.75" customHeight="1">
      <c r="A29" s="40">
        <v>2</v>
      </c>
      <c r="B29" s="64" t="s">
        <v>554</v>
      </c>
      <c r="C29" s="49" t="s">
        <v>554</v>
      </c>
      <c r="D29" s="49" t="s">
        <v>1086</v>
      </c>
      <c r="E29" s="49" t="s">
        <v>14</v>
      </c>
      <c r="F29" s="49" t="s">
        <v>12</v>
      </c>
      <c r="G29" s="49" t="s">
        <v>1087</v>
      </c>
      <c r="H29" s="599">
        <v>41865.61</v>
      </c>
      <c r="I29" s="49" t="s">
        <v>118</v>
      </c>
      <c r="J29" s="594" t="s">
        <v>1093</v>
      </c>
      <c r="K29" s="344" t="s">
        <v>1094</v>
      </c>
      <c r="L29" s="40">
        <v>2</v>
      </c>
      <c r="M29" s="343" t="s">
        <v>968</v>
      </c>
      <c r="N29" s="343" t="s">
        <v>968</v>
      </c>
      <c r="O29" s="343" t="s">
        <v>968</v>
      </c>
      <c r="P29" s="343" t="s">
        <v>968</v>
      </c>
      <c r="Q29" s="343" t="s">
        <v>968</v>
      </c>
      <c r="R29" s="343" t="s">
        <v>968</v>
      </c>
      <c r="S29" s="343" t="s">
        <v>968</v>
      </c>
      <c r="T29" s="343" t="s">
        <v>968</v>
      </c>
      <c r="U29" s="343" t="s">
        <v>968</v>
      </c>
      <c r="V29" s="343" t="s">
        <v>968</v>
      </c>
      <c r="W29" s="493" t="s">
        <v>968</v>
      </c>
      <c r="X29" s="493" t="s">
        <v>968</v>
      </c>
      <c r="Y29" s="493" t="s">
        <v>968</v>
      </c>
      <c r="Z29" s="493" t="s">
        <v>968</v>
      </c>
    </row>
    <row r="30" spans="1:26" s="54" customFormat="1" ht="27.75" customHeight="1">
      <c r="A30" s="701" t="s">
        <v>122</v>
      </c>
      <c r="B30" s="701"/>
      <c r="C30" s="701"/>
      <c r="D30" s="701"/>
      <c r="E30" s="701"/>
      <c r="F30" s="701"/>
      <c r="G30" s="701"/>
      <c r="H30" s="577">
        <f>H28+H29</f>
        <v>4850865.61</v>
      </c>
      <c r="I30" s="55"/>
      <c r="J30" s="589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s="35" customFormat="1" ht="27.75" customHeight="1">
      <c r="A31" s="692" t="s">
        <v>1655</v>
      </c>
      <c r="B31" s="693"/>
      <c r="C31" s="693"/>
      <c r="D31" s="693"/>
      <c r="E31" s="693"/>
      <c r="F31" s="693"/>
      <c r="G31" s="694"/>
      <c r="H31" s="579"/>
      <c r="I31" s="71"/>
      <c r="J31" s="514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</row>
    <row r="32" spans="1:26" s="54" customFormat="1" ht="78" customHeight="1">
      <c r="A32" s="40">
        <v>1</v>
      </c>
      <c r="B32" s="68" t="s">
        <v>1110</v>
      </c>
      <c r="C32" s="57" t="s">
        <v>1111</v>
      </c>
      <c r="D32" s="57" t="s">
        <v>544</v>
      </c>
      <c r="E32" s="57" t="s">
        <v>545</v>
      </c>
      <c r="F32" s="57" t="s">
        <v>545</v>
      </c>
      <c r="G32" s="57">
        <v>1964</v>
      </c>
      <c r="H32" s="597">
        <v>3259000</v>
      </c>
      <c r="I32" s="421" t="s">
        <v>2138</v>
      </c>
      <c r="J32" s="80" t="s">
        <v>1116</v>
      </c>
      <c r="K32" s="57" t="s">
        <v>1117</v>
      </c>
      <c r="L32" s="40">
        <v>1</v>
      </c>
      <c r="M32" s="57" t="s">
        <v>1118</v>
      </c>
      <c r="N32" s="57" t="s">
        <v>1119</v>
      </c>
      <c r="O32" s="57" t="s">
        <v>1120</v>
      </c>
      <c r="P32" s="699" t="s">
        <v>1121</v>
      </c>
      <c r="Q32" s="57" t="s">
        <v>1122</v>
      </c>
      <c r="R32" s="57" t="s">
        <v>1123</v>
      </c>
      <c r="S32" s="57" t="s">
        <v>1123</v>
      </c>
      <c r="T32" s="57" t="s">
        <v>1123</v>
      </c>
      <c r="U32" s="57" t="s">
        <v>1123</v>
      </c>
      <c r="V32" s="57" t="s">
        <v>1124</v>
      </c>
      <c r="W32" s="57">
        <v>616</v>
      </c>
      <c r="X32" s="57">
        <v>2</v>
      </c>
      <c r="Y32" s="57" t="s">
        <v>544</v>
      </c>
      <c r="Z32" s="57" t="s">
        <v>1125</v>
      </c>
    </row>
    <row r="33" spans="1:26" s="54" customFormat="1" ht="63" customHeight="1">
      <c r="A33" s="40">
        <v>3</v>
      </c>
      <c r="B33" s="69" t="s">
        <v>1113</v>
      </c>
      <c r="C33" s="40" t="s">
        <v>1114</v>
      </c>
      <c r="D33" s="40" t="s">
        <v>544</v>
      </c>
      <c r="E33" s="40"/>
      <c r="F33" s="40"/>
      <c r="G33" s="40" t="s">
        <v>1115</v>
      </c>
      <c r="H33" s="596">
        <v>68144.39</v>
      </c>
      <c r="I33" s="49" t="s">
        <v>118</v>
      </c>
      <c r="J33" s="46"/>
      <c r="K33" s="46"/>
      <c r="L33" s="40">
        <v>3</v>
      </c>
      <c r="M33" s="46"/>
      <c r="N33" s="46"/>
      <c r="O33" s="46"/>
      <c r="P33" s="700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54" customFormat="1" ht="27.75" customHeight="1">
      <c r="A34" s="686" t="s">
        <v>122</v>
      </c>
      <c r="B34" s="686"/>
      <c r="C34" s="686"/>
      <c r="D34" s="686"/>
      <c r="E34" s="686"/>
      <c r="F34" s="686"/>
      <c r="G34" s="686"/>
      <c r="H34" s="577">
        <f>SUM(H32:H33)</f>
        <v>3327144.39</v>
      </c>
      <c r="I34" s="5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s="35" customFormat="1" ht="27.75" customHeight="1">
      <c r="A35" s="685" t="s">
        <v>1656</v>
      </c>
      <c r="B35" s="685"/>
      <c r="C35" s="685"/>
      <c r="D35" s="685"/>
      <c r="E35" s="685"/>
      <c r="F35" s="685"/>
      <c r="G35" s="685"/>
      <c r="H35" s="581"/>
      <c r="I35" s="7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69.5" customHeight="1">
      <c r="A36" s="40">
        <v>1</v>
      </c>
      <c r="B36" s="68" t="s">
        <v>981</v>
      </c>
      <c r="C36" s="57" t="s">
        <v>982</v>
      </c>
      <c r="D36" s="50" t="s">
        <v>544</v>
      </c>
      <c r="E36" s="50" t="s">
        <v>545</v>
      </c>
      <c r="F36" s="50" t="s">
        <v>545</v>
      </c>
      <c r="G36" s="57">
        <v>1974</v>
      </c>
      <c r="H36" s="578">
        <v>3309000</v>
      </c>
      <c r="I36" s="40" t="s">
        <v>2138</v>
      </c>
      <c r="J36" s="72" t="s">
        <v>983</v>
      </c>
      <c r="K36" s="57" t="s">
        <v>984</v>
      </c>
      <c r="L36" s="40">
        <v>1</v>
      </c>
      <c r="M36" s="57" t="s">
        <v>985</v>
      </c>
      <c r="N36" s="57" t="s">
        <v>985</v>
      </c>
      <c r="O36" s="57" t="s">
        <v>986</v>
      </c>
      <c r="P36" s="57" t="s">
        <v>988</v>
      </c>
      <c r="Q36" s="57" t="s">
        <v>524</v>
      </c>
      <c r="R36" s="57" t="s">
        <v>524</v>
      </c>
      <c r="S36" s="57" t="s">
        <v>989</v>
      </c>
      <c r="T36" s="57" t="s">
        <v>524</v>
      </c>
      <c r="U36" s="57" t="s">
        <v>524</v>
      </c>
      <c r="V36" s="57" t="s">
        <v>524</v>
      </c>
      <c r="W36" s="60">
        <v>625.47</v>
      </c>
      <c r="X36" s="60">
        <v>2</v>
      </c>
      <c r="Y36" s="60" t="s">
        <v>544</v>
      </c>
      <c r="Z36" s="60" t="s">
        <v>544</v>
      </c>
    </row>
    <row r="37" spans="1:26" ht="169.5" customHeight="1">
      <c r="A37" s="48">
        <v>2</v>
      </c>
      <c r="B37" s="525" t="s">
        <v>2141</v>
      </c>
      <c r="C37" s="341" t="s">
        <v>982</v>
      </c>
      <c r="D37" s="485" t="s">
        <v>116</v>
      </c>
      <c r="E37" s="485" t="s">
        <v>545</v>
      </c>
      <c r="F37" s="485" t="s">
        <v>545</v>
      </c>
      <c r="G37" s="341">
        <v>2022</v>
      </c>
      <c r="H37" s="667">
        <v>200000</v>
      </c>
      <c r="I37" s="40" t="s">
        <v>118</v>
      </c>
      <c r="J37" s="72" t="s">
        <v>987</v>
      </c>
      <c r="K37" s="57" t="s">
        <v>984</v>
      </c>
      <c r="L37" s="48">
        <v>2</v>
      </c>
      <c r="M37" s="57" t="s">
        <v>968</v>
      </c>
      <c r="N37" s="57" t="s">
        <v>968</v>
      </c>
      <c r="O37" s="57" t="s">
        <v>968</v>
      </c>
      <c r="P37" s="57" t="s">
        <v>990</v>
      </c>
      <c r="Q37" s="57" t="s">
        <v>968</v>
      </c>
      <c r="R37" s="57" t="s">
        <v>968</v>
      </c>
      <c r="S37" s="57" t="s">
        <v>968</v>
      </c>
      <c r="T37" s="57" t="s">
        <v>968</v>
      </c>
      <c r="U37" s="57" t="s">
        <v>968</v>
      </c>
      <c r="V37" s="57" t="s">
        <v>968</v>
      </c>
      <c r="W37" s="60">
        <v>3088</v>
      </c>
      <c r="X37" s="60" t="s">
        <v>968</v>
      </c>
      <c r="Y37" s="60" t="s">
        <v>968</v>
      </c>
      <c r="Z37" s="60" t="s">
        <v>968</v>
      </c>
    </row>
    <row r="38" spans="1:26" s="37" customFormat="1" ht="27.75" customHeight="1">
      <c r="A38" s="701" t="s">
        <v>124</v>
      </c>
      <c r="B38" s="701"/>
      <c r="C38" s="701"/>
      <c r="D38" s="701"/>
      <c r="E38" s="701"/>
      <c r="F38" s="701"/>
      <c r="G38" s="701"/>
      <c r="H38" s="577">
        <f>SUM(H36)</f>
        <v>3309000</v>
      </c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s="37" customFormat="1" ht="27.75" customHeight="1">
      <c r="A39" s="692" t="s">
        <v>1657</v>
      </c>
      <c r="B39" s="693"/>
      <c r="C39" s="693"/>
      <c r="D39" s="693"/>
      <c r="E39" s="693"/>
      <c r="F39" s="693"/>
      <c r="G39" s="694"/>
      <c r="H39" s="580"/>
      <c r="I39" s="487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</row>
    <row r="40" spans="1:26" ht="63.75" customHeight="1">
      <c r="A40" s="40">
        <v>1</v>
      </c>
      <c r="B40" s="68" t="s">
        <v>1017</v>
      </c>
      <c r="C40" s="57" t="s">
        <v>982</v>
      </c>
      <c r="D40" s="50" t="s">
        <v>116</v>
      </c>
      <c r="E40" s="50" t="s">
        <v>12</v>
      </c>
      <c r="F40" s="50" t="s">
        <v>12</v>
      </c>
      <c r="G40" s="57">
        <v>1977</v>
      </c>
      <c r="H40" s="578">
        <v>3462000</v>
      </c>
      <c r="I40" s="40" t="s">
        <v>2138</v>
      </c>
      <c r="J40" s="59" t="s">
        <v>1018</v>
      </c>
      <c r="K40" s="50" t="s">
        <v>1019</v>
      </c>
      <c r="L40" s="40">
        <v>1</v>
      </c>
      <c r="M40" s="57" t="s">
        <v>1020</v>
      </c>
      <c r="N40" s="57" t="s">
        <v>1021</v>
      </c>
      <c r="O40" s="57" t="s">
        <v>1022</v>
      </c>
      <c r="P40" s="50" t="s">
        <v>968</v>
      </c>
      <c r="Q40" s="57" t="s">
        <v>989</v>
      </c>
      <c r="R40" s="57" t="s">
        <v>1023</v>
      </c>
      <c r="S40" s="57" t="s">
        <v>965</v>
      </c>
      <c r="T40" s="57" t="s">
        <v>966</v>
      </c>
      <c r="U40" s="57" t="s">
        <v>966</v>
      </c>
      <c r="V40" s="57" t="s">
        <v>966</v>
      </c>
      <c r="W40" s="60">
        <v>654.5</v>
      </c>
      <c r="X40" s="60">
        <v>2</v>
      </c>
      <c r="Y40" s="60" t="s">
        <v>116</v>
      </c>
      <c r="Z40" s="60" t="s">
        <v>116</v>
      </c>
    </row>
    <row r="41" spans="1:26" s="37" customFormat="1" ht="12.75" customHeight="1">
      <c r="A41" s="701" t="s">
        <v>124</v>
      </c>
      <c r="B41" s="701"/>
      <c r="C41" s="701"/>
      <c r="D41" s="701"/>
      <c r="E41" s="701"/>
      <c r="F41" s="701"/>
      <c r="G41" s="701"/>
      <c r="H41" s="577">
        <f>SUM(H40:H40)</f>
        <v>3462000</v>
      </c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s="37" customFormat="1" ht="21" customHeight="1">
      <c r="A42" s="703" t="s">
        <v>1658</v>
      </c>
      <c r="B42" s="704"/>
      <c r="C42" s="704"/>
      <c r="D42" s="704"/>
      <c r="E42" s="704"/>
      <c r="F42" s="704"/>
      <c r="G42" s="705"/>
      <c r="H42" s="581"/>
      <c r="I42" s="70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</row>
    <row r="43" spans="1:26" ht="134.25" customHeight="1">
      <c r="A43" s="40">
        <v>1</v>
      </c>
      <c r="B43" s="69" t="s">
        <v>126</v>
      </c>
      <c r="C43" s="49" t="s">
        <v>556</v>
      </c>
      <c r="D43" s="49" t="s">
        <v>116</v>
      </c>
      <c r="E43" s="49" t="s">
        <v>12</v>
      </c>
      <c r="F43" s="49" t="s">
        <v>12</v>
      </c>
      <c r="G43" s="40" t="s">
        <v>557</v>
      </c>
      <c r="H43" s="578">
        <v>8961000</v>
      </c>
      <c r="I43" s="40" t="s">
        <v>2138</v>
      </c>
      <c r="J43" s="59" t="s">
        <v>947</v>
      </c>
      <c r="K43" s="57" t="s">
        <v>948</v>
      </c>
      <c r="L43" s="40">
        <v>1</v>
      </c>
      <c r="M43" s="57" t="s">
        <v>114</v>
      </c>
      <c r="N43" s="57" t="s">
        <v>560</v>
      </c>
      <c r="O43" s="57" t="s">
        <v>949</v>
      </c>
      <c r="P43" s="73" t="s">
        <v>950</v>
      </c>
      <c r="Q43" s="57" t="s">
        <v>523</v>
      </c>
      <c r="R43" s="57" t="s">
        <v>523</v>
      </c>
      <c r="S43" s="57" t="s">
        <v>523</v>
      </c>
      <c r="T43" s="57" t="s">
        <v>524</v>
      </c>
      <c r="U43" s="57" t="s">
        <v>523</v>
      </c>
      <c r="V43" s="57" t="s">
        <v>523</v>
      </c>
      <c r="W43" s="60" t="s">
        <v>951</v>
      </c>
      <c r="X43" s="60">
        <v>3</v>
      </c>
      <c r="Y43" s="60" t="s">
        <v>562</v>
      </c>
      <c r="Z43" s="60" t="s">
        <v>563</v>
      </c>
    </row>
    <row r="44" spans="1:26" ht="27.75" customHeight="1">
      <c r="A44" s="40">
        <v>2</v>
      </c>
      <c r="B44" s="69" t="s">
        <v>554</v>
      </c>
      <c r="C44" s="49" t="s">
        <v>546</v>
      </c>
      <c r="D44" s="49" t="s">
        <v>116</v>
      </c>
      <c r="E44" s="49" t="s">
        <v>12</v>
      </c>
      <c r="F44" s="49" t="s">
        <v>12</v>
      </c>
      <c r="G44" s="40" t="s">
        <v>558</v>
      </c>
      <c r="H44" s="599">
        <v>68956.51</v>
      </c>
      <c r="I44" s="40" t="s">
        <v>118</v>
      </c>
      <c r="J44" s="46" t="s">
        <v>559</v>
      </c>
      <c r="K44" s="40" t="s">
        <v>561</v>
      </c>
      <c r="L44" s="40">
        <v>2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7.75" customHeight="1">
      <c r="A45" s="40">
        <v>3</v>
      </c>
      <c r="B45" s="405" t="s">
        <v>2139</v>
      </c>
      <c r="C45" s="49" t="s">
        <v>559</v>
      </c>
      <c r="D45" s="49" t="s">
        <v>559</v>
      </c>
      <c r="E45" s="49" t="s">
        <v>559</v>
      </c>
      <c r="F45" s="49" t="s">
        <v>559</v>
      </c>
      <c r="G45" s="40" t="s">
        <v>946</v>
      </c>
      <c r="H45" s="599">
        <v>265818.36</v>
      </c>
      <c r="I45" s="40" t="s">
        <v>118</v>
      </c>
      <c r="J45" s="46" t="s">
        <v>561</v>
      </c>
      <c r="K45" s="40" t="s">
        <v>561</v>
      </c>
      <c r="L45" s="40">
        <v>3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s="54" customFormat="1" ht="27.75" customHeight="1">
      <c r="A46" s="686" t="s">
        <v>124</v>
      </c>
      <c r="B46" s="686"/>
      <c r="C46" s="686"/>
      <c r="D46" s="686"/>
      <c r="E46" s="686"/>
      <c r="F46" s="686"/>
      <c r="G46" s="686"/>
      <c r="H46" s="577">
        <f>SUM(H43:H45)</f>
        <v>9295774.87</v>
      </c>
      <c r="I46" s="55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s="37" customFormat="1" ht="27.75" customHeight="1">
      <c r="A47" s="688" t="s">
        <v>1659</v>
      </c>
      <c r="B47" s="689"/>
      <c r="C47" s="689"/>
      <c r="D47" s="689"/>
      <c r="E47" s="689"/>
      <c r="F47" s="689"/>
      <c r="G47" s="690"/>
      <c r="H47" s="579"/>
      <c r="I47" s="71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</row>
    <row r="48" spans="1:26" ht="95.25" customHeight="1">
      <c r="A48" s="40">
        <v>1</v>
      </c>
      <c r="B48" s="69" t="s">
        <v>1054</v>
      </c>
      <c r="C48" s="40" t="s">
        <v>1055</v>
      </c>
      <c r="D48" s="50" t="s">
        <v>116</v>
      </c>
      <c r="E48" s="50" t="s">
        <v>12</v>
      </c>
      <c r="F48" s="50" t="s">
        <v>12</v>
      </c>
      <c r="G48" s="74">
        <v>1991</v>
      </c>
      <c r="H48" s="578">
        <v>6236000</v>
      </c>
      <c r="I48" s="40" t="s">
        <v>2138</v>
      </c>
      <c r="J48" s="59" t="s">
        <v>1061</v>
      </c>
      <c r="K48" s="57" t="s">
        <v>1062</v>
      </c>
      <c r="L48" s="40">
        <v>1</v>
      </c>
      <c r="M48" s="57" t="s">
        <v>1063</v>
      </c>
      <c r="N48" s="57" t="s">
        <v>1064</v>
      </c>
      <c r="O48" s="57" t="s">
        <v>1065</v>
      </c>
      <c r="P48" s="489" t="s">
        <v>45</v>
      </c>
      <c r="Q48" s="489" t="s">
        <v>523</v>
      </c>
      <c r="R48" s="489" t="s">
        <v>965</v>
      </c>
      <c r="S48" s="489" t="s">
        <v>965</v>
      </c>
      <c r="T48" s="489" t="s">
        <v>965</v>
      </c>
      <c r="U48" s="489" t="s">
        <v>965</v>
      </c>
      <c r="V48" s="489" t="s">
        <v>965</v>
      </c>
      <c r="W48" s="489">
        <v>1178.78</v>
      </c>
      <c r="X48" s="489">
        <v>2</v>
      </c>
      <c r="Y48" s="489" t="s">
        <v>116</v>
      </c>
      <c r="Z48" s="489" t="s">
        <v>14</v>
      </c>
    </row>
    <row r="49" spans="1:26" ht="27.75" customHeight="1">
      <c r="A49" s="40">
        <v>2</v>
      </c>
      <c r="B49" s="69" t="s">
        <v>1056</v>
      </c>
      <c r="C49" s="40"/>
      <c r="D49" s="49" t="s">
        <v>116</v>
      </c>
      <c r="E49" s="49" t="s">
        <v>12</v>
      </c>
      <c r="F49" s="49" t="s">
        <v>12</v>
      </c>
      <c r="G49" s="74">
        <v>1991</v>
      </c>
      <c r="H49" s="582">
        <v>19087</v>
      </c>
      <c r="I49" s="40" t="s">
        <v>118</v>
      </c>
      <c r="J49" s="46"/>
      <c r="K49" s="40" t="s">
        <v>1062</v>
      </c>
      <c r="L49" s="40">
        <v>2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27.75" customHeight="1">
      <c r="A50" s="40">
        <v>3</v>
      </c>
      <c r="B50" s="69" t="s">
        <v>1057</v>
      </c>
      <c r="C50" s="40"/>
      <c r="D50" s="49" t="s">
        <v>116</v>
      </c>
      <c r="E50" s="49" t="s">
        <v>12</v>
      </c>
      <c r="F50" s="49" t="s">
        <v>12</v>
      </c>
      <c r="G50" s="74">
        <v>1991</v>
      </c>
      <c r="H50" s="582">
        <v>4475</v>
      </c>
      <c r="I50" s="40" t="s">
        <v>118</v>
      </c>
      <c r="J50" s="46"/>
      <c r="K50" s="40" t="s">
        <v>1062</v>
      </c>
      <c r="L50" s="40">
        <v>3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27.75" customHeight="1">
      <c r="A51" s="40">
        <v>4</v>
      </c>
      <c r="B51" s="69" t="s">
        <v>1058</v>
      </c>
      <c r="C51" s="40"/>
      <c r="D51" s="49" t="s">
        <v>116</v>
      </c>
      <c r="E51" s="49" t="s">
        <v>12</v>
      </c>
      <c r="F51" s="49" t="s">
        <v>12</v>
      </c>
      <c r="G51" s="74">
        <v>1991</v>
      </c>
      <c r="H51" s="582">
        <v>7094</v>
      </c>
      <c r="I51" s="40" t="s">
        <v>118</v>
      </c>
      <c r="J51" s="46"/>
      <c r="K51" s="40" t="s">
        <v>1062</v>
      </c>
      <c r="L51" s="40">
        <v>4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27.75" customHeight="1">
      <c r="A52" s="40">
        <v>5</v>
      </c>
      <c r="B52" s="68" t="s">
        <v>1059</v>
      </c>
      <c r="C52" s="57"/>
      <c r="D52" s="49" t="s">
        <v>116</v>
      </c>
      <c r="E52" s="49" t="s">
        <v>12</v>
      </c>
      <c r="F52" s="49" t="s">
        <v>12</v>
      </c>
      <c r="G52" s="75">
        <v>2021</v>
      </c>
      <c r="H52" s="582">
        <v>47663</v>
      </c>
      <c r="I52" s="40" t="s">
        <v>118</v>
      </c>
      <c r="J52" s="46"/>
      <c r="K52" s="40" t="s">
        <v>1066</v>
      </c>
      <c r="L52" s="40">
        <v>5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27.75" customHeight="1">
      <c r="A53" s="40">
        <v>6</v>
      </c>
      <c r="B53" s="68" t="s">
        <v>1060</v>
      </c>
      <c r="C53" s="57"/>
      <c r="D53" s="49" t="s">
        <v>116</v>
      </c>
      <c r="E53" s="49" t="s">
        <v>12</v>
      </c>
      <c r="F53" s="49" t="s">
        <v>12</v>
      </c>
      <c r="G53" s="75"/>
      <c r="H53" s="582">
        <v>35037.96</v>
      </c>
      <c r="I53" s="40" t="s">
        <v>118</v>
      </c>
      <c r="J53" s="46"/>
      <c r="K53" s="40" t="s">
        <v>1066</v>
      </c>
      <c r="L53" s="40">
        <v>6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7" customFormat="1" ht="27.75" customHeight="1">
      <c r="A54" s="686" t="s">
        <v>124</v>
      </c>
      <c r="B54" s="686"/>
      <c r="C54" s="686"/>
      <c r="D54" s="686"/>
      <c r="E54" s="686"/>
      <c r="F54" s="686"/>
      <c r="G54" s="686"/>
      <c r="H54" s="577">
        <f>SUM(H48:H53)</f>
        <v>6349356.96</v>
      </c>
      <c r="I54" s="55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s="37" customFormat="1" ht="27.75" customHeight="1">
      <c r="A55" s="692" t="s">
        <v>1660</v>
      </c>
      <c r="B55" s="693"/>
      <c r="C55" s="693"/>
      <c r="D55" s="693"/>
      <c r="E55" s="693"/>
      <c r="F55" s="693"/>
      <c r="G55" s="694"/>
      <c r="H55" s="580"/>
      <c r="I55" s="487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</row>
    <row r="56" spans="1:26" ht="114" customHeight="1">
      <c r="A56" s="40">
        <v>1</v>
      </c>
      <c r="B56" s="68" t="s">
        <v>1134</v>
      </c>
      <c r="C56" s="57" t="s">
        <v>1135</v>
      </c>
      <c r="D56" s="57" t="s">
        <v>544</v>
      </c>
      <c r="E56" s="57" t="s">
        <v>545</v>
      </c>
      <c r="F56" s="57" t="s">
        <v>545</v>
      </c>
      <c r="G56" s="57">
        <v>1983</v>
      </c>
      <c r="H56" s="578">
        <v>2407000</v>
      </c>
      <c r="I56" s="40" t="s">
        <v>2138</v>
      </c>
      <c r="J56" s="59" t="s">
        <v>1142</v>
      </c>
      <c r="K56" s="69" t="s">
        <v>1143</v>
      </c>
      <c r="L56" s="40">
        <v>1</v>
      </c>
      <c r="M56" s="57" t="s">
        <v>1144</v>
      </c>
      <c r="N56" s="57" t="s">
        <v>1144</v>
      </c>
      <c r="O56" s="57" t="s">
        <v>1145</v>
      </c>
      <c r="P56" s="57" t="s">
        <v>1147</v>
      </c>
      <c r="Q56" s="57" t="s">
        <v>567</v>
      </c>
      <c r="R56" s="57" t="s">
        <v>966</v>
      </c>
      <c r="S56" s="57" t="s">
        <v>966</v>
      </c>
      <c r="T56" s="57" t="s">
        <v>1148</v>
      </c>
      <c r="U56" s="57" t="s">
        <v>966</v>
      </c>
      <c r="V56" s="57" t="s">
        <v>966</v>
      </c>
      <c r="W56" s="57">
        <v>455</v>
      </c>
      <c r="X56" s="57">
        <v>2</v>
      </c>
      <c r="Y56" s="57" t="s">
        <v>1149</v>
      </c>
      <c r="Z56" s="57" t="s">
        <v>1150</v>
      </c>
    </row>
    <row r="57" spans="1:26" ht="45" customHeight="1">
      <c r="A57" s="40">
        <v>2</v>
      </c>
      <c r="B57" s="69" t="s">
        <v>1136</v>
      </c>
      <c r="C57" s="40" t="s">
        <v>1135</v>
      </c>
      <c r="D57" s="40" t="s">
        <v>544</v>
      </c>
      <c r="E57" s="40" t="s">
        <v>545</v>
      </c>
      <c r="F57" s="40" t="s">
        <v>545</v>
      </c>
      <c r="G57" s="40">
        <v>1983</v>
      </c>
      <c r="H57" s="599">
        <v>14312.9</v>
      </c>
      <c r="I57" s="40" t="s">
        <v>118</v>
      </c>
      <c r="J57" s="76"/>
      <c r="K57" s="69" t="s">
        <v>1143</v>
      </c>
      <c r="L57" s="40">
        <v>2</v>
      </c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39.75" customHeight="1">
      <c r="A58" s="40">
        <v>3</v>
      </c>
      <c r="B58" s="69" t="s">
        <v>1137</v>
      </c>
      <c r="C58" s="40" t="s">
        <v>1135</v>
      </c>
      <c r="D58" s="40" t="s">
        <v>544</v>
      </c>
      <c r="E58" s="40" t="s">
        <v>545</v>
      </c>
      <c r="F58" s="40" t="s">
        <v>545</v>
      </c>
      <c r="G58" s="40" t="s">
        <v>1138</v>
      </c>
      <c r="H58" s="599">
        <v>58631.73</v>
      </c>
      <c r="I58" s="40" t="s">
        <v>118</v>
      </c>
      <c r="J58" s="76"/>
      <c r="K58" s="69" t="s">
        <v>1143</v>
      </c>
      <c r="L58" s="40">
        <v>3</v>
      </c>
      <c r="M58" s="40"/>
      <c r="N58" s="40"/>
      <c r="O58" s="40"/>
      <c r="P58" s="40"/>
      <c r="Q58" s="40"/>
      <c r="R58" s="40"/>
      <c r="S58" s="40"/>
      <c r="T58" s="40" t="s">
        <v>1151</v>
      </c>
      <c r="U58" s="40"/>
      <c r="V58" s="40"/>
      <c r="W58" s="40"/>
      <c r="X58" s="40"/>
      <c r="Y58" s="40"/>
      <c r="Z58" s="40"/>
    </row>
    <row r="59" spans="1:26" ht="58.5" customHeight="1">
      <c r="A59" s="40">
        <v>5</v>
      </c>
      <c r="B59" s="69" t="s">
        <v>1139</v>
      </c>
      <c r="C59" s="40" t="s">
        <v>1135</v>
      </c>
      <c r="D59" s="40" t="s">
        <v>544</v>
      </c>
      <c r="E59" s="40" t="s">
        <v>1140</v>
      </c>
      <c r="F59" s="40" t="s">
        <v>545</v>
      </c>
      <c r="G59" s="40">
        <v>1983</v>
      </c>
      <c r="H59" s="599">
        <v>1799.9</v>
      </c>
      <c r="I59" s="40" t="s">
        <v>118</v>
      </c>
      <c r="J59" s="76"/>
      <c r="K59" s="69" t="s">
        <v>1143</v>
      </c>
      <c r="L59" s="40">
        <v>5</v>
      </c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39" customHeight="1">
      <c r="A60" s="40">
        <v>6</v>
      </c>
      <c r="B60" s="69" t="s">
        <v>1141</v>
      </c>
      <c r="C60" s="40" t="s">
        <v>1135</v>
      </c>
      <c r="D60" s="40" t="s">
        <v>544</v>
      </c>
      <c r="E60" s="40" t="s">
        <v>545</v>
      </c>
      <c r="F60" s="40" t="s">
        <v>545</v>
      </c>
      <c r="G60" s="40">
        <v>1995</v>
      </c>
      <c r="H60" s="599">
        <v>1230.11</v>
      </c>
      <c r="I60" s="40" t="s">
        <v>118</v>
      </c>
      <c r="J60" s="76"/>
      <c r="K60" s="69" t="s">
        <v>1143</v>
      </c>
      <c r="L60" s="40">
        <v>6</v>
      </c>
      <c r="M60" s="40" t="s">
        <v>1146</v>
      </c>
      <c r="N60" s="40"/>
      <c r="O60" s="40"/>
      <c r="P60" s="53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54" customFormat="1" ht="27.75" customHeight="1">
      <c r="A61" s="686" t="s">
        <v>124</v>
      </c>
      <c r="B61" s="686"/>
      <c r="C61" s="686"/>
      <c r="D61" s="686"/>
      <c r="E61" s="686"/>
      <c r="F61" s="686"/>
      <c r="G61" s="686"/>
      <c r="H61" s="577">
        <f>SUM(H56:H60)</f>
        <v>2482974.6399999997</v>
      </c>
      <c r="I61" s="55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s="37" customFormat="1" ht="27.75" customHeight="1">
      <c r="A62" s="692" t="s">
        <v>1661</v>
      </c>
      <c r="B62" s="693"/>
      <c r="C62" s="693"/>
      <c r="D62" s="693"/>
      <c r="E62" s="693"/>
      <c r="F62" s="693"/>
      <c r="G62" s="694"/>
      <c r="H62" s="579"/>
      <c r="I62" s="71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</row>
    <row r="63" spans="1:26" ht="53.25" customHeight="1">
      <c r="A63" s="57">
        <v>1</v>
      </c>
      <c r="B63" s="68" t="s">
        <v>2750</v>
      </c>
      <c r="C63" s="57"/>
      <c r="D63" s="57" t="s">
        <v>116</v>
      </c>
      <c r="E63" s="57" t="s">
        <v>12</v>
      </c>
      <c r="F63" s="57" t="s">
        <v>12</v>
      </c>
      <c r="G63" s="57">
        <v>1991</v>
      </c>
      <c r="H63" s="599">
        <v>30985000</v>
      </c>
      <c r="I63" s="49" t="s">
        <v>2138</v>
      </c>
      <c r="J63" s="80" t="s">
        <v>1547</v>
      </c>
      <c r="K63" s="57" t="s">
        <v>1548</v>
      </c>
      <c r="L63" s="57">
        <v>1</v>
      </c>
      <c r="M63" s="57" t="s">
        <v>1549</v>
      </c>
      <c r="N63" s="57" t="s">
        <v>1550</v>
      </c>
      <c r="O63" s="57" t="s">
        <v>1551</v>
      </c>
      <c r="P63" s="57"/>
      <c r="Q63" s="57" t="s">
        <v>523</v>
      </c>
      <c r="R63" s="57" t="s">
        <v>523</v>
      </c>
      <c r="S63" s="57" t="s">
        <v>523</v>
      </c>
      <c r="T63" s="57" t="s">
        <v>523</v>
      </c>
      <c r="U63" s="57" t="s">
        <v>523</v>
      </c>
      <c r="V63" s="57" t="s">
        <v>523</v>
      </c>
      <c r="W63" s="60">
        <v>8950</v>
      </c>
      <c r="X63" s="60">
        <v>3</v>
      </c>
      <c r="Y63" s="60" t="s">
        <v>116</v>
      </c>
      <c r="Z63" s="60" t="s">
        <v>116</v>
      </c>
    </row>
    <row r="64" spans="1:26" ht="27.75" customHeight="1">
      <c r="A64" s="57">
        <v>2</v>
      </c>
      <c r="B64" s="69" t="s">
        <v>1534</v>
      </c>
      <c r="C64" s="40"/>
      <c r="D64" s="40" t="s">
        <v>116</v>
      </c>
      <c r="E64" s="40" t="s">
        <v>12</v>
      </c>
      <c r="F64" s="40" t="s">
        <v>12</v>
      </c>
      <c r="G64" s="40">
        <v>2001</v>
      </c>
      <c r="H64" s="599">
        <v>7741000</v>
      </c>
      <c r="I64" s="49" t="s">
        <v>2138</v>
      </c>
      <c r="J64" s="81" t="s">
        <v>1552</v>
      </c>
      <c r="K64" s="40" t="s">
        <v>1548</v>
      </c>
      <c r="L64" s="57">
        <v>2</v>
      </c>
      <c r="M64" s="40" t="s">
        <v>1549</v>
      </c>
      <c r="N64" s="40" t="s">
        <v>1550</v>
      </c>
      <c r="O64" s="40" t="s">
        <v>1551</v>
      </c>
      <c r="P64" s="53"/>
      <c r="Q64" s="40" t="s">
        <v>523</v>
      </c>
      <c r="R64" s="40" t="s">
        <v>523</v>
      </c>
      <c r="S64" s="40" t="s">
        <v>523</v>
      </c>
      <c r="T64" s="40" t="s">
        <v>523</v>
      </c>
      <c r="U64" s="40" t="s">
        <v>523</v>
      </c>
      <c r="V64" s="40" t="s">
        <v>523</v>
      </c>
      <c r="W64" s="45">
        <v>1441</v>
      </c>
      <c r="X64" s="45">
        <v>1</v>
      </c>
      <c r="Y64" s="45" t="s">
        <v>116</v>
      </c>
      <c r="Z64" s="45" t="s">
        <v>12</v>
      </c>
    </row>
    <row r="65" spans="1:26" ht="27.75" customHeight="1">
      <c r="A65" s="57">
        <v>3</v>
      </c>
      <c r="B65" s="69" t="s">
        <v>1535</v>
      </c>
      <c r="C65" s="40"/>
      <c r="D65" s="40" t="s">
        <v>116</v>
      </c>
      <c r="E65" s="40" t="s">
        <v>12</v>
      </c>
      <c r="F65" s="40" t="s">
        <v>12</v>
      </c>
      <c r="G65" s="40">
        <v>2001</v>
      </c>
      <c r="H65" s="668">
        <v>718610.62</v>
      </c>
      <c r="I65" s="49" t="s">
        <v>118</v>
      </c>
      <c r="J65" s="81" t="s">
        <v>1553</v>
      </c>
      <c r="K65" s="40" t="s">
        <v>1548</v>
      </c>
      <c r="L65" s="57">
        <v>3</v>
      </c>
      <c r="M65" s="40"/>
      <c r="N65" s="40"/>
      <c r="O65" s="40"/>
      <c r="P65" s="40"/>
      <c r="Q65" s="40" t="s">
        <v>523</v>
      </c>
      <c r="R65" s="40" t="s">
        <v>523</v>
      </c>
      <c r="S65" s="40" t="s">
        <v>523</v>
      </c>
      <c r="T65" s="40" t="s">
        <v>523</v>
      </c>
      <c r="U65" s="40" t="s">
        <v>523</v>
      </c>
      <c r="V65" s="40" t="s">
        <v>523</v>
      </c>
      <c r="W65" s="40"/>
      <c r="X65" s="40"/>
      <c r="Y65" s="40"/>
      <c r="Z65" s="40"/>
    </row>
    <row r="66" spans="1:26" ht="27.75" customHeight="1">
      <c r="A66" s="57">
        <v>4</v>
      </c>
      <c r="B66" s="69" t="s">
        <v>1536</v>
      </c>
      <c r="C66" s="40"/>
      <c r="D66" s="40" t="s">
        <v>116</v>
      </c>
      <c r="E66" s="40" t="s">
        <v>12</v>
      </c>
      <c r="F66" s="40" t="s">
        <v>12</v>
      </c>
      <c r="G66" s="40">
        <v>1991</v>
      </c>
      <c r="H66" s="668">
        <v>105368.5</v>
      </c>
      <c r="I66" s="49" t="s">
        <v>118</v>
      </c>
      <c r="J66" s="81"/>
      <c r="K66" s="40" t="s">
        <v>1548</v>
      </c>
      <c r="L66" s="57">
        <v>4</v>
      </c>
      <c r="M66" s="40"/>
      <c r="N66" s="40"/>
      <c r="O66" s="40"/>
      <c r="P66" s="40"/>
      <c r="Q66" s="40" t="s">
        <v>523</v>
      </c>
      <c r="R66" s="40" t="s">
        <v>523</v>
      </c>
      <c r="S66" s="40" t="s">
        <v>523</v>
      </c>
      <c r="T66" s="40" t="s">
        <v>523</v>
      </c>
      <c r="U66" s="40" t="s">
        <v>523</v>
      </c>
      <c r="V66" s="40" t="s">
        <v>523</v>
      </c>
      <c r="W66" s="40"/>
      <c r="X66" s="40"/>
      <c r="Y66" s="40"/>
      <c r="Z66" s="40"/>
    </row>
    <row r="67" spans="1:26" ht="27.75" customHeight="1">
      <c r="A67" s="57">
        <v>5</v>
      </c>
      <c r="B67" s="69" t="s">
        <v>1537</v>
      </c>
      <c r="C67" s="40"/>
      <c r="D67" s="40" t="s">
        <v>116</v>
      </c>
      <c r="E67" s="40" t="s">
        <v>12</v>
      </c>
      <c r="F67" s="40" t="s">
        <v>12</v>
      </c>
      <c r="G67" s="40">
        <v>1991</v>
      </c>
      <c r="H67" s="668">
        <v>54140.6</v>
      </c>
      <c r="I67" s="49" t="s">
        <v>118</v>
      </c>
      <c r="J67" s="81"/>
      <c r="K67" s="40" t="s">
        <v>1548</v>
      </c>
      <c r="L67" s="57">
        <v>5</v>
      </c>
      <c r="M67" s="40"/>
      <c r="N67" s="40"/>
      <c r="O67" s="40"/>
      <c r="P67" s="40"/>
      <c r="Q67" s="40" t="s">
        <v>523</v>
      </c>
      <c r="R67" s="40" t="s">
        <v>523</v>
      </c>
      <c r="S67" s="40" t="s">
        <v>523</v>
      </c>
      <c r="T67" s="40" t="s">
        <v>523</v>
      </c>
      <c r="U67" s="40" t="s">
        <v>523</v>
      </c>
      <c r="V67" s="40" t="s">
        <v>523</v>
      </c>
      <c r="W67" s="40"/>
      <c r="X67" s="40"/>
      <c r="Y67" s="40"/>
      <c r="Z67" s="40"/>
    </row>
    <row r="68" spans="1:26" ht="27.75" customHeight="1">
      <c r="A68" s="57">
        <v>6</v>
      </c>
      <c r="B68" s="69" t="s">
        <v>1538</v>
      </c>
      <c r="C68" s="40"/>
      <c r="D68" s="40" t="s">
        <v>116</v>
      </c>
      <c r="E68" s="40" t="s">
        <v>12</v>
      </c>
      <c r="F68" s="40" t="s">
        <v>12</v>
      </c>
      <c r="G68" s="40">
        <v>1992</v>
      </c>
      <c r="H68" s="668">
        <v>5406.8</v>
      </c>
      <c r="I68" s="49" t="s">
        <v>118</v>
      </c>
      <c r="J68" s="81"/>
      <c r="K68" s="40" t="s">
        <v>1548</v>
      </c>
      <c r="L68" s="57">
        <v>6</v>
      </c>
      <c r="M68" s="40"/>
      <c r="N68" s="40"/>
      <c r="O68" s="40"/>
      <c r="P68" s="40"/>
      <c r="Q68" s="40" t="s">
        <v>523</v>
      </c>
      <c r="R68" s="40" t="s">
        <v>523</v>
      </c>
      <c r="S68" s="40" t="s">
        <v>523</v>
      </c>
      <c r="T68" s="40" t="s">
        <v>523</v>
      </c>
      <c r="U68" s="40" t="s">
        <v>523</v>
      </c>
      <c r="V68" s="40" t="s">
        <v>523</v>
      </c>
      <c r="W68" s="40"/>
      <c r="X68" s="40"/>
      <c r="Y68" s="40"/>
      <c r="Z68" s="40"/>
    </row>
    <row r="69" spans="1:26" ht="27.75" customHeight="1">
      <c r="A69" s="57">
        <v>7</v>
      </c>
      <c r="B69" s="69" t="s">
        <v>1233</v>
      </c>
      <c r="C69" s="40"/>
      <c r="D69" s="40" t="s">
        <v>116</v>
      </c>
      <c r="E69" s="40" t="s">
        <v>12</v>
      </c>
      <c r="F69" s="40" t="s">
        <v>12</v>
      </c>
      <c r="G69" s="40">
        <v>1992</v>
      </c>
      <c r="H69" s="668">
        <v>47554.4</v>
      </c>
      <c r="I69" s="49" t="s">
        <v>118</v>
      </c>
      <c r="J69" s="81"/>
      <c r="K69" s="40" t="s">
        <v>1548</v>
      </c>
      <c r="L69" s="57">
        <v>7</v>
      </c>
      <c r="M69" s="40"/>
      <c r="N69" s="40"/>
      <c r="O69" s="40"/>
      <c r="P69" s="40"/>
      <c r="Q69" s="40" t="s">
        <v>523</v>
      </c>
      <c r="R69" s="40" t="s">
        <v>523</v>
      </c>
      <c r="S69" s="40" t="s">
        <v>523</v>
      </c>
      <c r="T69" s="40" t="s">
        <v>523</v>
      </c>
      <c r="U69" s="40" t="s">
        <v>523</v>
      </c>
      <c r="V69" s="40" t="s">
        <v>523</v>
      </c>
      <c r="W69" s="40"/>
      <c r="X69" s="40"/>
      <c r="Y69" s="40"/>
      <c r="Z69" s="40"/>
    </row>
    <row r="70" spans="1:26" ht="27.75" customHeight="1">
      <c r="A70" s="57">
        <v>8</v>
      </c>
      <c r="B70" s="69" t="s">
        <v>1539</v>
      </c>
      <c r="C70" s="40"/>
      <c r="D70" s="40" t="s">
        <v>116</v>
      </c>
      <c r="E70" s="40" t="s">
        <v>12</v>
      </c>
      <c r="F70" s="40" t="s">
        <v>12</v>
      </c>
      <c r="G70" s="40">
        <v>1992</v>
      </c>
      <c r="H70" s="668">
        <v>143912.9</v>
      </c>
      <c r="I70" s="49" t="s">
        <v>118</v>
      </c>
      <c r="J70" s="81"/>
      <c r="K70" s="40" t="s">
        <v>1548</v>
      </c>
      <c r="L70" s="57">
        <v>8</v>
      </c>
      <c r="M70" s="40"/>
      <c r="N70" s="40"/>
      <c r="O70" s="40"/>
      <c r="P70" s="40"/>
      <c r="Q70" s="40" t="s">
        <v>523</v>
      </c>
      <c r="R70" s="40" t="s">
        <v>523</v>
      </c>
      <c r="S70" s="40" t="s">
        <v>523</v>
      </c>
      <c r="T70" s="40" t="s">
        <v>523</v>
      </c>
      <c r="U70" s="40" t="s">
        <v>523</v>
      </c>
      <c r="V70" s="40" t="s">
        <v>523</v>
      </c>
      <c r="W70" s="40"/>
      <c r="X70" s="40"/>
      <c r="Y70" s="40"/>
      <c r="Z70" s="40"/>
    </row>
    <row r="71" spans="1:26" ht="27.75" customHeight="1">
      <c r="A71" s="57">
        <v>9</v>
      </c>
      <c r="B71" s="69" t="s">
        <v>1234</v>
      </c>
      <c r="C71" s="40"/>
      <c r="D71" s="40" t="s">
        <v>116</v>
      </c>
      <c r="E71" s="40" t="s">
        <v>12</v>
      </c>
      <c r="F71" s="40" t="s">
        <v>12</v>
      </c>
      <c r="G71" s="40">
        <v>1992</v>
      </c>
      <c r="H71" s="668">
        <v>108335.2</v>
      </c>
      <c r="I71" s="49" t="s">
        <v>118</v>
      </c>
      <c r="J71" s="81"/>
      <c r="K71" s="40" t="s">
        <v>1548</v>
      </c>
      <c r="L71" s="57">
        <v>9</v>
      </c>
      <c r="M71" s="40"/>
      <c r="N71" s="40"/>
      <c r="O71" s="40"/>
      <c r="P71" s="40"/>
      <c r="Q71" s="40" t="s">
        <v>523</v>
      </c>
      <c r="R71" s="40" t="s">
        <v>523</v>
      </c>
      <c r="S71" s="40" t="s">
        <v>523</v>
      </c>
      <c r="T71" s="40" t="s">
        <v>523</v>
      </c>
      <c r="U71" s="40" t="s">
        <v>523</v>
      </c>
      <c r="V71" s="40" t="s">
        <v>523</v>
      </c>
      <c r="W71" s="40"/>
      <c r="X71" s="40"/>
      <c r="Y71" s="40"/>
      <c r="Z71" s="40"/>
    </row>
    <row r="72" spans="1:26" ht="27.75" customHeight="1">
      <c r="A72" s="57">
        <v>10</v>
      </c>
      <c r="B72" s="69" t="s">
        <v>1540</v>
      </c>
      <c r="C72" s="40"/>
      <c r="D72" s="40" t="s">
        <v>116</v>
      </c>
      <c r="E72" s="40" t="s">
        <v>12</v>
      </c>
      <c r="F72" s="40" t="s">
        <v>12</v>
      </c>
      <c r="G72" s="40">
        <v>1992</v>
      </c>
      <c r="H72" s="599">
        <v>6693</v>
      </c>
      <c r="I72" s="49" t="s">
        <v>118</v>
      </c>
      <c r="J72" s="81"/>
      <c r="K72" s="40" t="s">
        <v>1548</v>
      </c>
      <c r="L72" s="57">
        <v>10</v>
      </c>
      <c r="M72" s="40"/>
      <c r="N72" s="40"/>
      <c r="O72" s="40"/>
      <c r="P72" s="40"/>
      <c r="Q72" s="40" t="s">
        <v>523</v>
      </c>
      <c r="R72" s="40" t="s">
        <v>523</v>
      </c>
      <c r="S72" s="40" t="s">
        <v>523</v>
      </c>
      <c r="T72" s="40" t="s">
        <v>523</v>
      </c>
      <c r="U72" s="40" t="s">
        <v>523</v>
      </c>
      <c r="V72" s="40" t="s">
        <v>523</v>
      </c>
      <c r="W72" s="40"/>
      <c r="X72" s="40"/>
      <c r="Y72" s="40"/>
      <c r="Z72" s="40"/>
    </row>
    <row r="73" spans="1:26" ht="33" customHeight="1">
      <c r="A73" s="57">
        <v>11</v>
      </c>
      <c r="B73" s="69" t="s">
        <v>1541</v>
      </c>
      <c r="C73" s="40"/>
      <c r="D73" s="40" t="s">
        <v>116</v>
      </c>
      <c r="E73" s="40" t="s">
        <v>12</v>
      </c>
      <c r="F73" s="40" t="s">
        <v>12</v>
      </c>
      <c r="G73" s="40">
        <v>1992</v>
      </c>
      <c r="H73" s="668">
        <v>121482.4</v>
      </c>
      <c r="I73" s="49" t="s">
        <v>118</v>
      </c>
      <c r="J73" s="81"/>
      <c r="K73" s="40" t="s">
        <v>1548</v>
      </c>
      <c r="L73" s="57">
        <v>11</v>
      </c>
      <c r="M73" s="40"/>
      <c r="N73" s="40"/>
      <c r="O73" s="40"/>
      <c r="P73" s="40"/>
      <c r="Q73" s="40" t="s">
        <v>523</v>
      </c>
      <c r="R73" s="40" t="s">
        <v>523</v>
      </c>
      <c r="S73" s="40" t="s">
        <v>523</v>
      </c>
      <c r="T73" s="40" t="s">
        <v>523</v>
      </c>
      <c r="U73" s="40" t="s">
        <v>523</v>
      </c>
      <c r="V73" s="40" t="s">
        <v>523</v>
      </c>
      <c r="W73" s="40"/>
      <c r="X73" s="40"/>
      <c r="Y73" s="40"/>
      <c r="Z73" s="40"/>
    </row>
    <row r="74" spans="1:26" s="54" customFormat="1" ht="27.75" customHeight="1">
      <c r="A74" s="57">
        <v>12</v>
      </c>
      <c r="B74" s="69" t="s">
        <v>1542</v>
      </c>
      <c r="C74" s="40"/>
      <c r="D74" s="40" t="s">
        <v>116</v>
      </c>
      <c r="E74" s="40" t="s">
        <v>12</v>
      </c>
      <c r="F74" s="40" t="s">
        <v>12</v>
      </c>
      <c r="G74" s="40">
        <v>2001</v>
      </c>
      <c r="H74" s="599">
        <v>12331000</v>
      </c>
      <c r="I74" s="49" t="s">
        <v>2138</v>
      </c>
      <c r="J74" s="81" t="s">
        <v>1552</v>
      </c>
      <c r="K74" s="40" t="s">
        <v>1548</v>
      </c>
      <c r="L74" s="57">
        <v>12</v>
      </c>
      <c r="M74" s="40" t="s">
        <v>1549</v>
      </c>
      <c r="N74" s="40" t="s">
        <v>1550</v>
      </c>
      <c r="O74" s="40" t="s">
        <v>1551</v>
      </c>
      <c r="P74" s="53"/>
      <c r="Q74" s="40" t="s">
        <v>523</v>
      </c>
      <c r="R74" s="40" t="s">
        <v>523</v>
      </c>
      <c r="S74" s="40" t="s">
        <v>523</v>
      </c>
      <c r="T74" s="40" t="s">
        <v>523</v>
      </c>
      <c r="U74" s="40" t="s">
        <v>523</v>
      </c>
      <c r="V74" s="40" t="s">
        <v>523</v>
      </c>
      <c r="W74" s="45">
        <v>1220</v>
      </c>
      <c r="X74" s="45">
        <v>1</v>
      </c>
      <c r="Y74" s="45" t="s">
        <v>116</v>
      </c>
      <c r="Z74" s="45" t="s">
        <v>12</v>
      </c>
    </row>
    <row r="75" spans="1:26" ht="27.75" customHeight="1">
      <c r="A75" s="57">
        <v>13</v>
      </c>
      <c r="B75" s="69" t="s">
        <v>1543</v>
      </c>
      <c r="C75" s="40"/>
      <c r="D75" s="40" t="s">
        <v>116</v>
      </c>
      <c r="E75" s="40" t="s">
        <v>12</v>
      </c>
      <c r="F75" s="40" t="s">
        <v>12</v>
      </c>
      <c r="G75" s="40">
        <v>2011</v>
      </c>
      <c r="H75" s="668">
        <v>1368258.19</v>
      </c>
      <c r="I75" s="49" t="s">
        <v>118</v>
      </c>
      <c r="J75" s="81" t="s">
        <v>1553</v>
      </c>
      <c r="K75" s="40" t="s">
        <v>1548</v>
      </c>
      <c r="L75" s="57">
        <v>13</v>
      </c>
      <c r="M75" s="40"/>
      <c r="N75" s="40"/>
      <c r="O75" s="40"/>
      <c r="P75" s="40"/>
      <c r="Q75" s="40" t="s">
        <v>523</v>
      </c>
      <c r="R75" s="40" t="s">
        <v>523</v>
      </c>
      <c r="S75" s="40" t="s">
        <v>523</v>
      </c>
      <c r="T75" s="40" t="s">
        <v>523</v>
      </c>
      <c r="U75" s="40" t="s">
        <v>523</v>
      </c>
      <c r="V75" s="40" t="s">
        <v>523</v>
      </c>
      <c r="W75" s="40"/>
      <c r="X75" s="40"/>
      <c r="Y75" s="40"/>
      <c r="Z75" s="40"/>
    </row>
    <row r="76" spans="1:26" ht="27.75" customHeight="1">
      <c r="A76" s="57">
        <v>14</v>
      </c>
      <c r="B76" s="69" t="s">
        <v>1544</v>
      </c>
      <c r="C76" s="40"/>
      <c r="D76" s="40" t="s">
        <v>116</v>
      </c>
      <c r="E76" s="40" t="s">
        <v>12</v>
      </c>
      <c r="F76" s="40" t="s">
        <v>12</v>
      </c>
      <c r="G76" s="40">
        <v>2011</v>
      </c>
      <c r="H76" s="668">
        <v>219004.75</v>
      </c>
      <c r="I76" s="49" t="s">
        <v>118</v>
      </c>
      <c r="J76" s="81"/>
      <c r="K76" s="40" t="s">
        <v>1548</v>
      </c>
      <c r="L76" s="57">
        <v>14</v>
      </c>
      <c r="M76" s="40"/>
      <c r="N76" s="40"/>
      <c r="O76" s="40"/>
      <c r="P76" s="40"/>
      <c r="Q76" s="40" t="s">
        <v>523</v>
      </c>
      <c r="R76" s="40" t="s">
        <v>523</v>
      </c>
      <c r="S76" s="40" t="s">
        <v>523</v>
      </c>
      <c r="T76" s="40" t="s">
        <v>523</v>
      </c>
      <c r="U76" s="40" t="s">
        <v>523</v>
      </c>
      <c r="V76" s="40" t="s">
        <v>523</v>
      </c>
      <c r="W76" s="40"/>
      <c r="X76" s="40"/>
      <c r="Y76" s="40"/>
      <c r="Z76" s="40"/>
    </row>
    <row r="77" spans="1:26" ht="27.75" customHeight="1">
      <c r="A77" s="57">
        <v>15</v>
      </c>
      <c r="B77" s="69" t="s">
        <v>1545</v>
      </c>
      <c r="C77" s="40"/>
      <c r="D77" s="40" t="s">
        <v>116</v>
      </c>
      <c r="E77" s="40" t="s">
        <v>12</v>
      </c>
      <c r="F77" s="40" t="s">
        <v>12</v>
      </c>
      <c r="G77" s="40">
        <v>2011</v>
      </c>
      <c r="H77" s="668">
        <v>76039.18</v>
      </c>
      <c r="I77" s="49" t="s">
        <v>118</v>
      </c>
      <c r="J77" s="81"/>
      <c r="K77" s="40" t="s">
        <v>1548</v>
      </c>
      <c r="L77" s="57">
        <v>15</v>
      </c>
      <c r="M77" s="40"/>
      <c r="N77" s="40"/>
      <c r="O77" s="40"/>
      <c r="P77" s="40"/>
      <c r="Q77" s="40" t="s">
        <v>523</v>
      </c>
      <c r="R77" s="40" t="s">
        <v>523</v>
      </c>
      <c r="S77" s="40" t="s">
        <v>523</v>
      </c>
      <c r="T77" s="40" t="s">
        <v>523</v>
      </c>
      <c r="U77" s="40" t="s">
        <v>523</v>
      </c>
      <c r="V77" s="40" t="s">
        <v>523</v>
      </c>
      <c r="W77" s="40"/>
      <c r="X77" s="40"/>
      <c r="Y77" s="40"/>
      <c r="Z77" s="40"/>
    </row>
    <row r="78" spans="1:26" ht="27.75" customHeight="1">
      <c r="A78" s="57">
        <v>16</v>
      </c>
      <c r="B78" s="69" t="s">
        <v>1546</v>
      </c>
      <c r="C78" s="40"/>
      <c r="D78" s="40" t="s">
        <v>116</v>
      </c>
      <c r="E78" s="40" t="s">
        <v>12</v>
      </c>
      <c r="F78" s="40" t="s">
        <v>12</v>
      </c>
      <c r="G78" s="40">
        <v>2016</v>
      </c>
      <c r="H78" s="599">
        <v>189800</v>
      </c>
      <c r="I78" s="49" t="s">
        <v>118</v>
      </c>
      <c r="J78" s="81" t="s">
        <v>1553</v>
      </c>
      <c r="K78" s="40" t="s">
        <v>1548</v>
      </c>
      <c r="L78" s="57">
        <v>16</v>
      </c>
      <c r="M78" s="40"/>
      <c r="N78" s="40"/>
      <c r="O78" s="40"/>
      <c r="P78" s="40"/>
      <c r="Q78" s="40" t="s">
        <v>523</v>
      </c>
      <c r="R78" s="40" t="s">
        <v>523</v>
      </c>
      <c r="S78" s="40" t="s">
        <v>523</v>
      </c>
      <c r="T78" s="40" t="s">
        <v>523</v>
      </c>
      <c r="U78" s="40" t="s">
        <v>523</v>
      </c>
      <c r="V78" s="40" t="s">
        <v>523</v>
      </c>
      <c r="W78" s="40"/>
      <c r="X78" s="40"/>
      <c r="Y78" s="40"/>
      <c r="Z78" s="40"/>
    </row>
    <row r="79" spans="1:26" ht="27.75" customHeight="1">
      <c r="A79" s="686" t="s">
        <v>124</v>
      </c>
      <c r="B79" s="686"/>
      <c r="C79" s="686"/>
      <c r="D79" s="686"/>
      <c r="E79" s="686"/>
      <c r="F79" s="686"/>
      <c r="G79" s="686"/>
      <c r="H79" s="577">
        <f>SUM(H63:H78)</f>
        <v>54221606.53999999</v>
      </c>
      <c r="I79" s="55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s="35" customFormat="1" ht="27.75" customHeight="1">
      <c r="A80" s="703" t="s">
        <v>1662</v>
      </c>
      <c r="B80" s="704"/>
      <c r="C80" s="704"/>
      <c r="D80" s="704"/>
      <c r="E80" s="704"/>
      <c r="F80" s="704"/>
      <c r="G80" s="705"/>
      <c r="H80" s="669"/>
      <c r="I80" s="679"/>
      <c r="J80" s="600"/>
      <c r="K80" s="511"/>
      <c r="L80" s="511"/>
      <c r="M80" s="511"/>
      <c r="N80" s="511"/>
      <c r="O80" s="511"/>
      <c r="P80" s="484"/>
      <c r="Q80" s="484"/>
      <c r="R80" s="484"/>
      <c r="S80" s="484"/>
      <c r="T80" s="484"/>
      <c r="U80" s="484"/>
      <c r="V80" s="484"/>
      <c r="W80" s="484"/>
      <c r="X80" s="484"/>
      <c r="Y80" s="484"/>
      <c r="Z80" s="484"/>
    </row>
    <row r="81" spans="1:26" s="37" customFormat="1" ht="70.5" customHeight="1">
      <c r="A81" s="40">
        <v>1</v>
      </c>
      <c r="B81" s="69" t="s">
        <v>1598</v>
      </c>
      <c r="C81" s="40"/>
      <c r="D81" s="49" t="s">
        <v>116</v>
      </c>
      <c r="E81" s="49" t="s">
        <v>12</v>
      </c>
      <c r="F81" s="49" t="s">
        <v>12</v>
      </c>
      <c r="G81" s="40">
        <v>1913</v>
      </c>
      <c r="H81" s="668">
        <v>12638000</v>
      </c>
      <c r="I81" s="568" t="s">
        <v>2138</v>
      </c>
      <c r="J81" s="696" t="s">
        <v>1601</v>
      </c>
      <c r="K81" s="496" t="s">
        <v>1602</v>
      </c>
      <c r="L81" s="40">
        <v>1</v>
      </c>
      <c r="M81" s="343" t="s">
        <v>1549</v>
      </c>
      <c r="N81" s="343" t="s">
        <v>1603</v>
      </c>
      <c r="O81" s="343" t="s">
        <v>1604</v>
      </c>
      <c r="P81" s="341"/>
      <c r="Q81" s="57" t="s">
        <v>523</v>
      </c>
      <c r="R81" s="57" t="s">
        <v>523</v>
      </c>
      <c r="S81" s="57" t="s">
        <v>523</v>
      </c>
      <c r="T81" s="57" t="s">
        <v>523</v>
      </c>
      <c r="U81" s="57" t="s">
        <v>523</v>
      </c>
      <c r="V81" s="57" t="s">
        <v>523</v>
      </c>
      <c r="W81" s="60">
        <v>3650.54</v>
      </c>
      <c r="X81" s="60">
        <v>4</v>
      </c>
      <c r="Y81" s="60" t="s">
        <v>116</v>
      </c>
      <c r="Z81" s="60" t="s">
        <v>116</v>
      </c>
    </row>
    <row r="82" spans="1:26" s="37" customFormat="1" ht="79.5" customHeight="1">
      <c r="A82" s="40">
        <v>2</v>
      </c>
      <c r="B82" s="69" t="s">
        <v>1599</v>
      </c>
      <c r="C82" s="40"/>
      <c r="D82" s="49" t="s">
        <v>116</v>
      </c>
      <c r="E82" s="49" t="s">
        <v>12</v>
      </c>
      <c r="F82" s="49" t="s">
        <v>12</v>
      </c>
      <c r="G82" s="40">
        <v>1989</v>
      </c>
      <c r="H82" s="678">
        <v>1574000</v>
      </c>
      <c r="I82" s="568" t="s">
        <v>2138</v>
      </c>
      <c r="J82" s="697"/>
      <c r="K82" s="496" t="s">
        <v>1602</v>
      </c>
      <c r="L82" s="40">
        <v>2</v>
      </c>
      <c r="M82" s="343" t="s">
        <v>1389</v>
      </c>
      <c r="N82" s="343" t="s">
        <v>1603</v>
      </c>
      <c r="O82" s="343" t="s">
        <v>1605</v>
      </c>
      <c r="P82" s="48"/>
      <c r="Q82" s="40" t="s">
        <v>1515</v>
      </c>
      <c r="R82" s="40" t="s">
        <v>1515</v>
      </c>
      <c r="S82" s="40" t="s">
        <v>1515</v>
      </c>
      <c r="T82" s="40" t="s">
        <v>1515</v>
      </c>
      <c r="U82" s="40" t="s">
        <v>69</v>
      </c>
      <c r="V82" s="40" t="s">
        <v>523</v>
      </c>
      <c r="W82" s="45">
        <v>293</v>
      </c>
      <c r="X82" s="45">
        <v>2</v>
      </c>
      <c r="Y82" s="45" t="s">
        <v>12</v>
      </c>
      <c r="Z82" s="45" t="s">
        <v>12</v>
      </c>
    </row>
    <row r="83" spans="1:26" s="37" customFormat="1" ht="69.75" customHeight="1">
      <c r="A83" s="40">
        <v>3</v>
      </c>
      <c r="B83" s="83" t="s">
        <v>1600</v>
      </c>
      <c r="C83" s="40"/>
      <c r="D83" s="49" t="s">
        <v>116</v>
      </c>
      <c r="E83" s="49" t="s">
        <v>12</v>
      </c>
      <c r="F83" s="49" t="s">
        <v>12</v>
      </c>
      <c r="G83" s="40">
        <v>2003</v>
      </c>
      <c r="H83" s="668">
        <v>398985.22</v>
      </c>
      <c r="I83" s="568" t="s">
        <v>118</v>
      </c>
      <c r="J83" s="697"/>
      <c r="K83" s="496" t="s">
        <v>1602</v>
      </c>
      <c r="L83" s="40">
        <v>3</v>
      </c>
      <c r="M83" s="343"/>
      <c r="N83" s="343"/>
      <c r="O83" s="343"/>
      <c r="P83" s="512"/>
      <c r="Q83" s="40"/>
      <c r="R83" s="40"/>
      <c r="S83" s="40"/>
      <c r="T83" s="40"/>
      <c r="U83" s="40"/>
      <c r="V83" s="40"/>
      <c r="W83" s="45"/>
      <c r="X83" s="45"/>
      <c r="Y83" s="45"/>
      <c r="Z83" s="45"/>
    </row>
    <row r="84" spans="1:26" s="37" customFormat="1" ht="30" customHeight="1">
      <c r="A84" s="687" t="s">
        <v>124</v>
      </c>
      <c r="B84" s="687"/>
      <c r="C84" s="687"/>
      <c r="D84" s="687"/>
      <c r="E84" s="687"/>
      <c r="F84" s="687"/>
      <c r="G84" s="687"/>
      <c r="H84" s="670">
        <f>SUM(H81:H83)</f>
        <v>14610985.22</v>
      </c>
      <c r="I84" s="84"/>
      <c r="J84" s="601" t="s">
        <v>32</v>
      </c>
      <c r="K84" s="85"/>
      <c r="L84" s="85"/>
      <c r="M84" s="513"/>
      <c r="N84" s="513"/>
      <c r="O84" s="513"/>
      <c r="P84" s="86"/>
      <c r="Q84" s="86"/>
      <c r="R84" s="86"/>
      <c r="S84" s="86"/>
      <c r="T84" s="86"/>
      <c r="U84" s="86"/>
      <c r="V84" s="86"/>
      <c r="W84" s="56"/>
      <c r="X84" s="86"/>
      <c r="Y84" s="86"/>
      <c r="Z84" s="86"/>
    </row>
    <row r="85" spans="1:26" s="35" customFormat="1" ht="27.75" customHeight="1">
      <c r="A85" s="692" t="s">
        <v>127</v>
      </c>
      <c r="B85" s="693"/>
      <c r="C85" s="693"/>
      <c r="D85" s="693"/>
      <c r="E85" s="693"/>
      <c r="F85" s="693"/>
      <c r="G85" s="694"/>
      <c r="H85" s="580"/>
      <c r="I85" s="487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</row>
    <row r="86" spans="1:26" ht="126" customHeight="1">
      <c r="A86" s="40">
        <v>1</v>
      </c>
      <c r="B86" s="68" t="s">
        <v>1679</v>
      </c>
      <c r="C86" s="57" t="s">
        <v>1680</v>
      </c>
      <c r="D86" s="57" t="s">
        <v>116</v>
      </c>
      <c r="E86" s="57" t="s">
        <v>12</v>
      </c>
      <c r="F86" s="57" t="s">
        <v>12</v>
      </c>
      <c r="G86" s="57">
        <v>1965</v>
      </c>
      <c r="H86" s="667">
        <v>11575000</v>
      </c>
      <c r="I86" s="45" t="s">
        <v>2138</v>
      </c>
      <c r="J86" s="59" t="s">
        <v>1691</v>
      </c>
      <c r="K86" s="57" t="s">
        <v>1692</v>
      </c>
      <c r="L86" s="40">
        <v>1</v>
      </c>
      <c r="M86" s="60" t="s">
        <v>1693</v>
      </c>
      <c r="N86" s="60" t="s">
        <v>1694</v>
      </c>
      <c r="O86" s="57" t="s">
        <v>1695</v>
      </c>
      <c r="P86" s="60" t="s">
        <v>1701</v>
      </c>
      <c r="Q86" s="57" t="s">
        <v>523</v>
      </c>
      <c r="R86" s="57" t="s">
        <v>523</v>
      </c>
      <c r="S86" s="57" t="s">
        <v>523</v>
      </c>
      <c r="T86" s="57" t="s">
        <v>523</v>
      </c>
      <c r="U86" s="57" t="s">
        <v>523</v>
      </c>
      <c r="V86" s="57" t="s">
        <v>523</v>
      </c>
      <c r="W86" s="60" t="s">
        <v>1702</v>
      </c>
      <c r="X86" s="60">
        <v>2</v>
      </c>
      <c r="Y86" s="60" t="s">
        <v>562</v>
      </c>
      <c r="Z86" s="60" t="s">
        <v>1703</v>
      </c>
    </row>
    <row r="87" spans="1:26" ht="27.75" customHeight="1">
      <c r="A87" s="40">
        <v>2</v>
      </c>
      <c r="B87" s="69" t="s">
        <v>1681</v>
      </c>
      <c r="C87" s="40" t="s">
        <v>1682</v>
      </c>
      <c r="D87" s="40" t="s">
        <v>968</v>
      </c>
      <c r="E87" s="40"/>
      <c r="F87" s="40"/>
      <c r="G87" s="40">
        <v>2004</v>
      </c>
      <c r="H87" s="599">
        <v>120692.11</v>
      </c>
      <c r="I87" s="45" t="s">
        <v>118</v>
      </c>
      <c r="J87" s="46"/>
      <c r="K87" s="40" t="s">
        <v>1692</v>
      </c>
      <c r="L87" s="40">
        <v>2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27.75" customHeight="1">
      <c r="A88" s="40">
        <v>3</v>
      </c>
      <c r="B88" s="69" t="s">
        <v>1683</v>
      </c>
      <c r="C88" s="40" t="s">
        <v>1056</v>
      </c>
      <c r="D88" s="40" t="s">
        <v>968</v>
      </c>
      <c r="E88" s="40"/>
      <c r="F88" s="40"/>
      <c r="G88" s="40">
        <v>2004</v>
      </c>
      <c r="H88" s="671">
        <v>31389.8</v>
      </c>
      <c r="I88" s="45" t="s">
        <v>118</v>
      </c>
      <c r="J88" s="46"/>
      <c r="K88" s="40" t="s">
        <v>1692</v>
      </c>
      <c r="L88" s="40">
        <v>3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27.75" customHeight="1">
      <c r="A89" s="40">
        <v>4</v>
      </c>
      <c r="B89" s="69" t="s">
        <v>1684</v>
      </c>
      <c r="C89" s="40" t="s">
        <v>1685</v>
      </c>
      <c r="D89" s="40" t="s">
        <v>968</v>
      </c>
      <c r="E89" s="40"/>
      <c r="F89" s="40"/>
      <c r="G89" s="40">
        <v>2004</v>
      </c>
      <c r="H89" s="671">
        <v>266578.04</v>
      </c>
      <c r="I89" s="45" t="s">
        <v>118</v>
      </c>
      <c r="J89" s="46"/>
      <c r="K89" s="40" t="s">
        <v>1692</v>
      </c>
      <c r="L89" s="40">
        <v>4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27.75" customHeight="1">
      <c r="A90" s="40">
        <v>5</v>
      </c>
      <c r="B90" s="69" t="s">
        <v>1686</v>
      </c>
      <c r="C90" s="40" t="s">
        <v>1687</v>
      </c>
      <c r="D90" s="40" t="s">
        <v>968</v>
      </c>
      <c r="E90" s="40"/>
      <c r="F90" s="40"/>
      <c r="G90" s="40">
        <v>2004</v>
      </c>
      <c r="H90" s="671">
        <v>104268.76</v>
      </c>
      <c r="I90" s="45" t="s">
        <v>118</v>
      </c>
      <c r="J90" s="46"/>
      <c r="K90" s="40" t="s">
        <v>1692</v>
      </c>
      <c r="L90" s="40">
        <v>5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3" customHeight="1">
      <c r="A91" s="40">
        <v>6</v>
      </c>
      <c r="B91" s="69" t="s">
        <v>1688</v>
      </c>
      <c r="C91" s="40" t="s">
        <v>1680</v>
      </c>
      <c r="D91" s="40" t="s">
        <v>116</v>
      </c>
      <c r="E91" s="57" t="s">
        <v>12</v>
      </c>
      <c r="F91" s="57" t="s">
        <v>12</v>
      </c>
      <c r="G91" s="40">
        <v>1962</v>
      </c>
      <c r="H91" s="599">
        <v>14825000</v>
      </c>
      <c r="I91" s="45" t="s">
        <v>2138</v>
      </c>
      <c r="J91" s="59" t="s">
        <v>1696</v>
      </c>
      <c r="K91" s="40" t="s">
        <v>1697</v>
      </c>
      <c r="L91" s="40">
        <v>6</v>
      </c>
      <c r="M91" s="40" t="s">
        <v>1698</v>
      </c>
      <c r="N91" s="45" t="s">
        <v>1699</v>
      </c>
      <c r="O91" s="40" t="s">
        <v>1700</v>
      </c>
      <c r="P91" s="45" t="s">
        <v>1704</v>
      </c>
      <c r="Q91" s="40" t="s">
        <v>523</v>
      </c>
      <c r="R91" s="40" t="s">
        <v>523</v>
      </c>
      <c r="S91" s="40" t="s">
        <v>523</v>
      </c>
      <c r="T91" s="40" t="s">
        <v>523</v>
      </c>
      <c r="U91" s="40" t="s">
        <v>523</v>
      </c>
      <c r="V91" s="40" t="s">
        <v>523</v>
      </c>
      <c r="W91" s="45" t="s">
        <v>1705</v>
      </c>
      <c r="X91" s="45">
        <v>2</v>
      </c>
      <c r="Y91" s="45" t="s">
        <v>562</v>
      </c>
      <c r="Z91" s="45" t="s">
        <v>116</v>
      </c>
    </row>
    <row r="92" spans="1:26" ht="27.75" customHeight="1">
      <c r="A92" s="40">
        <v>7</v>
      </c>
      <c r="B92" s="69" t="s">
        <v>1689</v>
      </c>
      <c r="C92" s="40" t="s">
        <v>1682</v>
      </c>
      <c r="D92" s="40" t="s">
        <v>968</v>
      </c>
      <c r="E92" s="40"/>
      <c r="F92" s="40"/>
      <c r="G92" s="40">
        <v>2006</v>
      </c>
      <c r="H92" s="599">
        <v>736829.65</v>
      </c>
      <c r="I92" s="45" t="s">
        <v>118</v>
      </c>
      <c r="J92" s="45"/>
      <c r="K92" s="40" t="s">
        <v>1697</v>
      </c>
      <c r="L92" s="40">
        <v>7</v>
      </c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27.75" customHeight="1">
      <c r="A93" s="40">
        <v>8</v>
      </c>
      <c r="B93" s="69" t="s">
        <v>1683</v>
      </c>
      <c r="C93" s="40" t="s">
        <v>1056</v>
      </c>
      <c r="D93" s="40" t="s">
        <v>968</v>
      </c>
      <c r="E93" s="40"/>
      <c r="F93" s="40"/>
      <c r="G93" s="40">
        <v>2010</v>
      </c>
      <c r="H93" s="599">
        <v>190815.43</v>
      </c>
      <c r="I93" s="45" t="s">
        <v>118</v>
      </c>
      <c r="J93" s="46"/>
      <c r="K93" s="40" t="s">
        <v>1697</v>
      </c>
      <c r="L93" s="40">
        <v>8</v>
      </c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27.75" customHeight="1">
      <c r="A94" s="40">
        <v>9</v>
      </c>
      <c r="B94" s="69" t="s">
        <v>1684</v>
      </c>
      <c r="C94" s="40" t="s">
        <v>1685</v>
      </c>
      <c r="D94" s="40" t="s">
        <v>968</v>
      </c>
      <c r="E94" s="40"/>
      <c r="F94" s="40"/>
      <c r="G94" s="40">
        <v>2006</v>
      </c>
      <c r="H94" s="599">
        <v>301320.73</v>
      </c>
      <c r="I94" s="45" t="s">
        <v>118</v>
      </c>
      <c r="J94" s="46"/>
      <c r="K94" s="40" t="s">
        <v>1697</v>
      </c>
      <c r="L94" s="40">
        <v>9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27.75" customHeight="1">
      <c r="A95" s="40">
        <v>10</v>
      </c>
      <c r="B95" s="69" t="s">
        <v>1686</v>
      </c>
      <c r="C95" s="40" t="s">
        <v>1687</v>
      </c>
      <c r="D95" s="40" t="s">
        <v>968</v>
      </c>
      <c r="E95" s="40"/>
      <c r="F95" s="40"/>
      <c r="G95" s="40">
        <v>2006</v>
      </c>
      <c r="H95" s="599">
        <v>157459.33</v>
      </c>
      <c r="I95" s="45" t="s">
        <v>118</v>
      </c>
      <c r="J95" s="46"/>
      <c r="K95" s="40" t="s">
        <v>1697</v>
      </c>
      <c r="L95" s="40">
        <v>10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27.75" customHeight="1">
      <c r="A96" s="40">
        <v>11</v>
      </c>
      <c r="B96" s="69" t="s">
        <v>1690</v>
      </c>
      <c r="C96" s="40" t="s">
        <v>1058</v>
      </c>
      <c r="D96" s="40" t="s">
        <v>968</v>
      </c>
      <c r="E96" s="40"/>
      <c r="F96" s="40"/>
      <c r="G96" s="40">
        <v>2010</v>
      </c>
      <c r="H96" s="599">
        <v>68320</v>
      </c>
      <c r="I96" s="45" t="s">
        <v>118</v>
      </c>
      <c r="J96" s="46"/>
      <c r="K96" s="40" t="s">
        <v>1697</v>
      </c>
      <c r="L96" s="40">
        <v>11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s="35" customFormat="1" ht="27.75" customHeight="1">
      <c r="A97" s="686" t="s">
        <v>124</v>
      </c>
      <c r="B97" s="686"/>
      <c r="C97" s="686"/>
      <c r="D97" s="686"/>
      <c r="E97" s="686"/>
      <c r="F97" s="686"/>
      <c r="G97" s="686"/>
      <c r="H97" s="577">
        <f>SUM(H86:H96)</f>
        <v>28377673.849999998</v>
      </c>
      <c r="I97" s="55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s="35" customFormat="1" ht="27.75" customHeight="1">
      <c r="A98" s="685" t="s">
        <v>129</v>
      </c>
      <c r="B98" s="685"/>
      <c r="C98" s="685"/>
      <c r="D98" s="685"/>
      <c r="E98" s="685"/>
      <c r="F98" s="685"/>
      <c r="G98" s="685"/>
      <c r="H98" s="581"/>
      <c r="I98" s="7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2" customHeight="1">
      <c r="A99" s="40">
        <v>1</v>
      </c>
      <c r="B99" s="530" t="s">
        <v>2749</v>
      </c>
      <c r="C99" s="57" t="s">
        <v>1680</v>
      </c>
      <c r="D99" s="57" t="s">
        <v>116</v>
      </c>
      <c r="E99" s="57" t="s">
        <v>12</v>
      </c>
      <c r="F99" s="57" t="s">
        <v>12</v>
      </c>
      <c r="G99" s="57">
        <v>1958</v>
      </c>
      <c r="H99" s="578">
        <v>15067000</v>
      </c>
      <c r="I99" s="58" t="s">
        <v>2138</v>
      </c>
      <c r="J99" s="59" t="s">
        <v>1946</v>
      </c>
      <c r="K99" s="57" t="s">
        <v>1947</v>
      </c>
      <c r="L99" s="40">
        <v>1</v>
      </c>
      <c r="M99" s="57" t="s">
        <v>1948</v>
      </c>
      <c r="N99" s="57" t="s">
        <v>1949</v>
      </c>
      <c r="O99" s="57" t="s">
        <v>1950</v>
      </c>
      <c r="P99" s="57" t="s">
        <v>1951</v>
      </c>
      <c r="Q99" s="49" t="s">
        <v>524</v>
      </c>
      <c r="R99" s="67" t="s">
        <v>523</v>
      </c>
      <c r="S99" s="67" t="s">
        <v>523</v>
      </c>
      <c r="T99" s="67" t="s">
        <v>524</v>
      </c>
      <c r="U99" s="67" t="s">
        <v>523</v>
      </c>
      <c r="V99" s="67" t="s">
        <v>523</v>
      </c>
      <c r="W99" s="67">
        <v>4352</v>
      </c>
      <c r="X99" s="67">
        <v>3</v>
      </c>
      <c r="Y99" s="67" t="s">
        <v>116</v>
      </c>
      <c r="Z99" s="67" t="s">
        <v>12</v>
      </c>
    </row>
    <row r="100" spans="1:26" ht="27.75" customHeight="1">
      <c r="A100" s="40">
        <v>2</v>
      </c>
      <c r="B100" s="69" t="s">
        <v>554</v>
      </c>
      <c r="C100" s="40" t="s">
        <v>554</v>
      </c>
      <c r="D100" s="40" t="s">
        <v>116</v>
      </c>
      <c r="E100" s="40" t="s">
        <v>12</v>
      </c>
      <c r="F100" s="40" t="s">
        <v>12</v>
      </c>
      <c r="G100" s="40">
        <v>2010</v>
      </c>
      <c r="H100" s="599">
        <v>235476.11</v>
      </c>
      <c r="I100" s="79" t="s">
        <v>118</v>
      </c>
      <c r="J100" s="46" t="s">
        <v>1553</v>
      </c>
      <c r="K100" s="40" t="s">
        <v>1947</v>
      </c>
      <c r="L100" s="40">
        <v>2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27.75" customHeight="1">
      <c r="A101" s="40">
        <v>3</v>
      </c>
      <c r="B101" s="69" t="s">
        <v>1943</v>
      </c>
      <c r="C101" s="40" t="s">
        <v>1682</v>
      </c>
      <c r="D101" s="40" t="s">
        <v>116</v>
      </c>
      <c r="E101" s="40" t="s">
        <v>12</v>
      </c>
      <c r="F101" s="40" t="s">
        <v>12</v>
      </c>
      <c r="G101" s="40">
        <v>2014</v>
      </c>
      <c r="H101" s="599">
        <v>671671.05</v>
      </c>
      <c r="I101" s="79" t="s">
        <v>118</v>
      </c>
      <c r="J101" s="46"/>
      <c r="K101" s="40" t="s">
        <v>1947</v>
      </c>
      <c r="L101" s="40">
        <v>3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27.75" customHeight="1">
      <c r="A102" s="40">
        <v>4</v>
      </c>
      <c r="B102" s="69" t="s">
        <v>1944</v>
      </c>
      <c r="C102" s="40" t="s">
        <v>1056</v>
      </c>
      <c r="D102" s="40" t="s">
        <v>116</v>
      </c>
      <c r="E102" s="40" t="s">
        <v>12</v>
      </c>
      <c r="F102" s="40" t="s">
        <v>12</v>
      </c>
      <c r="G102" s="40">
        <v>2014</v>
      </c>
      <c r="H102" s="599">
        <v>64009.28</v>
      </c>
      <c r="I102" s="79" t="s">
        <v>118</v>
      </c>
      <c r="J102" s="46"/>
      <c r="K102" s="40" t="s">
        <v>1947</v>
      </c>
      <c r="L102" s="40">
        <v>4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27.75" customHeight="1">
      <c r="A103" s="40">
        <v>5</v>
      </c>
      <c r="B103" s="69" t="s">
        <v>1945</v>
      </c>
      <c r="C103" s="40" t="s">
        <v>1056</v>
      </c>
      <c r="D103" s="40" t="s">
        <v>116</v>
      </c>
      <c r="E103" s="40" t="s">
        <v>12</v>
      </c>
      <c r="F103" s="40" t="s">
        <v>12</v>
      </c>
      <c r="G103" s="40">
        <v>2014</v>
      </c>
      <c r="H103" s="599">
        <v>85595.04</v>
      </c>
      <c r="I103" s="79" t="s">
        <v>118</v>
      </c>
      <c r="J103" s="46"/>
      <c r="K103" s="40" t="s">
        <v>1947</v>
      </c>
      <c r="L103" s="40">
        <v>5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35" customFormat="1" ht="27.75" customHeight="1">
      <c r="A104" s="686" t="s">
        <v>124</v>
      </c>
      <c r="B104" s="686"/>
      <c r="C104" s="686"/>
      <c r="D104" s="686"/>
      <c r="E104" s="686"/>
      <c r="F104" s="686"/>
      <c r="G104" s="686"/>
      <c r="H104" s="577">
        <f>SUM(H99:H103)</f>
        <v>16123751.479999999</v>
      </c>
      <c r="I104" s="55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s="35" customFormat="1" ht="27.75" customHeight="1">
      <c r="A105" s="688" t="s">
        <v>130</v>
      </c>
      <c r="B105" s="689"/>
      <c r="C105" s="689"/>
      <c r="D105" s="689"/>
      <c r="E105" s="689"/>
      <c r="F105" s="689"/>
      <c r="G105" s="690"/>
      <c r="H105" s="579"/>
      <c r="I105" s="71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</row>
    <row r="106" spans="1:26" ht="51" customHeight="1">
      <c r="A106" s="40">
        <v>1</v>
      </c>
      <c r="B106" s="68" t="s">
        <v>2751</v>
      </c>
      <c r="C106" s="57" t="s">
        <v>1806</v>
      </c>
      <c r="D106" s="57" t="s">
        <v>544</v>
      </c>
      <c r="E106" s="50" t="s">
        <v>545</v>
      </c>
      <c r="F106" s="57" t="s">
        <v>545</v>
      </c>
      <c r="G106" s="57">
        <v>1995</v>
      </c>
      <c r="H106" s="583">
        <v>30479000</v>
      </c>
      <c r="I106" s="40" t="s">
        <v>2138</v>
      </c>
      <c r="J106" s="59" t="s">
        <v>1809</v>
      </c>
      <c r="K106" s="57" t="s">
        <v>1810</v>
      </c>
      <c r="L106" s="40">
        <v>1</v>
      </c>
      <c r="M106" s="49" t="s">
        <v>1811</v>
      </c>
      <c r="N106" s="49" t="s">
        <v>1812</v>
      </c>
      <c r="O106" s="49" t="s">
        <v>1813</v>
      </c>
      <c r="P106" s="65" t="s">
        <v>605</v>
      </c>
      <c r="Q106" s="57" t="s">
        <v>567</v>
      </c>
      <c r="R106" s="57" t="s">
        <v>567</v>
      </c>
      <c r="S106" s="57" t="s">
        <v>567</v>
      </c>
      <c r="T106" s="57" t="s">
        <v>567</v>
      </c>
      <c r="U106" s="57" t="s">
        <v>567</v>
      </c>
      <c r="V106" s="57" t="s">
        <v>1816</v>
      </c>
      <c r="W106" s="60">
        <v>8804</v>
      </c>
      <c r="X106" s="60">
        <v>4</v>
      </c>
      <c r="Y106" s="60" t="s">
        <v>545</v>
      </c>
      <c r="Z106" s="60" t="s">
        <v>544</v>
      </c>
    </row>
    <row r="107" spans="1:26" ht="27.75" customHeight="1">
      <c r="A107" s="40">
        <v>9</v>
      </c>
      <c r="B107" s="69" t="s">
        <v>1807</v>
      </c>
      <c r="C107" s="40" t="s">
        <v>1808</v>
      </c>
      <c r="D107" s="40" t="s">
        <v>544</v>
      </c>
      <c r="E107" s="50" t="s">
        <v>545</v>
      </c>
      <c r="F107" s="40" t="s">
        <v>545</v>
      </c>
      <c r="G107" s="40">
        <v>2008</v>
      </c>
      <c r="H107" s="584">
        <v>1311772.57</v>
      </c>
      <c r="I107" s="40" t="s">
        <v>118</v>
      </c>
      <c r="J107" s="40" t="s">
        <v>1814</v>
      </c>
      <c r="K107" s="49" t="s">
        <v>1815</v>
      </c>
      <c r="L107" s="40">
        <v>9</v>
      </c>
      <c r="M107" s="67"/>
      <c r="N107" s="67"/>
      <c r="O107" s="67"/>
      <c r="P107" s="67"/>
      <c r="Q107" s="45" t="s">
        <v>566</v>
      </c>
      <c r="R107" s="45" t="s">
        <v>1123</v>
      </c>
      <c r="S107" s="45" t="s">
        <v>567</v>
      </c>
      <c r="T107" s="45" t="s">
        <v>567</v>
      </c>
      <c r="U107" s="45" t="s">
        <v>566</v>
      </c>
      <c r="V107" s="45" t="s">
        <v>567</v>
      </c>
      <c r="W107" s="45">
        <v>2310</v>
      </c>
      <c r="X107" s="45" t="s">
        <v>605</v>
      </c>
      <c r="Y107" s="45" t="s">
        <v>1140</v>
      </c>
      <c r="Z107" s="45" t="s">
        <v>545</v>
      </c>
    </row>
    <row r="108" spans="1:26" s="35" customFormat="1" ht="27.75" customHeight="1">
      <c r="A108" s="695" t="s">
        <v>124</v>
      </c>
      <c r="B108" s="695"/>
      <c r="C108" s="695"/>
      <c r="D108" s="695"/>
      <c r="E108" s="695"/>
      <c r="F108" s="695"/>
      <c r="G108" s="695"/>
      <c r="H108" s="577">
        <f>SUM(H106:H107)</f>
        <v>31790772.57</v>
      </c>
      <c r="I108" s="55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s="37" customFormat="1" ht="27.75" customHeight="1">
      <c r="A109" s="691" t="s">
        <v>1663</v>
      </c>
      <c r="B109" s="691"/>
      <c r="C109" s="691"/>
      <c r="D109" s="691"/>
      <c r="E109" s="691"/>
      <c r="F109" s="691"/>
      <c r="G109" s="691"/>
      <c r="H109" s="672"/>
      <c r="I109" s="71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0"/>
      <c r="Z109" s="490"/>
    </row>
    <row r="110" spans="1:26" s="54" customFormat="1" ht="82.5" customHeight="1">
      <c r="A110" s="57">
        <v>1</v>
      </c>
      <c r="B110" s="530" t="s">
        <v>2752</v>
      </c>
      <c r="C110" s="57" t="s">
        <v>1862</v>
      </c>
      <c r="D110" s="50" t="s">
        <v>116</v>
      </c>
      <c r="E110" s="50" t="s">
        <v>12</v>
      </c>
      <c r="F110" s="50" t="s">
        <v>12</v>
      </c>
      <c r="G110" s="57">
        <v>1971</v>
      </c>
      <c r="H110" s="667">
        <v>13119000</v>
      </c>
      <c r="I110" s="40" t="s">
        <v>2138</v>
      </c>
      <c r="J110" s="59" t="s">
        <v>1863</v>
      </c>
      <c r="K110" s="57" t="s">
        <v>1864</v>
      </c>
      <c r="L110" s="57">
        <v>1</v>
      </c>
      <c r="M110" s="57" t="s">
        <v>1865</v>
      </c>
      <c r="N110" s="57" t="s">
        <v>1812</v>
      </c>
      <c r="O110" s="57" t="s">
        <v>1866</v>
      </c>
      <c r="P110" s="50" t="s">
        <v>1869</v>
      </c>
      <c r="Q110" s="57" t="s">
        <v>1870</v>
      </c>
      <c r="R110" s="57" t="s">
        <v>966</v>
      </c>
      <c r="S110" s="57" t="s">
        <v>965</v>
      </c>
      <c r="T110" s="57" t="s">
        <v>966</v>
      </c>
      <c r="U110" s="57" t="s">
        <v>965</v>
      </c>
      <c r="V110" s="57" t="s">
        <v>965</v>
      </c>
      <c r="W110" s="60">
        <v>3789.31</v>
      </c>
      <c r="X110" s="60">
        <v>3</v>
      </c>
      <c r="Y110" s="57" t="s">
        <v>1871</v>
      </c>
      <c r="Z110" s="60" t="s">
        <v>116</v>
      </c>
    </row>
    <row r="111" spans="1:26" s="54" customFormat="1" ht="79.5" customHeight="1">
      <c r="A111" s="57">
        <v>2</v>
      </c>
      <c r="B111" s="68" t="s">
        <v>1861</v>
      </c>
      <c r="C111" s="57" t="s">
        <v>2687</v>
      </c>
      <c r="D111" s="50" t="s">
        <v>116</v>
      </c>
      <c r="E111" s="50" t="s">
        <v>12</v>
      </c>
      <c r="F111" s="50" t="s">
        <v>12</v>
      </c>
      <c r="G111" s="57">
        <v>2022</v>
      </c>
      <c r="H111" s="667">
        <v>10724099.67</v>
      </c>
      <c r="I111" s="40" t="s">
        <v>118</v>
      </c>
      <c r="J111" s="59" t="s">
        <v>1867</v>
      </c>
      <c r="K111" s="57" t="s">
        <v>1864</v>
      </c>
      <c r="L111" s="57">
        <v>2</v>
      </c>
      <c r="M111" s="57" t="s">
        <v>1389</v>
      </c>
      <c r="N111" s="57" t="s">
        <v>1868</v>
      </c>
      <c r="O111" s="57" t="s">
        <v>1866</v>
      </c>
      <c r="P111" s="50" t="s">
        <v>968</v>
      </c>
      <c r="Q111" s="57" t="s">
        <v>1872</v>
      </c>
      <c r="R111" s="57" t="s">
        <v>966</v>
      </c>
      <c r="S111" s="57" t="s">
        <v>966</v>
      </c>
      <c r="T111" s="57" t="s">
        <v>966</v>
      </c>
      <c r="U111" s="57" t="s">
        <v>968</v>
      </c>
      <c r="V111" s="57" t="s">
        <v>966</v>
      </c>
      <c r="W111" s="60">
        <v>2380.88</v>
      </c>
      <c r="X111" s="60">
        <v>1</v>
      </c>
      <c r="Y111" s="57" t="s">
        <v>12</v>
      </c>
      <c r="Z111" s="60" t="s">
        <v>12</v>
      </c>
    </row>
    <row r="112" spans="1:26" s="54" customFormat="1" ht="27.75" customHeight="1">
      <c r="A112" s="686" t="s">
        <v>124</v>
      </c>
      <c r="B112" s="686"/>
      <c r="C112" s="686"/>
      <c r="D112" s="686"/>
      <c r="E112" s="686"/>
      <c r="F112" s="686"/>
      <c r="G112" s="686"/>
      <c r="H112" s="577">
        <f>SUM(H110:H111)</f>
        <v>23843099.67</v>
      </c>
      <c r="I112" s="55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s="37" customFormat="1" ht="27.75" customHeight="1">
      <c r="A113" s="688" t="s">
        <v>1664</v>
      </c>
      <c r="B113" s="689"/>
      <c r="C113" s="689"/>
      <c r="D113" s="689"/>
      <c r="E113" s="689"/>
      <c r="F113" s="689"/>
      <c r="G113" s="690"/>
      <c r="H113" s="579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</row>
    <row r="114" spans="1:26" s="35" customFormat="1" ht="27.75" customHeight="1">
      <c r="A114" s="40"/>
      <c r="B114" s="77" t="s">
        <v>525</v>
      </c>
      <c r="C114" s="40"/>
      <c r="D114" s="78"/>
      <c r="E114" s="78"/>
      <c r="F114" s="78"/>
      <c r="G114" s="79"/>
      <c r="H114" s="599"/>
      <c r="I114" s="40"/>
      <c r="J114" s="45"/>
      <c r="K114" s="67"/>
      <c r="L114" s="40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s="35" customFormat="1" ht="27.75" customHeight="1">
      <c r="A115" s="685" t="s">
        <v>1665</v>
      </c>
      <c r="B115" s="685"/>
      <c r="C115" s="685"/>
      <c r="D115" s="685"/>
      <c r="E115" s="685"/>
      <c r="F115" s="685"/>
      <c r="G115" s="685"/>
      <c r="H115" s="666"/>
      <c r="I115" s="106"/>
      <c r="J115" s="107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8" customHeight="1">
      <c r="A116" s="108">
        <v>1</v>
      </c>
      <c r="B116" s="83" t="s">
        <v>2042</v>
      </c>
      <c r="C116" s="83" t="s">
        <v>2043</v>
      </c>
      <c r="D116" s="49" t="s">
        <v>544</v>
      </c>
      <c r="E116" s="49" t="s">
        <v>1140</v>
      </c>
      <c r="F116" s="49" t="s">
        <v>545</v>
      </c>
      <c r="G116" s="49">
        <v>1999</v>
      </c>
      <c r="H116" s="682">
        <v>2300000</v>
      </c>
      <c r="I116" s="569" t="s">
        <v>2138</v>
      </c>
      <c r="J116" s="681" t="s">
        <v>2047</v>
      </c>
      <c r="K116" s="345" t="s">
        <v>2048</v>
      </c>
      <c r="L116" s="108">
        <v>1</v>
      </c>
      <c r="M116" s="49" t="s">
        <v>2049</v>
      </c>
      <c r="N116" s="49" t="s">
        <v>69</v>
      </c>
      <c r="O116" s="49" t="s">
        <v>2050</v>
      </c>
      <c r="P116" s="49" t="s">
        <v>566</v>
      </c>
      <c r="Q116" s="50" t="s">
        <v>567</v>
      </c>
      <c r="R116" s="50" t="s">
        <v>2061</v>
      </c>
      <c r="S116" s="50" t="s">
        <v>567</v>
      </c>
      <c r="T116" s="50" t="s">
        <v>567</v>
      </c>
      <c r="U116" s="50" t="s">
        <v>566</v>
      </c>
      <c r="V116" s="50" t="s">
        <v>1123</v>
      </c>
      <c r="W116" s="109">
        <v>350.42</v>
      </c>
      <c r="X116" s="109">
        <v>1</v>
      </c>
      <c r="Y116" s="109" t="s">
        <v>545</v>
      </c>
      <c r="Z116" s="109" t="s">
        <v>545</v>
      </c>
    </row>
    <row r="117" spans="1:26" ht="140.25" customHeight="1">
      <c r="A117" s="108">
        <v>2</v>
      </c>
      <c r="B117" s="83" t="s">
        <v>2044</v>
      </c>
      <c r="C117" s="83" t="s">
        <v>2043</v>
      </c>
      <c r="D117" s="49" t="s">
        <v>544</v>
      </c>
      <c r="E117" s="49" t="s">
        <v>545</v>
      </c>
      <c r="F117" s="49" t="s">
        <v>545</v>
      </c>
      <c r="G117" s="588">
        <v>1955</v>
      </c>
      <c r="H117" s="683">
        <v>815000</v>
      </c>
      <c r="I117" s="569" t="s">
        <v>2138</v>
      </c>
      <c r="J117" s="681" t="s">
        <v>2051</v>
      </c>
      <c r="K117" s="345" t="s">
        <v>2052</v>
      </c>
      <c r="L117" s="108">
        <v>2</v>
      </c>
      <c r="M117" s="49" t="s">
        <v>2053</v>
      </c>
      <c r="N117" s="49" t="s">
        <v>2054</v>
      </c>
      <c r="O117" s="49" t="s">
        <v>2055</v>
      </c>
      <c r="P117" s="49" t="s">
        <v>566</v>
      </c>
      <c r="Q117" s="50" t="s">
        <v>567</v>
      </c>
      <c r="R117" s="50" t="s">
        <v>567</v>
      </c>
      <c r="S117" s="50" t="s">
        <v>567</v>
      </c>
      <c r="T117" s="50" t="s">
        <v>567</v>
      </c>
      <c r="U117" s="50" t="s">
        <v>566</v>
      </c>
      <c r="V117" s="50" t="s">
        <v>1123</v>
      </c>
      <c r="W117" s="109">
        <v>124.08</v>
      </c>
      <c r="X117" s="109">
        <v>1</v>
      </c>
      <c r="Y117" s="49" t="s">
        <v>545</v>
      </c>
      <c r="Z117" s="49" t="s">
        <v>545</v>
      </c>
    </row>
    <row r="118" spans="1:26" ht="388.5" customHeight="1">
      <c r="A118" s="108">
        <v>3</v>
      </c>
      <c r="B118" s="83" t="s">
        <v>2045</v>
      </c>
      <c r="C118" s="83" t="s">
        <v>2043</v>
      </c>
      <c r="D118" s="49" t="s">
        <v>544</v>
      </c>
      <c r="E118" s="49" t="s">
        <v>545</v>
      </c>
      <c r="F118" s="49" t="s">
        <v>544</v>
      </c>
      <c r="G118" s="588" t="s">
        <v>2046</v>
      </c>
      <c r="H118" s="680">
        <v>3013000</v>
      </c>
      <c r="I118" s="569" t="s">
        <v>2138</v>
      </c>
      <c r="J118" s="681" t="s">
        <v>2056</v>
      </c>
      <c r="K118" s="345" t="s">
        <v>2057</v>
      </c>
      <c r="L118" s="108">
        <v>3</v>
      </c>
      <c r="M118" s="49" t="s">
        <v>2058</v>
      </c>
      <c r="N118" s="49" t="s">
        <v>2059</v>
      </c>
      <c r="O118" s="49" t="s">
        <v>2060</v>
      </c>
      <c r="P118" s="49" t="s">
        <v>2062</v>
      </c>
      <c r="Q118" s="50" t="s">
        <v>2061</v>
      </c>
      <c r="R118" s="50" t="s">
        <v>2061</v>
      </c>
      <c r="S118" s="50" t="s">
        <v>1123</v>
      </c>
      <c r="T118" s="50" t="s">
        <v>1123</v>
      </c>
      <c r="U118" s="50" t="s">
        <v>1123</v>
      </c>
      <c r="V118" s="50" t="s">
        <v>1123</v>
      </c>
      <c r="W118" s="109">
        <v>459</v>
      </c>
      <c r="X118" s="109">
        <v>4</v>
      </c>
      <c r="Y118" s="109" t="s">
        <v>544</v>
      </c>
      <c r="Z118" s="109" t="s">
        <v>544</v>
      </c>
    </row>
    <row r="119" spans="1:26" ht="27.75" customHeight="1">
      <c r="A119" s="686" t="s">
        <v>124</v>
      </c>
      <c r="B119" s="686"/>
      <c r="C119" s="686"/>
      <c r="D119" s="686"/>
      <c r="E119" s="686"/>
      <c r="F119" s="686"/>
      <c r="G119" s="686"/>
      <c r="H119" s="670">
        <f>SUM(H116:H118)</f>
        <v>6128000</v>
      </c>
      <c r="I119" s="84"/>
      <c r="J119" s="110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s="35" customFormat="1" ht="27.75" customHeight="1">
      <c r="A120" s="692" t="s">
        <v>1666</v>
      </c>
      <c r="B120" s="693"/>
      <c r="C120" s="693"/>
      <c r="D120" s="693"/>
      <c r="E120" s="693"/>
      <c r="F120" s="693"/>
      <c r="G120" s="694"/>
      <c r="H120" s="580"/>
      <c r="I120" s="487"/>
      <c r="J120" s="491"/>
      <c r="K120" s="491"/>
      <c r="L120" s="491"/>
      <c r="M120" s="491"/>
      <c r="N120" s="491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</row>
    <row r="121" spans="1:27" ht="36" customHeight="1">
      <c r="A121" s="40">
        <v>1</v>
      </c>
      <c r="B121" s="83" t="s">
        <v>1301</v>
      </c>
      <c r="C121" s="50"/>
      <c r="D121" s="87" t="s">
        <v>544</v>
      </c>
      <c r="E121" s="87" t="s">
        <v>545</v>
      </c>
      <c r="F121" s="87" t="s">
        <v>545</v>
      </c>
      <c r="G121" s="50">
        <v>2011</v>
      </c>
      <c r="H121" s="582">
        <v>475093.02</v>
      </c>
      <c r="I121" s="40" t="s">
        <v>118</v>
      </c>
      <c r="J121" s="88" t="s">
        <v>1386</v>
      </c>
      <c r="K121" s="49" t="s">
        <v>1383</v>
      </c>
      <c r="L121" s="40">
        <v>1</v>
      </c>
      <c r="M121" s="65"/>
      <c r="N121" s="65"/>
      <c r="O121" s="65"/>
      <c r="P121" s="65" t="s">
        <v>1410</v>
      </c>
      <c r="Q121" s="50" t="s">
        <v>524</v>
      </c>
      <c r="R121" s="50" t="s">
        <v>524</v>
      </c>
      <c r="S121" s="50" t="s">
        <v>968</v>
      </c>
      <c r="T121" s="50" t="s">
        <v>524</v>
      </c>
      <c r="U121" s="50" t="s">
        <v>968</v>
      </c>
      <c r="V121" s="50" t="s">
        <v>524</v>
      </c>
      <c r="W121" s="65"/>
      <c r="X121" s="65"/>
      <c r="Y121" s="65" t="s">
        <v>545</v>
      </c>
      <c r="Z121" s="65" t="s">
        <v>545</v>
      </c>
      <c r="AA121" s="35"/>
    </row>
    <row r="122" spans="1:27" ht="36" customHeight="1">
      <c r="A122" s="40">
        <v>2</v>
      </c>
      <c r="B122" s="83" t="s">
        <v>1302</v>
      </c>
      <c r="C122" s="50" t="s">
        <v>1303</v>
      </c>
      <c r="D122" s="87" t="s">
        <v>544</v>
      </c>
      <c r="E122" s="87" t="s">
        <v>545</v>
      </c>
      <c r="F122" s="87" t="s">
        <v>545</v>
      </c>
      <c r="G122" s="50">
        <v>2002</v>
      </c>
      <c r="H122" s="582">
        <v>23508000</v>
      </c>
      <c r="I122" s="40" t="s">
        <v>2138</v>
      </c>
      <c r="J122" s="88" t="s">
        <v>1387</v>
      </c>
      <c r="K122" s="49" t="s">
        <v>1383</v>
      </c>
      <c r="L122" s="40">
        <v>2</v>
      </c>
      <c r="M122" s="65" t="s">
        <v>1384</v>
      </c>
      <c r="N122" s="65" t="s">
        <v>128</v>
      </c>
      <c r="O122" s="65" t="s">
        <v>1388</v>
      </c>
      <c r="P122" s="65" t="s">
        <v>1410</v>
      </c>
      <c r="Q122" s="50" t="s">
        <v>523</v>
      </c>
      <c r="R122" s="50" t="s">
        <v>524</v>
      </c>
      <c r="S122" s="50" t="s">
        <v>524</v>
      </c>
      <c r="T122" s="50" t="s">
        <v>524</v>
      </c>
      <c r="U122" s="50" t="s">
        <v>968</v>
      </c>
      <c r="V122" s="50" t="s">
        <v>524</v>
      </c>
      <c r="W122" s="65">
        <v>3646.6</v>
      </c>
      <c r="X122" s="65" t="s">
        <v>1411</v>
      </c>
      <c r="Y122" s="65" t="s">
        <v>545</v>
      </c>
      <c r="Z122" s="65" t="s">
        <v>545</v>
      </c>
      <c r="AA122" s="35"/>
    </row>
    <row r="123" spans="1:27" ht="36" customHeight="1">
      <c r="A123" s="40">
        <v>3</v>
      </c>
      <c r="B123" s="83" t="s">
        <v>1304</v>
      </c>
      <c r="C123" s="50" t="s">
        <v>1305</v>
      </c>
      <c r="D123" s="87" t="s">
        <v>544</v>
      </c>
      <c r="E123" s="87" t="s">
        <v>545</v>
      </c>
      <c r="F123" s="87" t="s">
        <v>545</v>
      </c>
      <c r="G123" s="50">
        <v>1982</v>
      </c>
      <c r="H123" s="582">
        <v>246000</v>
      </c>
      <c r="I123" s="40" t="s">
        <v>2138</v>
      </c>
      <c r="J123" s="88" t="s">
        <v>1386</v>
      </c>
      <c r="K123" s="49" t="s">
        <v>1383</v>
      </c>
      <c r="L123" s="40">
        <v>3</v>
      </c>
      <c r="M123" s="65" t="s">
        <v>1389</v>
      </c>
      <c r="N123" s="65" t="s">
        <v>128</v>
      </c>
      <c r="O123" s="65" t="s">
        <v>1385</v>
      </c>
      <c r="P123" s="65" t="s">
        <v>1410</v>
      </c>
      <c r="Q123" s="50" t="s">
        <v>524</v>
      </c>
      <c r="R123" s="50" t="s">
        <v>524</v>
      </c>
      <c r="S123" s="50" t="s">
        <v>524</v>
      </c>
      <c r="T123" s="50" t="s">
        <v>524</v>
      </c>
      <c r="U123" s="50" t="s">
        <v>968</v>
      </c>
      <c r="V123" s="50" t="s">
        <v>524</v>
      </c>
      <c r="W123" s="65">
        <v>36.57</v>
      </c>
      <c r="X123" s="65">
        <v>1</v>
      </c>
      <c r="Y123" s="65" t="s">
        <v>545</v>
      </c>
      <c r="Z123" s="65" t="s">
        <v>545</v>
      </c>
      <c r="AA123" s="35"/>
    </row>
    <row r="124" spans="1:27" ht="36" customHeight="1">
      <c r="A124" s="40">
        <v>4</v>
      </c>
      <c r="B124" s="83" t="s">
        <v>1306</v>
      </c>
      <c r="C124" s="50"/>
      <c r="D124" s="87" t="s">
        <v>544</v>
      </c>
      <c r="E124" s="87" t="s">
        <v>545</v>
      </c>
      <c r="F124" s="87" t="s">
        <v>545</v>
      </c>
      <c r="G124" s="50">
        <v>1985</v>
      </c>
      <c r="H124" s="582">
        <v>2688000</v>
      </c>
      <c r="I124" s="40" t="s">
        <v>2138</v>
      </c>
      <c r="J124" s="88" t="s">
        <v>1390</v>
      </c>
      <c r="K124" s="49" t="s">
        <v>1391</v>
      </c>
      <c r="L124" s="40">
        <v>4</v>
      </c>
      <c r="M124" s="65" t="s">
        <v>1384</v>
      </c>
      <c r="N124" s="65" t="s">
        <v>128</v>
      </c>
      <c r="O124" s="65" t="s">
        <v>1385</v>
      </c>
      <c r="P124" s="65" t="s">
        <v>1410</v>
      </c>
      <c r="Q124" s="50" t="s">
        <v>524</v>
      </c>
      <c r="R124" s="50" t="s">
        <v>524</v>
      </c>
      <c r="S124" s="50" t="s">
        <v>524</v>
      </c>
      <c r="T124" s="50" t="s">
        <v>524</v>
      </c>
      <c r="U124" s="50" t="s">
        <v>523</v>
      </c>
      <c r="V124" s="50" t="s">
        <v>524</v>
      </c>
      <c r="W124" s="65">
        <v>360</v>
      </c>
      <c r="X124" s="65">
        <v>2</v>
      </c>
      <c r="Y124" s="65" t="s">
        <v>545</v>
      </c>
      <c r="Z124" s="65" t="s">
        <v>545</v>
      </c>
      <c r="AA124" s="35"/>
    </row>
    <row r="125" spans="1:27" ht="36" customHeight="1">
      <c r="A125" s="40">
        <v>5</v>
      </c>
      <c r="B125" s="83" t="s">
        <v>1307</v>
      </c>
      <c r="C125" s="50" t="s">
        <v>1303</v>
      </c>
      <c r="D125" s="87" t="s">
        <v>544</v>
      </c>
      <c r="E125" s="87" t="s">
        <v>545</v>
      </c>
      <c r="F125" s="87" t="s">
        <v>545</v>
      </c>
      <c r="G125" s="50">
        <v>1985</v>
      </c>
      <c r="H125" s="582">
        <v>10314000</v>
      </c>
      <c r="I125" s="40" t="s">
        <v>2138</v>
      </c>
      <c r="J125" s="88" t="s">
        <v>1390</v>
      </c>
      <c r="K125" s="49" t="s">
        <v>1391</v>
      </c>
      <c r="L125" s="40">
        <v>5</v>
      </c>
      <c r="M125" s="65" t="s">
        <v>1389</v>
      </c>
      <c r="N125" s="65" t="s">
        <v>1392</v>
      </c>
      <c r="O125" s="65" t="s">
        <v>1393</v>
      </c>
      <c r="P125" s="65" t="s">
        <v>1410</v>
      </c>
      <c r="Q125" s="50" t="s">
        <v>524</v>
      </c>
      <c r="R125" s="50" t="s">
        <v>524</v>
      </c>
      <c r="S125" s="50" t="s">
        <v>524</v>
      </c>
      <c r="T125" s="50" t="s">
        <v>524</v>
      </c>
      <c r="U125" s="50" t="s">
        <v>968</v>
      </c>
      <c r="V125" s="50" t="s">
        <v>524</v>
      </c>
      <c r="W125" s="65">
        <v>1920</v>
      </c>
      <c r="X125" s="65">
        <v>1</v>
      </c>
      <c r="Y125" s="65" t="s">
        <v>545</v>
      </c>
      <c r="Z125" s="65" t="s">
        <v>545</v>
      </c>
      <c r="AA125" s="35"/>
    </row>
    <row r="126" spans="1:27" ht="36" customHeight="1">
      <c r="A126" s="40">
        <v>6</v>
      </c>
      <c r="B126" s="83" t="s">
        <v>1308</v>
      </c>
      <c r="C126" s="50" t="s">
        <v>1309</v>
      </c>
      <c r="D126" s="87" t="s">
        <v>544</v>
      </c>
      <c r="E126" s="87" t="s">
        <v>545</v>
      </c>
      <c r="F126" s="87" t="s">
        <v>545</v>
      </c>
      <c r="G126" s="50">
        <v>1985</v>
      </c>
      <c r="H126" s="582">
        <v>4129000</v>
      </c>
      <c r="I126" s="40" t="s">
        <v>2138</v>
      </c>
      <c r="J126" s="88" t="s">
        <v>1394</v>
      </c>
      <c r="K126" s="49" t="s">
        <v>1391</v>
      </c>
      <c r="L126" s="40">
        <v>6</v>
      </c>
      <c r="M126" s="65" t="s">
        <v>1389</v>
      </c>
      <c r="N126" s="65" t="s">
        <v>128</v>
      </c>
      <c r="O126" s="65" t="s">
        <v>1385</v>
      </c>
      <c r="P126" s="65" t="s">
        <v>1410</v>
      </c>
      <c r="Q126" s="50" t="s">
        <v>524</v>
      </c>
      <c r="R126" s="50" t="s">
        <v>524</v>
      </c>
      <c r="S126" s="50" t="s">
        <v>524</v>
      </c>
      <c r="T126" s="50" t="s">
        <v>524</v>
      </c>
      <c r="U126" s="50" t="s">
        <v>968</v>
      </c>
      <c r="V126" s="50" t="s">
        <v>524</v>
      </c>
      <c r="W126" s="65">
        <v>553</v>
      </c>
      <c r="X126" s="65">
        <v>3</v>
      </c>
      <c r="Y126" s="65" t="s">
        <v>544</v>
      </c>
      <c r="Z126" s="65" t="s">
        <v>545</v>
      </c>
      <c r="AA126" s="35"/>
    </row>
    <row r="127" spans="1:27" ht="27.75" customHeight="1">
      <c r="A127" s="40">
        <v>7</v>
      </c>
      <c r="B127" s="83" t="s">
        <v>1310</v>
      </c>
      <c r="C127" s="49" t="s">
        <v>1311</v>
      </c>
      <c r="D127" s="89" t="s">
        <v>544</v>
      </c>
      <c r="E127" s="87" t="s">
        <v>545</v>
      </c>
      <c r="F127" s="87" t="s">
        <v>545</v>
      </c>
      <c r="G127" s="49">
        <v>2011</v>
      </c>
      <c r="H127" s="582">
        <v>41512.5</v>
      </c>
      <c r="I127" s="40" t="s">
        <v>118</v>
      </c>
      <c r="J127" s="88" t="s">
        <v>1386</v>
      </c>
      <c r="K127" s="49" t="s">
        <v>1383</v>
      </c>
      <c r="L127" s="40">
        <v>7</v>
      </c>
      <c r="M127" s="90" t="s">
        <v>1395</v>
      </c>
      <c r="N127" s="90" t="s">
        <v>128</v>
      </c>
      <c r="O127" s="90" t="s">
        <v>1385</v>
      </c>
      <c r="P127" s="65" t="s">
        <v>1410</v>
      </c>
      <c r="Q127" s="49" t="s">
        <v>524</v>
      </c>
      <c r="R127" s="49" t="s">
        <v>524</v>
      </c>
      <c r="S127" s="49" t="s">
        <v>968</v>
      </c>
      <c r="T127" s="49" t="s">
        <v>524</v>
      </c>
      <c r="U127" s="50" t="s">
        <v>968</v>
      </c>
      <c r="V127" s="49" t="s">
        <v>524</v>
      </c>
      <c r="W127" s="67"/>
      <c r="X127" s="67"/>
      <c r="Y127" s="67" t="s">
        <v>545</v>
      </c>
      <c r="Z127" s="65" t="s">
        <v>545</v>
      </c>
      <c r="AA127" s="35"/>
    </row>
    <row r="128" spans="1:27" ht="27.75" customHeight="1">
      <c r="A128" s="40">
        <v>8</v>
      </c>
      <c r="B128" s="83" t="s">
        <v>1312</v>
      </c>
      <c r="C128" s="49"/>
      <c r="D128" s="89" t="s">
        <v>544</v>
      </c>
      <c r="E128" s="87" t="s">
        <v>545</v>
      </c>
      <c r="F128" s="87" t="s">
        <v>545</v>
      </c>
      <c r="G128" s="49">
        <v>2011</v>
      </c>
      <c r="H128" s="582">
        <v>2038665.83</v>
      </c>
      <c r="I128" s="40" t="s">
        <v>118</v>
      </c>
      <c r="J128" s="88" t="s">
        <v>1386</v>
      </c>
      <c r="K128" s="49" t="s">
        <v>1383</v>
      </c>
      <c r="L128" s="40">
        <v>8</v>
      </c>
      <c r="M128" s="90"/>
      <c r="N128" s="342"/>
      <c r="O128" s="90"/>
      <c r="P128" s="65" t="s">
        <v>1410</v>
      </c>
      <c r="Q128" s="49" t="s">
        <v>968</v>
      </c>
      <c r="R128" s="49" t="s">
        <v>968</v>
      </c>
      <c r="S128" s="49" t="s">
        <v>968</v>
      </c>
      <c r="T128" s="49" t="s">
        <v>968</v>
      </c>
      <c r="U128" s="50" t="s">
        <v>968</v>
      </c>
      <c r="V128" s="49" t="s">
        <v>968</v>
      </c>
      <c r="W128" s="67"/>
      <c r="X128" s="67"/>
      <c r="Y128" s="67" t="s">
        <v>545</v>
      </c>
      <c r="Z128" s="65" t="s">
        <v>545</v>
      </c>
      <c r="AA128" s="35"/>
    </row>
    <row r="129" spans="1:27" ht="27.75" customHeight="1">
      <c r="A129" s="40">
        <v>9</v>
      </c>
      <c r="B129" s="83" t="s">
        <v>1313</v>
      </c>
      <c r="C129" s="49"/>
      <c r="D129" s="89" t="s">
        <v>544</v>
      </c>
      <c r="E129" s="87" t="s">
        <v>545</v>
      </c>
      <c r="F129" s="87" t="s">
        <v>545</v>
      </c>
      <c r="G129" s="49">
        <v>2011</v>
      </c>
      <c r="H129" s="582">
        <v>2567139.59</v>
      </c>
      <c r="I129" s="40" t="s">
        <v>118</v>
      </c>
      <c r="J129" s="88" t="s">
        <v>1396</v>
      </c>
      <c r="K129" s="49" t="s">
        <v>1383</v>
      </c>
      <c r="L129" s="40">
        <v>9</v>
      </c>
      <c r="M129" s="90" t="s">
        <v>1397</v>
      </c>
      <c r="N129" s="342" t="s">
        <v>128</v>
      </c>
      <c r="O129" s="90" t="s">
        <v>1385</v>
      </c>
      <c r="P129" s="65" t="s">
        <v>1410</v>
      </c>
      <c r="Q129" s="49" t="s">
        <v>524</v>
      </c>
      <c r="R129" s="49" t="s">
        <v>524</v>
      </c>
      <c r="S129" s="49" t="s">
        <v>524</v>
      </c>
      <c r="T129" s="49" t="s">
        <v>524</v>
      </c>
      <c r="U129" s="50" t="s">
        <v>968</v>
      </c>
      <c r="V129" s="49" t="s">
        <v>524</v>
      </c>
      <c r="W129" s="67"/>
      <c r="X129" s="67"/>
      <c r="Y129" s="67" t="s">
        <v>545</v>
      </c>
      <c r="Z129" s="65" t="s">
        <v>545</v>
      </c>
      <c r="AA129" s="35"/>
    </row>
    <row r="130" spans="1:27" ht="27.75" customHeight="1">
      <c r="A130" s="40">
        <v>10</v>
      </c>
      <c r="B130" s="83" t="s">
        <v>1314</v>
      </c>
      <c r="C130" s="49" t="s">
        <v>1303</v>
      </c>
      <c r="D130" s="89" t="s">
        <v>544</v>
      </c>
      <c r="E130" s="87" t="s">
        <v>545</v>
      </c>
      <c r="F130" s="87" t="s">
        <v>545</v>
      </c>
      <c r="G130" s="49">
        <v>2011</v>
      </c>
      <c r="H130" s="582">
        <v>3729003.58</v>
      </c>
      <c r="I130" s="40" t="s">
        <v>118</v>
      </c>
      <c r="J130" s="88" t="s">
        <v>1398</v>
      </c>
      <c r="K130" s="49" t="s">
        <v>1383</v>
      </c>
      <c r="L130" s="40">
        <v>10</v>
      </c>
      <c r="M130" s="90"/>
      <c r="N130" s="342"/>
      <c r="O130" s="90"/>
      <c r="P130" s="65" t="s">
        <v>1410</v>
      </c>
      <c r="Q130" s="49" t="s">
        <v>968</v>
      </c>
      <c r="R130" s="49" t="s">
        <v>968</v>
      </c>
      <c r="S130" s="49" t="s">
        <v>968</v>
      </c>
      <c r="T130" s="49" t="s">
        <v>968</v>
      </c>
      <c r="U130" s="50" t="s">
        <v>968</v>
      </c>
      <c r="V130" s="49" t="s">
        <v>968</v>
      </c>
      <c r="W130" s="67"/>
      <c r="X130" s="67"/>
      <c r="Y130" s="67"/>
      <c r="Z130" s="65"/>
      <c r="AA130" s="35"/>
    </row>
    <row r="131" spans="1:27" ht="33.75" customHeight="1">
      <c r="A131" s="40">
        <v>11</v>
      </c>
      <c r="B131" s="83" t="s">
        <v>1316</v>
      </c>
      <c r="C131" s="43"/>
      <c r="D131" s="92" t="s">
        <v>544</v>
      </c>
      <c r="E131" s="93" t="s">
        <v>545</v>
      </c>
      <c r="F131" s="93" t="s">
        <v>545</v>
      </c>
      <c r="G131" s="40">
        <v>2003</v>
      </c>
      <c r="H131" s="582">
        <v>1300199.14</v>
      </c>
      <c r="I131" s="40" t="s">
        <v>118</v>
      </c>
      <c r="J131" s="88" t="s">
        <v>1386</v>
      </c>
      <c r="K131" s="49" t="s">
        <v>1383</v>
      </c>
      <c r="L131" s="40">
        <v>11</v>
      </c>
      <c r="M131" s="67"/>
      <c r="N131" s="65"/>
      <c r="O131" s="67"/>
      <c r="P131" s="65" t="s">
        <v>1410</v>
      </c>
      <c r="Q131" s="49" t="s">
        <v>968</v>
      </c>
      <c r="R131" s="49" t="s">
        <v>968</v>
      </c>
      <c r="S131" s="49" t="s">
        <v>968</v>
      </c>
      <c r="T131" s="49" t="s">
        <v>968</v>
      </c>
      <c r="U131" s="50" t="s">
        <v>968</v>
      </c>
      <c r="V131" s="49" t="s">
        <v>968</v>
      </c>
      <c r="W131" s="67"/>
      <c r="X131" s="67"/>
      <c r="Y131" s="67"/>
      <c r="Z131" s="65"/>
      <c r="AA131" s="35"/>
    </row>
    <row r="132" spans="1:27" ht="27.75" customHeight="1">
      <c r="A132" s="40">
        <v>12</v>
      </c>
      <c r="B132" s="83" t="s">
        <v>1318</v>
      </c>
      <c r="C132" s="49"/>
      <c r="D132" s="92" t="s">
        <v>544</v>
      </c>
      <c r="E132" s="93" t="s">
        <v>545</v>
      </c>
      <c r="F132" s="93" t="s">
        <v>545</v>
      </c>
      <c r="G132" s="40">
        <v>2003</v>
      </c>
      <c r="H132" s="582">
        <v>656253.29</v>
      </c>
      <c r="I132" s="40" t="s">
        <v>118</v>
      </c>
      <c r="J132" s="88" t="s">
        <v>1386</v>
      </c>
      <c r="K132" s="49" t="s">
        <v>1383</v>
      </c>
      <c r="L132" s="40">
        <v>12</v>
      </c>
      <c r="M132" s="67"/>
      <c r="N132" s="65"/>
      <c r="O132" s="67"/>
      <c r="P132" s="65" t="s">
        <v>1410</v>
      </c>
      <c r="Q132" s="49" t="s">
        <v>968</v>
      </c>
      <c r="R132" s="49" t="s">
        <v>968</v>
      </c>
      <c r="S132" s="49" t="s">
        <v>968</v>
      </c>
      <c r="T132" s="49" t="s">
        <v>968</v>
      </c>
      <c r="U132" s="50" t="s">
        <v>968</v>
      </c>
      <c r="V132" s="49" t="s">
        <v>968</v>
      </c>
      <c r="W132" s="67"/>
      <c r="X132" s="67"/>
      <c r="Y132" s="67"/>
      <c r="Z132" s="65"/>
      <c r="AA132" s="35"/>
    </row>
    <row r="133" spans="1:27" ht="27.75" customHeight="1">
      <c r="A133" s="40">
        <v>13</v>
      </c>
      <c r="B133" s="83" t="s">
        <v>1320</v>
      </c>
      <c r="C133" s="49"/>
      <c r="D133" s="89" t="s">
        <v>544</v>
      </c>
      <c r="E133" s="87" t="s">
        <v>545</v>
      </c>
      <c r="F133" s="87" t="s">
        <v>545</v>
      </c>
      <c r="G133" s="49">
        <v>2007</v>
      </c>
      <c r="H133" s="582">
        <v>15372</v>
      </c>
      <c r="I133" s="40" t="s">
        <v>118</v>
      </c>
      <c r="J133" s="88"/>
      <c r="K133" s="49" t="s">
        <v>1399</v>
      </c>
      <c r="L133" s="40">
        <v>13</v>
      </c>
      <c r="M133" s="67"/>
      <c r="N133" s="65"/>
      <c r="O133" s="67"/>
      <c r="P133" s="65"/>
      <c r="Q133" s="49" t="s">
        <v>968</v>
      </c>
      <c r="R133" s="49" t="s">
        <v>968</v>
      </c>
      <c r="S133" s="49" t="s">
        <v>968</v>
      </c>
      <c r="T133" s="49" t="s">
        <v>968</v>
      </c>
      <c r="U133" s="49" t="s">
        <v>968</v>
      </c>
      <c r="V133" s="49" t="s">
        <v>968</v>
      </c>
      <c r="W133" s="67"/>
      <c r="X133" s="67"/>
      <c r="Y133" s="67"/>
      <c r="Z133" s="65"/>
      <c r="AA133" s="35"/>
    </row>
    <row r="134" spans="1:27" ht="27.75" customHeight="1">
      <c r="A134" s="40">
        <v>14</v>
      </c>
      <c r="B134" s="83" t="s">
        <v>1322</v>
      </c>
      <c r="C134" s="49"/>
      <c r="D134" s="89" t="s">
        <v>544</v>
      </c>
      <c r="E134" s="87" t="s">
        <v>545</v>
      </c>
      <c r="F134" s="87" t="s">
        <v>545</v>
      </c>
      <c r="G134" s="49">
        <v>2008</v>
      </c>
      <c r="H134" s="582">
        <v>781612.49</v>
      </c>
      <c r="I134" s="40" t="s">
        <v>118</v>
      </c>
      <c r="J134" s="88" t="s">
        <v>1386</v>
      </c>
      <c r="K134" s="49" t="s">
        <v>1383</v>
      </c>
      <c r="L134" s="40">
        <v>14</v>
      </c>
      <c r="M134" s="67"/>
      <c r="N134" s="49"/>
      <c r="O134" s="67"/>
      <c r="P134" s="65" t="s">
        <v>1410</v>
      </c>
      <c r="Q134" s="49" t="s">
        <v>968</v>
      </c>
      <c r="R134" s="49" t="s">
        <v>968</v>
      </c>
      <c r="S134" s="49" t="s">
        <v>968</v>
      </c>
      <c r="T134" s="49" t="s">
        <v>968</v>
      </c>
      <c r="U134" s="49" t="s">
        <v>968</v>
      </c>
      <c r="V134" s="49" t="s">
        <v>968</v>
      </c>
      <c r="W134" s="67"/>
      <c r="X134" s="67"/>
      <c r="Y134" s="67"/>
      <c r="Z134" s="65"/>
      <c r="AA134" s="35"/>
    </row>
    <row r="135" spans="1:27" ht="27.75" customHeight="1">
      <c r="A135" s="40">
        <v>15</v>
      </c>
      <c r="B135" s="83" t="s">
        <v>1324</v>
      </c>
      <c r="C135" s="49"/>
      <c r="D135" s="89" t="s">
        <v>544</v>
      </c>
      <c r="E135" s="87" t="s">
        <v>545</v>
      </c>
      <c r="F135" s="87" t="s">
        <v>545</v>
      </c>
      <c r="G135" s="49">
        <v>2008</v>
      </c>
      <c r="H135" s="582">
        <v>224124.11</v>
      </c>
      <c r="I135" s="40" t="s">
        <v>118</v>
      </c>
      <c r="J135" s="88" t="s">
        <v>1386</v>
      </c>
      <c r="K135" s="49" t="s">
        <v>1383</v>
      </c>
      <c r="L135" s="40">
        <v>15</v>
      </c>
      <c r="M135" s="67"/>
      <c r="N135" s="65"/>
      <c r="O135" s="67"/>
      <c r="P135" s="65" t="s">
        <v>1410</v>
      </c>
      <c r="Q135" s="49" t="s">
        <v>968</v>
      </c>
      <c r="R135" s="49" t="s">
        <v>968</v>
      </c>
      <c r="S135" s="49" t="s">
        <v>968</v>
      </c>
      <c r="T135" s="49" t="s">
        <v>968</v>
      </c>
      <c r="U135" s="49" t="s">
        <v>968</v>
      </c>
      <c r="V135" s="49" t="s">
        <v>968</v>
      </c>
      <c r="W135" s="67"/>
      <c r="X135" s="67"/>
      <c r="Y135" s="67"/>
      <c r="Z135" s="65"/>
      <c r="AA135" s="35"/>
    </row>
    <row r="136" spans="1:27" ht="27.75" customHeight="1">
      <c r="A136" s="40">
        <v>16</v>
      </c>
      <c r="B136" s="83" t="s">
        <v>1326</v>
      </c>
      <c r="C136" s="49" t="s">
        <v>1303</v>
      </c>
      <c r="D136" s="89" t="s">
        <v>544</v>
      </c>
      <c r="E136" s="87" t="s">
        <v>545</v>
      </c>
      <c r="F136" s="87" t="s">
        <v>545</v>
      </c>
      <c r="G136" s="49">
        <v>2008</v>
      </c>
      <c r="H136" s="582">
        <v>2193109.03</v>
      </c>
      <c r="I136" s="40" t="s">
        <v>118</v>
      </c>
      <c r="J136" s="88" t="s">
        <v>1400</v>
      </c>
      <c r="K136" s="49" t="s">
        <v>1383</v>
      </c>
      <c r="L136" s="40">
        <v>16</v>
      </c>
      <c r="M136" s="67"/>
      <c r="N136" s="67"/>
      <c r="O136" s="67"/>
      <c r="P136" s="65" t="s">
        <v>1410</v>
      </c>
      <c r="Q136" s="49" t="s">
        <v>968</v>
      </c>
      <c r="R136" s="49" t="s">
        <v>968</v>
      </c>
      <c r="S136" s="49" t="s">
        <v>968</v>
      </c>
      <c r="T136" s="49" t="s">
        <v>968</v>
      </c>
      <c r="U136" s="49" t="s">
        <v>968</v>
      </c>
      <c r="V136" s="49" t="s">
        <v>968</v>
      </c>
      <c r="W136" s="67"/>
      <c r="X136" s="67"/>
      <c r="Y136" s="67"/>
      <c r="Z136" s="65"/>
      <c r="AA136" s="35"/>
    </row>
    <row r="137" spans="1:27" ht="27.75" customHeight="1">
      <c r="A137" s="40">
        <v>17</v>
      </c>
      <c r="B137" s="83" t="s">
        <v>1328</v>
      </c>
      <c r="C137" s="49" t="s">
        <v>1303</v>
      </c>
      <c r="D137" s="89" t="s">
        <v>544</v>
      </c>
      <c r="E137" s="89" t="s">
        <v>545</v>
      </c>
      <c r="F137" s="89" t="s">
        <v>545</v>
      </c>
      <c r="G137" s="49"/>
      <c r="H137" s="582">
        <v>735665.48</v>
      </c>
      <c r="I137" s="40" t="s">
        <v>118</v>
      </c>
      <c r="J137" s="88"/>
      <c r="K137" s="49" t="s">
        <v>1399</v>
      </c>
      <c r="L137" s="40">
        <v>17</v>
      </c>
      <c r="M137" s="90"/>
      <c r="N137" s="90"/>
      <c r="O137" s="90"/>
      <c r="P137" s="65"/>
      <c r="Q137" s="49" t="s">
        <v>968</v>
      </c>
      <c r="R137" s="49" t="s">
        <v>968</v>
      </c>
      <c r="S137" s="49" t="s">
        <v>968</v>
      </c>
      <c r="T137" s="49" t="s">
        <v>968</v>
      </c>
      <c r="U137" s="49" t="s">
        <v>968</v>
      </c>
      <c r="V137" s="49" t="s">
        <v>968</v>
      </c>
      <c r="W137" s="67"/>
      <c r="X137" s="67"/>
      <c r="Y137" s="67"/>
      <c r="Z137" s="65"/>
      <c r="AA137" s="35"/>
    </row>
    <row r="138" spans="1:27" ht="39" customHeight="1">
      <c r="A138" s="40">
        <v>18</v>
      </c>
      <c r="B138" s="83" t="s">
        <v>1330</v>
      </c>
      <c r="C138" s="49" t="s">
        <v>1303</v>
      </c>
      <c r="D138" s="89" t="s">
        <v>544</v>
      </c>
      <c r="E138" s="89" t="s">
        <v>545</v>
      </c>
      <c r="F138" s="89" t="s">
        <v>545</v>
      </c>
      <c r="G138" s="49">
        <v>2010</v>
      </c>
      <c r="H138" s="582">
        <v>333564</v>
      </c>
      <c r="I138" s="40" t="s">
        <v>118</v>
      </c>
      <c r="J138" s="88" t="s">
        <v>1386</v>
      </c>
      <c r="K138" s="49" t="s">
        <v>1383</v>
      </c>
      <c r="L138" s="40">
        <v>18</v>
      </c>
      <c r="M138" s="67"/>
      <c r="N138" s="67"/>
      <c r="O138" s="67"/>
      <c r="P138" s="65" t="s">
        <v>1410</v>
      </c>
      <c r="Q138" s="49" t="s">
        <v>968</v>
      </c>
      <c r="R138" s="49" t="s">
        <v>968</v>
      </c>
      <c r="S138" s="49" t="s">
        <v>968</v>
      </c>
      <c r="T138" s="49" t="s">
        <v>968</v>
      </c>
      <c r="U138" s="49" t="s">
        <v>968</v>
      </c>
      <c r="V138" s="49" t="s">
        <v>968</v>
      </c>
      <c r="W138" s="67"/>
      <c r="X138" s="67"/>
      <c r="Y138" s="67"/>
      <c r="Z138" s="67"/>
      <c r="AA138" s="35"/>
    </row>
    <row r="139" spans="1:27" ht="37.5" customHeight="1">
      <c r="A139" s="40">
        <v>19</v>
      </c>
      <c r="B139" s="73" t="s">
        <v>1332</v>
      </c>
      <c r="C139" s="50"/>
      <c r="D139" s="89" t="s">
        <v>544</v>
      </c>
      <c r="E139" s="89" t="s">
        <v>545</v>
      </c>
      <c r="F139" s="89" t="s">
        <v>545</v>
      </c>
      <c r="G139" s="49">
        <v>2010</v>
      </c>
      <c r="H139" s="578">
        <v>698854.02</v>
      </c>
      <c r="I139" s="40" t="s">
        <v>118</v>
      </c>
      <c r="J139" s="94" t="s">
        <v>1386</v>
      </c>
      <c r="K139" s="50" t="s">
        <v>1383</v>
      </c>
      <c r="L139" s="40">
        <v>19</v>
      </c>
      <c r="M139" s="67"/>
      <c r="N139" s="67"/>
      <c r="O139" s="67"/>
      <c r="P139" s="65" t="s">
        <v>1410</v>
      </c>
      <c r="Q139" s="50" t="s">
        <v>968</v>
      </c>
      <c r="R139" s="50" t="s">
        <v>968</v>
      </c>
      <c r="S139" s="50" t="s">
        <v>968</v>
      </c>
      <c r="T139" s="50" t="s">
        <v>968</v>
      </c>
      <c r="U139" s="50" t="s">
        <v>968</v>
      </c>
      <c r="V139" s="50" t="s">
        <v>968</v>
      </c>
      <c r="W139" s="65"/>
      <c r="X139" s="65"/>
      <c r="Y139" s="65"/>
      <c r="Z139" s="65"/>
      <c r="AA139" s="35"/>
    </row>
    <row r="140" spans="1:27" ht="27.75" customHeight="1">
      <c r="A140" s="40">
        <v>20</v>
      </c>
      <c r="B140" s="83" t="s">
        <v>1334</v>
      </c>
      <c r="C140" s="49" t="s">
        <v>1303</v>
      </c>
      <c r="D140" s="89" t="s">
        <v>544</v>
      </c>
      <c r="E140" s="89" t="s">
        <v>545</v>
      </c>
      <c r="F140" s="89" t="s">
        <v>545</v>
      </c>
      <c r="G140" s="49">
        <v>2010</v>
      </c>
      <c r="H140" s="582">
        <v>956209.37</v>
      </c>
      <c r="I140" s="40" t="s">
        <v>118</v>
      </c>
      <c r="J140" s="88" t="s">
        <v>1386</v>
      </c>
      <c r="K140" s="49" t="s">
        <v>1383</v>
      </c>
      <c r="L140" s="40">
        <v>20</v>
      </c>
      <c r="M140" s="67"/>
      <c r="N140" s="67"/>
      <c r="O140" s="67"/>
      <c r="P140" s="65" t="s">
        <v>1410</v>
      </c>
      <c r="Q140" s="49" t="s">
        <v>968</v>
      </c>
      <c r="R140" s="49" t="s">
        <v>968</v>
      </c>
      <c r="S140" s="49" t="s">
        <v>968</v>
      </c>
      <c r="T140" s="49" t="s">
        <v>968</v>
      </c>
      <c r="U140" s="49" t="s">
        <v>968</v>
      </c>
      <c r="V140" s="49" t="s">
        <v>968</v>
      </c>
      <c r="W140" s="67"/>
      <c r="X140" s="67"/>
      <c r="Y140" s="67"/>
      <c r="Z140" s="65"/>
      <c r="AA140" s="35"/>
    </row>
    <row r="141" spans="1:27" ht="27.75" customHeight="1">
      <c r="A141" s="40">
        <v>21</v>
      </c>
      <c r="B141" s="83" t="s">
        <v>1336</v>
      </c>
      <c r="C141" s="49" t="s">
        <v>1303</v>
      </c>
      <c r="D141" s="89" t="s">
        <v>544</v>
      </c>
      <c r="E141" s="89" t="s">
        <v>545</v>
      </c>
      <c r="F141" s="89" t="s">
        <v>545</v>
      </c>
      <c r="G141" s="49">
        <v>2010</v>
      </c>
      <c r="H141" s="582">
        <v>139563.69</v>
      </c>
      <c r="I141" s="40" t="s">
        <v>118</v>
      </c>
      <c r="J141" s="88" t="s">
        <v>1386</v>
      </c>
      <c r="K141" s="49" t="s">
        <v>1383</v>
      </c>
      <c r="L141" s="40">
        <v>21</v>
      </c>
      <c r="M141" s="67"/>
      <c r="N141" s="67"/>
      <c r="O141" s="67"/>
      <c r="P141" s="65" t="s">
        <v>1410</v>
      </c>
      <c r="Q141" s="49" t="s">
        <v>968</v>
      </c>
      <c r="R141" s="49" t="s">
        <v>968</v>
      </c>
      <c r="S141" s="49" t="s">
        <v>968</v>
      </c>
      <c r="T141" s="49" t="s">
        <v>968</v>
      </c>
      <c r="U141" s="49" t="s">
        <v>968</v>
      </c>
      <c r="V141" s="49" t="s">
        <v>968</v>
      </c>
      <c r="W141" s="67"/>
      <c r="X141" s="67"/>
      <c r="Y141" s="67"/>
      <c r="Z141" s="65"/>
      <c r="AA141" s="35"/>
    </row>
    <row r="142" spans="1:27" ht="27.75" customHeight="1">
      <c r="A142" s="40">
        <v>22</v>
      </c>
      <c r="B142" s="83" t="s">
        <v>1338</v>
      </c>
      <c r="C142" s="49" t="s">
        <v>546</v>
      </c>
      <c r="D142" s="89"/>
      <c r="E142" s="87" t="s">
        <v>545</v>
      </c>
      <c r="F142" s="87" t="s">
        <v>545</v>
      </c>
      <c r="G142" s="49">
        <v>2012</v>
      </c>
      <c r="H142" s="582">
        <v>33599.91</v>
      </c>
      <c r="I142" s="40" t="s">
        <v>118</v>
      </c>
      <c r="J142" s="88"/>
      <c r="K142" s="49" t="s">
        <v>1383</v>
      </c>
      <c r="L142" s="40">
        <v>22</v>
      </c>
      <c r="M142" s="67"/>
      <c r="N142" s="67"/>
      <c r="O142" s="67"/>
      <c r="P142" s="65" t="s">
        <v>1410</v>
      </c>
      <c r="Q142" s="49" t="s">
        <v>968</v>
      </c>
      <c r="R142" s="49" t="s">
        <v>968</v>
      </c>
      <c r="S142" s="49" t="s">
        <v>968</v>
      </c>
      <c r="T142" s="49" t="s">
        <v>968</v>
      </c>
      <c r="U142" s="49" t="s">
        <v>968</v>
      </c>
      <c r="V142" s="49" t="s">
        <v>968</v>
      </c>
      <c r="W142" s="67"/>
      <c r="X142" s="67"/>
      <c r="Y142" s="67"/>
      <c r="Z142" s="65"/>
      <c r="AA142" s="35"/>
    </row>
    <row r="143" spans="1:27" ht="27.75" customHeight="1">
      <c r="A143" s="40">
        <v>23</v>
      </c>
      <c r="B143" s="83" t="s">
        <v>1340</v>
      </c>
      <c r="C143" s="49" t="s">
        <v>546</v>
      </c>
      <c r="D143" s="89"/>
      <c r="E143" s="87" t="s">
        <v>545</v>
      </c>
      <c r="F143" s="87" t="s">
        <v>545</v>
      </c>
      <c r="G143" s="49">
        <v>2012</v>
      </c>
      <c r="H143" s="582">
        <v>59254.02</v>
      </c>
      <c r="I143" s="40" t="s">
        <v>118</v>
      </c>
      <c r="J143" s="88"/>
      <c r="K143" s="49" t="s">
        <v>1383</v>
      </c>
      <c r="L143" s="40">
        <v>23</v>
      </c>
      <c r="M143" s="67"/>
      <c r="N143" s="67"/>
      <c r="O143" s="67"/>
      <c r="P143" s="65" t="s">
        <v>1410</v>
      </c>
      <c r="Q143" s="49" t="s">
        <v>968</v>
      </c>
      <c r="R143" s="49" t="s">
        <v>968</v>
      </c>
      <c r="S143" s="49" t="s">
        <v>968</v>
      </c>
      <c r="T143" s="49" t="s">
        <v>968</v>
      </c>
      <c r="U143" s="49" t="s">
        <v>968</v>
      </c>
      <c r="V143" s="49" t="s">
        <v>968</v>
      </c>
      <c r="W143" s="67"/>
      <c r="X143" s="67"/>
      <c r="Y143" s="67"/>
      <c r="Z143" s="65"/>
      <c r="AA143" s="35"/>
    </row>
    <row r="144" spans="1:27" ht="27.75" customHeight="1">
      <c r="A144" s="40">
        <v>24</v>
      </c>
      <c r="B144" s="83" t="s">
        <v>1342</v>
      </c>
      <c r="C144" s="49"/>
      <c r="D144" s="89" t="s">
        <v>544</v>
      </c>
      <c r="E144" s="87" t="s">
        <v>545</v>
      </c>
      <c r="F144" s="87" t="s">
        <v>545</v>
      </c>
      <c r="G144" s="49">
        <v>2011</v>
      </c>
      <c r="H144" s="582">
        <v>72571.62</v>
      </c>
      <c r="I144" s="40" t="s">
        <v>118</v>
      </c>
      <c r="J144" s="88" t="s">
        <v>1386</v>
      </c>
      <c r="K144" s="49" t="s">
        <v>1383</v>
      </c>
      <c r="L144" s="40">
        <v>24</v>
      </c>
      <c r="M144" s="67"/>
      <c r="N144" s="67"/>
      <c r="O144" s="67"/>
      <c r="P144" s="65" t="s">
        <v>1410</v>
      </c>
      <c r="Q144" s="49" t="s">
        <v>968</v>
      </c>
      <c r="R144" s="49" t="s">
        <v>968</v>
      </c>
      <c r="S144" s="49" t="s">
        <v>968</v>
      </c>
      <c r="T144" s="49" t="s">
        <v>968</v>
      </c>
      <c r="U144" s="49" t="s">
        <v>968</v>
      </c>
      <c r="V144" s="49" t="s">
        <v>968</v>
      </c>
      <c r="W144" s="67"/>
      <c r="X144" s="67"/>
      <c r="Y144" s="67"/>
      <c r="Z144" s="65"/>
      <c r="AA144" s="35"/>
    </row>
    <row r="145" spans="1:27" ht="27.75" customHeight="1">
      <c r="A145" s="40">
        <v>25</v>
      </c>
      <c r="B145" s="83" t="s">
        <v>1344</v>
      </c>
      <c r="C145" s="49" t="s">
        <v>1345</v>
      </c>
      <c r="D145" s="89" t="s">
        <v>544</v>
      </c>
      <c r="E145" s="87" t="s">
        <v>545</v>
      </c>
      <c r="F145" s="87" t="s">
        <v>545</v>
      </c>
      <c r="G145" s="49">
        <v>2014</v>
      </c>
      <c r="H145" s="582">
        <v>513000</v>
      </c>
      <c r="I145" s="40" t="s">
        <v>2138</v>
      </c>
      <c r="J145" s="88" t="s">
        <v>1401</v>
      </c>
      <c r="K145" s="49" t="s">
        <v>1402</v>
      </c>
      <c r="L145" s="40">
        <v>25</v>
      </c>
      <c r="M145" s="67" t="s">
        <v>1389</v>
      </c>
      <c r="N145" s="67" t="s">
        <v>128</v>
      </c>
      <c r="O145" s="67" t="s">
        <v>1403</v>
      </c>
      <c r="P145" s="65"/>
      <c r="Q145" s="49" t="s">
        <v>524</v>
      </c>
      <c r="R145" s="49" t="s">
        <v>524</v>
      </c>
      <c r="S145" s="49" t="s">
        <v>524</v>
      </c>
      <c r="T145" s="49" t="s">
        <v>524</v>
      </c>
      <c r="U145" s="49" t="s">
        <v>968</v>
      </c>
      <c r="V145" s="49" t="s">
        <v>524</v>
      </c>
      <c r="W145" s="67">
        <v>88.04</v>
      </c>
      <c r="X145" s="67">
        <v>1</v>
      </c>
      <c r="Y145" s="67" t="s">
        <v>545</v>
      </c>
      <c r="Z145" s="65" t="s">
        <v>545</v>
      </c>
      <c r="AA145" s="35"/>
    </row>
    <row r="146" spans="1:27" ht="27.75" customHeight="1">
      <c r="A146" s="40">
        <v>26</v>
      </c>
      <c r="B146" s="83" t="s">
        <v>1347</v>
      </c>
      <c r="C146" s="49"/>
      <c r="D146" s="89"/>
      <c r="E146" s="87" t="s">
        <v>545</v>
      </c>
      <c r="F146" s="87" t="s">
        <v>545</v>
      </c>
      <c r="G146" s="49"/>
      <c r="H146" s="582">
        <v>14147</v>
      </c>
      <c r="I146" s="40" t="s">
        <v>118</v>
      </c>
      <c r="J146" s="95"/>
      <c r="K146" s="49" t="s">
        <v>1402</v>
      </c>
      <c r="L146" s="40">
        <v>26</v>
      </c>
      <c r="M146" s="67"/>
      <c r="N146" s="67"/>
      <c r="O146" s="67"/>
      <c r="P146" s="65"/>
      <c r="Q146" s="49" t="s">
        <v>968</v>
      </c>
      <c r="R146" s="49" t="s">
        <v>968</v>
      </c>
      <c r="S146" s="49" t="s">
        <v>968</v>
      </c>
      <c r="T146" s="49" t="s">
        <v>968</v>
      </c>
      <c r="U146" s="49" t="s">
        <v>968</v>
      </c>
      <c r="V146" s="49" t="s">
        <v>968</v>
      </c>
      <c r="W146" s="67"/>
      <c r="X146" s="67"/>
      <c r="Y146" s="67"/>
      <c r="Z146" s="65"/>
      <c r="AA146" s="35"/>
    </row>
    <row r="147" spans="1:27" ht="27.75" customHeight="1">
      <c r="A147" s="40">
        <v>27</v>
      </c>
      <c r="B147" s="83" t="s">
        <v>1349</v>
      </c>
      <c r="C147" s="49"/>
      <c r="D147" s="89"/>
      <c r="E147" s="87" t="s">
        <v>545</v>
      </c>
      <c r="F147" s="87" t="s">
        <v>545</v>
      </c>
      <c r="G147" s="49"/>
      <c r="H147" s="582">
        <v>4994.54</v>
      </c>
      <c r="I147" s="40" t="s">
        <v>118</v>
      </c>
      <c r="J147" s="88"/>
      <c r="K147" s="49" t="s">
        <v>1402</v>
      </c>
      <c r="L147" s="40">
        <v>27</v>
      </c>
      <c r="M147" s="67"/>
      <c r="N147" s="67"/>
      <c r="O147" s="67"/>
      <c r="P147" s="65"/>
      <c r="Q147" s="49" t="s">
        <v>968</v>
      </c>
      <c r="R147" s="49" t="s">
        <v>968</v>
      </c>
      <c r="S147" s="49" t="s">
        <v>968</v>
      </c>
      <c r="T147" s="49" t="s">
        <v>968</v>
      </c>
      <c r="U147" s="49" t="s">
        <v>968</v>
      </c>
      <c r="V147" s="49" t="s">
        <v>968</v>
      </c>
      <c r="W147" s="67"/>
      <c r="X147" s="67"/>
      <c r="Y147" s="67"/>
      <c r="Z147" s="65"/>
      <c r="AA147" s="35"/>
    </row>
    <row r="148" spans="1:27" ht="27.75" customHeight="1">
      <c r="A148" s="40">
        <v>28</v>
      </c>
      <c r="B148" s="83" t="s">
        <v>1351</v>
      </c>
      <c r="C148" s="49"/>
      <c r="D148" s="89"/>
      <c r="E148" s="87" t="s">
        <v>545</v>
      </c>
      <c r="F148" s="87" t="s">
        <v>545</v>
      </c>
      <c r="G148" s="49"/>
      <c r="H148" s="582">
        <v>21840</v>
      </c>
      <c r="I148" s="40" t="s">
        <v>118</v>
      </c>
      <c r="J148" s="88"/>
      <c r="K148" s="49" t="s">
        <v>1402</v>
      </c>
      <c r="L148" s="40">
        <v>28</v>
      </c>
      <c r="M148" s="67"/>
      <c r="N148" s="67"/>
      <c r="O148" s="67"/>
      <c r="P148" s="65"/>
      <c r="Q148" s="49" t="s">
        <v>968</v>
      </c>
      <c r="R148" s="49" t="s">
        <v>968</v>
      </c>
      <c r="S148" s="49" t="s">
        <v>968</v>
      </c>
      <c r="T148" s="49" t="s">
        <v>968</v>
      </c>
      <c r="U148" s="49" t="s">
        <v>968</v>
      </c>
      <c r="V148" s="49" t="s">
        <v>968</v>
      </c>
      <c r="W148" s="67"/>
      <c r="X148" s="67"/>
      <c r="Y148" s="67"/>
      <c r="Z148" s="65"/>
      <c r="AA148" s="35"/>
    </row>
    <row r="149" spans="1:27" ht="27.75" customHeight="1">
      <c r="A149" s="40">
        <v>29</v>
      </c>
      <c r="B149" s="83" t="s">
        <v>1353</v>
      </c>
      <c r="C149" s="49" t="s">
        <v>1345</v>
      </c>
      <c r="D149" s="89" t="s">
        <v>544</v>
      </c>
      <c r="E149" s="89"/>
      <c r="F149" s="89"/>
      <c r="G149" s="49">
        <v>2017</v>
      </c>
      <c r="H149" s="582">
        <v>678437.95</v>
      </c>
      <c r="I149" s="40" t="s">
        <v>118</v>
      </c>
      <c r="J149" s="88" t="s">
        <v>1404</v>
      </c>
      <c r="K149" s="49" t="s">
        <v>1399</v>
      </c>
      <c r="L149" s="40">
        <v>29</v>
      </c>
      <c r="M149" s="67"/>
      <c r="N149" s="67"/>
      <c r="O149" s="67" t="s">
        <v>1405</v>
      </c>
      <c r="P149" s="65"/>
      <c r="Q149" s="49" t="s">
        <v>524</v>
      </c>
      <c r="R149" s="49" t="s">
        <v>524</v>
      </c>
      <c r="S149" s="49" t="s">
        <v>524</v>
      </c>
      <c r="T149" s="49" t="s">
        <v>524</v>
      </c>
      <c r="U149" s="49" t="s">
        <v>968</v>
      </c>
      <c r="V149" s="49" t="s">
        <v>524</v>
      </c>
      <c r="W149" s="67" t="s">
        <v>1412</v>
      </c>
      <c r="X149" s="67">
        <v>1</v>
      </c>
      <c r="Y149" s="67" t="s">
        <v>545</v>
      </c>
      <c r="Z149" s="65" t="s">
        <v>545</v>
      </c>
      <c r="AA149" s="35"/>
    </row>
    <row r="150" spans="1:27" ht="27.75" customHeight="1">
      <c r="A150" s="40">
        <v>30</v>
      </c>
      <c r="B150" s="83" t="s">
        <v>1355</v>
      </c>
      <c r="C150" s="49"/>
      <c r="D150" s="89"/>
      <c r="E150" s="89"/>
      <c r="F150" s="89"/>
      <c r="G150" s="49">
        <v>2017</v>
      </c>
      <c r="H150" s="582">
        <v>137276.49</v>
      </c>
      <c r="I150" s="40" t="s">
        <v>118</v>
      </c>
      <c r="J150" s="88" t="s">
        <v>1406</v>
      </c>
      <c r="K150" s="49" t="s">
        <v>1399</v>
      </c>
      <c r="L150" s="40">
        <v>30</v>
      </c>
      <c r="M150" s="67"/>
      <c r="N150" s="67"/>
      <c r="O150" s="67"/>
      <c r="P150" s="65"/>
      <c r="Q150" s="49" t="s">
        <v>968</v>
      </c>
      <c r="R150" s="49" t="s">
        <v>968</v>
      </c>
      <c r="S150" s="49" t="s">
        <v>968</v>
      </c>
      <c r="T150" s="49" t="s">
        <v>968</v>
      </c>
      <c r="U150" s="49" t="s">
        <v>968</v>
      </c>
      <c r="V150" s="49" t="s">
        <v>968</v>
      </c>
      <c r="W150" s="67"/>
      <c r="X150" s="67"/>
      <c r="Y150" s="67"/>
      <c r="Z150" s="65"/>
      <c r="AA150" s="35"/>
    </row>
    <row r="151" spans="1:27" ht="27.75" customHeight="1">
      <c r="A151" s="40">
        <v>31</v>
      </c>
      <c r="B151" s="96" t="s">
        <v>1356</v>
      </c>
      <c r="C151" s="82"/>
      <c r="D151" s="89"/>
      <c r="E151" s="89"/>
      <c r="F151" s="89"/>
      <c r="G151" s="82">
        <v>2017</v>
      </c>
      <c r="H151" s="586">
        <v>150408.45</v>
      </c>
      <c r="I151" s="40" t="s">
        <v>118</v>
      </c>
      <c r="J151" s="97" t="s">
        <v>1406</v>
      </c>
      <c r="K151" s="49" t="s">
        <v>1399</v>
      </c>
      <c r="L151" s="40">
        <v>31</v>
      </c>
      <c r="M151" s="67"/>
      <c r="N151" s="67"/>
      <c r="O151" s="67"/>
      <c r="P151" s="65"/>
      <c r="Q151" s="49" t="s">
        <v>968</v>
      </c>
      <c r="R151" s="49" t="s">
        <v>968</v>
      </c>
      <c r="S151" s="49" t="s">
        <v>968</v>
      </c>
      <c r="T151" s="49" t="s">
        <v>968</v>
      </c>
      <c r="U151" s="49" t="s">
        <v>968</v>
      </c>
      <c r="V151" s="49" t="s">
        <v>968</v>
      </c>
      <c r="W151" s="67"/>
      <c r="X151" s="67"/>
      <c r="Y151" s="67"/>
      <c r="Z151" s="67"/>
      <c r="AA151" s="35"/>
    </row>
    <row r="152" spans="1:27" ht="27.75" customHeight="1">
      <c r="A152" s="40">
        <v>32</v>
      </c>
      <c r="B152" s="96" t="s">
        <v>1358</v>
      </c>
      <c r="C152" s="82"/>
      <c r="D152" s="89"/>
      <c r="E152" s="89"/>
      <c r="F152" s="89"/>
      <c r="G152" s="82">
        <v>2017</v>
      </c>
      <c r="H152" s="586">
        <v>490812</v>
      </c>
      <c r="I152" s="40" t="s">
        <v>118</v>
      </c>
      <c r="J152" s="97" t="s">
        <v>1406</v>
      </c>
      <c r="K152" s="49" t="s">
        <v>1399</v>
      </c>
      <c r="L152" s="40">
        <v>32</v>
      </c>
      <c r="M152" s="67"/>
      <c r="N152" s="67"/>
      <c r="O152" s="67"/>
      <c r="P152" s="65"/>
      <c r="Q152" s="49" t="s">
        <v>968</v>
      </c>
      <c r="R152" s="49" t="s">
        <v>968</v>
      </c>
      <c r="S152" s="49" t="s">
        <v>968</v>
      </c>
      <c r="T152" s="49" t="s">
        <v>968</v>
      </c>
      <c r="U152" s="49" t="s">
        <v>968</v>
      </c>
      <c r="V152" s="49" t="s">
        <v>968</v>
      </c>
      <c r="W152" s="67"/>
      <c r="X152" s="67"/>
      <c r="Y152" s="67"/>
      <c r="Z152" s="67"/>
      <c r="AA152" s="35"/>
    </row>
    <row r="153" spans="1:27" ht="27.75" customHeight="1">
      <c r="A153" s="40">
        <v>33</v>
      </c>
      <c r="B153" s="83" t="s">
        <v>1360</v>
      </c>
      <c r="C153" s="49"/>
      <c r="D153" s="89"/>
      <c r="E153" s="89"/>
      <c r="F153" s="89"/>
      <c r="G153" s="49">
        <v>2017</v>
      </c>
      <c r="H153" s="582">
        <v>16524.02</v>
      </c>
      <c r="I153" s="40" t="s">
        <v>118</v>
      </c>
      <c r="J153" s="88" t="s">
        <v>1406</v>
      </c>
      <c r="K153" s="49" t="s">
        <v>1399</v>
      </c>
      <c r="L153" s="40">
        <v>33</v>
      </c>
      <c r="M153" s="67"/>
      <c r="N153" s="67"/>
      <c r="O153" s="67"/>
      <c r="P153" s="65"/>
      <c r="Q153" s="49" t="s">
        <v>968</v>
      </c>
      <c r="R153" s="49" t="s">
        <v>968</v>
      </c>
      <c r="S153" s="49" t="s">
        <v>968</v>
      </c>
      <c r="T153" s="49" t="s">
        <v>968</v>
      </c>
      <c r="U153" s="49" t="s">
        <v>968</v>
      </c>
      <c r="V153" s="49" t="s">
        <v>968</v>
      </c>
      <c r="W153" s="67"/>
      <c r="X153" s="67"/>
      <c r="Y153" s="67"/>
      <c r="Z153" s="67"/>
      <c r="AA153" s="35"/>
    </row>
    <row r="154" spans="1:27" ht="27.75" customHeight="1">
      <c r="A154" s="40">
        <v>34</v>
      </c>
      <c r="B154" s="83" t="s">
        <v>1362</v>
      </c>
      <c r="C154" s="49" t="s">
        <v>1363</v>
      </c>
      <c r="D154" s="89" t="s">
        <v>544</v>
      </c>
      <c r="E154" s="89" t="s">
        <v>545</v>
      </c>
      <c r="F154" s="89" t="s">
        <v>545</v>
      </c>
      <c r="G154" s="49">
        <v>2021</v>
      </c>
      <c r="H154" s="582">
        <v>574880.07</v>
      </c>
      <c r="I154" s="40" t="s">
        <v>118</v>
      </c>
      <c r="J154" s="88" t="s">
        <v>1406</v>
      </c>
      <c r="K154" s="49" t="s">
        <v>1407</v>
      </c>
      <c r="L154" s="40">
        <v>34</v>
      </c>
      <c r="M154" s="67" t="s">
        <v>1408</v>
      </c>
      <c r="N154" s="67" t="s">
        <v>1408</v>
      </c>
      <c r="O154" s="49" t="s">
        <v>1408</v>
      </c>
      <c r="P154" s="65"/>
      <c r="Q154" s="49" t="s">
        <v>524</v>
      </c>
      <c r="R154" s="49" t="s">
        <v>524</v>
      </c>
      <c r="S154" s="49" t="s">
        <v>524</v>
      </c>
      <c r="T154" s="49" t="s">
        <v>524</v>
      </c>
      <c r="U154" s="49" t="s">
        <v>968</v>
      </c>
      <c r="V154" s="49" t="s">
        <v>968</v>
      </c>
      <c r="W154" s="67" t="s">
        <v>1413</v>
      </c>
      <c r="X154" s="67">
        <v>1</v>
      </c>
      <c r="Y154" s="67" t="s">
        <v>545</v>
      </c>
      <c r="Z154" s="67" t="s">
        <v>545</v>
      </c>
      <c r="AA154" s="35"/>
    </row>
    <row r="155" spans="1:27" ht="27.75" customHeight="1">
      <c r="A155" s="40">
        <v>35</v>
      </c>
      <c r="B155" s="83" t="s">
        <v>1365</v>
      </c>
      <c r="C155" s="49"/>
      <c r="D155" s="89"/>
      <c r="E155" s="89"/>
      <c r="F155" s="89"/>
      <c r="G155" s="49">
        <v>2021</v>
      </c>
      <c r="H155" s="582">
        <v>557972.64</v>
      </c>
      <c r="I155" s="40" t="s">
        <v>118</v>
      </c>
      <c r="J155" s="88"/>
      <c r="K155" s="49" t="s">
        <v>1407</v>
      </c>
      <c r="L155" s="40">
        <v>35</v>
      </c>
      <c r="M155" s="67"/>
      <c r="N155" s="67"/>
      <c r="O155" s="67"/>
      <c r="P155" s="65"/>
      <c r="Q155" s="49" t="s">
        <v>968</v>
      </c>
      <c r="R155" s="49" t="s">
        <v>968</v>
      </c>
      <c r="S155" s="49"/>
      <c r="T155" s="49" t="s">
        <v>968</v>
      </c>
      <c r="U155" s="49" t="s">
        <v>968</v>
      </c>
      <c r="V155" s="49" t="s">
        <v>968</v>
      </c>
      <c r="W155" s="67"/>
      <c r="X155" s="67"/>
      <c r="Y155" s="67"/>
      <c r="Z155" s="67"/>
      <c r="AA155" s="35"/>
    </row>
    <row r="156" spans="1:27" ht="27.75" customHeight="1">
      <c r="A156" s="40">
        <v>36</v>
      </c>
      <c r="B156" s="83" t="s">
        <v>1367</v>
      </c>
      <c r="C156" s="49"/>
      <c r="D156" s="89"/>
      <c r="E156" s="89"/>
      <c r="F156" s="89"/>
      <c r="G156" s="49">
        <v>2021</v>
      </c>
      <c r="H156" s="582">
        <v>471233.3</v>
      </c>
      <c r="I156" s="40" t="s">
        <v>118</v>
      </c>
      <c r="J156" s="88"/>
      <c r="K156" s="49" t="s">
        <v>1407</v>
      </c>
      <c r="L156" s="40">
        <v>36</v>
      </c>
      <c r="M156" s="67"/>
      <c r="N156" s="67"/>
      <c r="O156" s="67"/>
      <c r="P156" s="65"/>
      <c r="Q156" s="49" t="s">
        <v>968</v>
      </c>
      <c r="R156" s="49" t="s">
        <v>968</v>
      </c>
      <c r="S156" s="49"/>
      <c r="T156" s="49" t="s">
        <v>968</v>
      </c>
      <c r="U156" s="49" t="s">
        <v>968</v>
      </c>
      <c r="V156" s="49" t="s">
        <v>968</v>
      </c>
      <c r="W156" s="67"/>
      <c r="X156" s="67"/>
      <c r="Y156" s="67"/>
      <c r="Z156" s="67"/>
      <c r="AA156" s="35"/>
    </row>
    <row r="157" spans="1:27" ht="27.75" customHeight="1">
      <c r="A157" s="40">
        <v>37</v>
      </c>
      <c r="B157" s="83" t="s">
        <v>1369</v>
      </c>
      <c r="C157" s="49"/>
      <c r="D157" s="89"/>
      <c r="E157" s="87"/>
      <c r="F157" s="87"/>
      <c r="G157" s="49">
        <v>2021</v>
      </c>
      <c r="H157" s="582">
        <v>81196.06</v>
      </c>
      <c r="I157" s="40" t="s">
        <v>118</v>
      </c>
      <c r="J157" s="88"/>
      <c r="K157" s="49" t="s">
        <v>1407</v>
      </c>
      <c r="L157" s="40">
        <v>37</v>
      </c>
      <c r="M157" s="67"/>
      <c r="N157" s="67"/>
      <c r="O157" s="67"/>
      <c r="P157" s="65"/>
      <c r="Q157" s="49" t="s">
        <v>968</v>
      </c>
      <c r="R157" s="49" t="s">
        <v>968</v>
      </c>
      <c r="S157" s="49"/>
      <c r="T157" s="49" t="s">
        <v>968</v>
      </c>
      <c r="U157" s="49" t="s">
        <v>968</v>
      </c>
      <c r="V157" s="49" t="s">
        <v>968</v>
      </c>
      <c r="W157" s="67"/>
      <c r="X157" s="67"/>
      <c r="Y157" s="67"/>
      <c r="Z157" s="67"/>
      <c r="AA157" s="35"/>
    </row>
    <row r="158" spans="1:27" ht="27.75" customHeight="1">
      <c r="A158" s="40">
        <v>38</v>
      </c>
      <c r="B158" s="83" t="s">
        <v>1371</v>
      </c>
      <c r="C158" s="49"/>
      <c r="D158" s="89"/>
      <c r="E158" s="87"/>
      <c r="F158" s="91"/>
      <c r="G158" s="49">
        <v>2021</v>
      </c>
      <c r="H158" s="582">
        <v>97595.33</v>
      </c>
      <c r="I158" s="40" t="s">
        <v>118</v>
      </c>
      <c r="J158" s="88"/>
      <c r="K158" s="49" t="s">
        <v>1407</v>
      </c>
      <c r="L158" s="40">
        <v>38</v>
      </c>
      <c r="M158" s="90"/>
      <c r="N158" s="90"/>
      <c r="O158" s="98"/>
      <c r="P158" s="65"/>
      <c r="Q158" s="49" t="s">
        <v>968</v>
      </c>
      <c r="R158" s="49" t="s">
        <v>968</v>
      </c>
      <c r="S158" s="49"/>
      <c r="T158" s="49" t="s">
        <v>968</v>
      </c>
      <c r="U158" s="49" t="s">
        <v>968</v>
      </c>
      <c r="V158" s="49" t="s">
        <v>968</v>
      </c>
      <c r="W158" s="67"/>
      <c r="X158" s="67"/>
      <c r="Y158" s="67"/>
      <c r="Z158" s="67"/>
      <c r="AA158" s="35"/>
    </row>
    <row r="159" spans="1:27" ht="27.75" customHeight="1">
      <c r="A159" s="40">
        <v>39</v>
      </c>
      <c r="B159" s="83" t="s">
        <v>1373</v>
      </c>
      <c r="C159" s="49"/>
      <c r="D159" s="49"/>
      <c r="E159" s="49"/>
      <c r="F159" s="49"/>
      <c r="G159" s="49">
        <v>2021</v>
      </c>
      <c r="H159" s="582">
        <v>2568466.23</v>
      </c>
      <c r="I159" s="40" t="s">
        <v>118</v>
      </c>
      <c r="J159" s="88"/>
      <c r="K159" s="49" t="s">
        <v>1407</v>
      </c>
      <c r="L159" s="40">
        <v>39</v>
      </c>
      <c r="M159" s="67"/>
      <c r="N159" s="67"/>
      <c r="O159" s="67"/>
      <c r="P159" s="65"/>
      <c r="Q159" s="49" t="s">
        <v>968</v>
      </c>
      <c r="R159" s="49" t="s">
        <v>968</v>
      </c>
      <c r="S159" s="49"/>
      <c r="T159" s="49" t="s">
        <v>968</v>
      </c>
      <c r="U159" s="49" t="s">
        <v>968</v>
      </c>
      <c r="V159" s="49" t="s">
        <v>968</v>
      </c>
      <c r="W159" s="67"/>
      <c r="X159" s="67"/>
      <c r="Y159" s="67"/>
      <c r="Z159" s="67"/>
      <c r="AA159" s="35"/>
    </row>
    <row r="160" spans="1:27" ht="27.75" customHeight="1">
      <c r="A160" s="40">
        <v>40</v>
      </c>
      <c r="B160" s="83" t="s">
        <v>1375</v>
      </c>
      <c r="C160" s="49"/>
      <c r="D160" s="49"/>
      <c r="E160" s="49"/>
      <c r="F160" s="49"/>
      <c r="G160" s="49">
        <v>2021</v>
      </c>
      <c r="H160" s="582">
        <v>663917.22</v>
      </c>
      <c r="I160" s="40" t="s">
        <v>118</v>
      </c>
      <c r="J160" s="88"/>
      <c r="K160" s="49" t="s">
        <v>1407</v>
      </c>
      <c r="L160" s="40">
        <v>40</v>
      </c>
      <c r="M160" s="67"/>
      <c r="N160" s="67"/>
      <c r="O160" s="67"/>
      <c r="P160" s="65"/>
      <c r="Q160" s="49" t="s">
        <v>968</v>
      </c>
      <c r="R160" s="49" t="s">
        <v>968</v>
      </c>
      <c r="S160" s="49"/>
      <c r="T160" s="49" t="s">
        <v>968</v>
      </c>
      <c r="U160" s="49" t="s">
        <v>968</v>
      </c>
      <c r="V160" s="49" t="s">
        <v>968</v>
      </c>
      <c r="W160" s="67"/>
      <c r="X160" s="67"/>
      <c r="Y160" s="67"/>
      <c r="Z160" s="67"/>
      <c r="AA160" s="35"/>
    </row>
    <row r="161" spans="1:27" ht="27.75" customHeight="1">
      <c r="A161" s="40">
        <v>41</v>
      </c>
      <c r="B161" s="83" t="s">
        <v>1377</v>
      </c>
      <c r="C161" s="49"/>
      <c r="D161" s="49"/>
      <c r="E161" s="49"/>
      <c r="F161" s="49"/>
      <c r="G161" s="49">
        <v>2021</v>
      </c>
      <c r="H161" s="582">
        <v>708478.12</v>
      </c>
      <c r="I161" s="40" t="s">
        <v>118</v>
      </c>
      <c r="J161" s="88"/>
      <c r="K161" s="49" t="s">
        <v>1407</v>
      </c>
      <c r="L161" s="40">
        <v>41</v>
      </c>
      <c r="M161" s="67"/>
      <c r="N161" s="67"/>
      <c r="O161" s="67"/>
      <c r="P161" s="65"/>
      <c r="Q161" s="49" t="s">
        <v>968</v>
      </c>
      <c r="R161" s="49" t="s">
        <v>968</v>
      </c>
      <c r="S161" s="49"/>
      <c r="T161" s="49" t="s">
        <v>968</v>
      </c>
      <c r="U161" s="49" t="s">
        <v>968</v>
      </c>
      <c r="V161" s="49" t="s">
        <v>968</v>
      </c>
      <c r="W161" s="67"/>
      <c r="X161" s="67"/>
      <c r="Y161" s="67"/>
      <c r="Z161" s="67"/>
      <c r="AA161" s="35"/>
    </row>
    <row r="162" spans="1:27" ht="27.75" customHeight="1">
      <c r="A162" s="40">
        <v>42</v>
      </c>
      <c r="B162" s="83" t="s">
        <v>1379</v>
      </c>
      <c r="C162" s="49"/>
      <c r="D162" s="49"/>
      <c r="E162" s="49"/>
      <c r="F162" s="49"/>
      <c r="G162" s="49">
        <v>2021</v>
      </c>
      <c r="H162" s="582">
        <v>39185.75</v>
      </c>
      <c r="I162" s="40" t="s">
        <v>118</v>
      </c>
      <c r="J162" s="88"/>
      <c r="K162" s="49" t="s">
        <v>1407</v>
      </c>
      <c r="L162" s="40">
        <v>42</v>
      </c>
      <c r="M162" s="67"/>
      <c r="N162" s="67"/>
      <c r="O162" s="67"/>
      <c r="P162" s="65"/>
      <c r="Q162" s="49" t="s">
        <v>968</v>
      </c>
      <c r="R162" s="49" t="s">
        <v>968</v>
      </c>
      <c r="S162" s="49"/>
      <c r="T162" s="49" t="s">
        <v>968</v>
      </c>
      <c r="U162" s="49" t="s">
        <v>968</v>
      </c>
      <c r="V162" s="49" t="s">
        <v>968</v>
      </c>
      <c r="W162" s="67"/>
      <c r="X162" s="67"/>
      <c r="Y162" s="67"/>
      <c r="Z162" s="65"/>
      <c r="AA162" s="35"/>
    </row>
    <row r="163" spans="1:27" ht="27.75" customHeight="1">
      <c r="A163" s="40">
        <v>43</v>
      </c>
      <c r="B163" s="83" t="s">
        <v>1381</v>
      </c>
      <c r="C163" s="49"/>
      <c r="D163" s="49"/>
      <c r="E163" s="49"/>
      <c r="F163" s="49"/>
      <c r="G163" s="49">
        <v>2018</v>
      </c>
      <c r="H163" s="582">
        <v>5590.5</v>
      </c>
      <c r="I163" s="40" t="s">
        <v>118</v>
      </c>
      <c r="J163" s="95"/>
      <c r="K163" s="49" t="s">
        <v>1409</v>
      </c>
      <c r="L163" s="40">
        <v>43</v>
      </c>
      <c r="M163" s="67"/>
      <c r="N163" s="67"/>
      <c r="O163" s="67"/>
      <c r="P163" s="65"/>
      <c r="Q163" s="49" t="s">
        <v>968</v>
      </c>
      <c r="R163" s="49" t="s">
        <v>968</v>
      </c>
      <c r="S163" s="49" t="s">
        <v>968</v>
      </c>
      <c r="T163" s="49" t="s">
        <v>968</v>
      </c>
      <c r="U163" s="49" t="s">
        <v>968</v>
      </c>
      <c r="V163" s="49" t="s">
        <v>968</v>
      </c>
      <c r="W163" s="67"/>
      <c r="X163" s="67"/>
      <c r="Y163" s="67"/>
      <c r="Z163" s="65"/>
      <c r="AA163" s="35"/>
    </row>
    <row r="164" spans="1:26" ht="27.75" customHeight="1">
      <c r="A164" s="686" t="s">
        <v>122</v>
      </c>
      <c r="B164" s="686"/>
      <c r="C164" s="686"/>
      <c r="D164" s="686"/>
      <c r="E164" s="686"/>
      <c r="F164" s="686"/>
      <c r="G164" s="686"/>
      <c r="H164" s="577">
        <f>SUM(H121:H163)</f>
        <v>65732322.35999999</v>
      </c>
      <c r="I164" s="55"/>
      <c r="J164" s="63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s="35" customFormat="1" ht="27.75" customHeight="1">
      <c r="A165" s="685" t="s">
        <v>1667</v>
      </c>
      <c r="B165" s="685"/>
      <c r="C165" s="685"/>
      <c r="D165" s="685"/>
      <c r="E165" s="685"/>
      <c r="F165" s="685"/>
      <c r="G165" s="685"/>
      <c r="H165" s="581"/>
      <c r="I165" s="71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05" customHeight="1">
      <c r="A166" s="40">
        <v>1</v>
      </c>
      <c r="B166" s="68" t="s">
        <v>1231</v>
      </c>
      <c r="C166" s="101"/>
      <c r="D166" s="50" t="s">
        <v>116</v>
      </c>
      <c r="E166" s="50" t="s">
        <v>12</v>
      </c>
      <c r="F166" s="50" t="s">
        <v>12</v>
      </c>
      <c r="G166" s="57">
        <v>2009</v>
      </c>
      <c r="H166" s="667">
        <v>5172587.56</v>
      </c>
      <c r="I166" s="40" t="s">
        <v>118</v>
      </c>
      <c r="J166" s="59" t="s">
        <v>1260</v>
      </c>
      <c r="K166" s="517" t="s">
        <v>1261</v>
      </c>
      <c r="L166" s="40">
        <v>1</v>
      </c>
      <c r="M166" s="543" t="s">
        <v>2144</v>
      </c>
      <c r="N166" s="543" t="s">
        <v>2145</v>
      </c>
      <c r="O166" s="543" t="s">
        <v>2146</v>
      </c>
      <c r="P166" s="544" t="s">
        <v>968</v>
      </c>
      <c r="Q166" s="544" t="s">
        <v>523</v>
      </c>
      <c r="R166" s="544" t="s">
        <v>523</v>
      </c>
      <c r="S166" s="544" t="s">
        <v>523</v>
      </c>
      <c r="T166" s="544" t="s">
        <v>523</v>
      </c>
      <c r="U166" s="544" t="s">
        <v>968</v>
      </c>
      <c r="V166" s="544" t="s">
        <v>523</v>
      </c>
      <c r="W166" s="544">
        <v>1725.5</v>
      </c>
      <c r="X166" s="544">
        <v>2</v>
      </c>
      <c r="Y166" s="544" t="s">
        <v>545</v>
      </c>
      <c r="Z166" s="544" t="s">
        <v>545</v>
      </c>
    </row>
    <row r="167" spans="1:26" ht="92.25" customHeight="1">
      <c r="A167" s="40">
        <v>2</v>
      </c>
      <c r="B167" s="69" t="s">
        <v>1232</v>
      </c>
      <c r="C167" s="53"/>
      <c r="D167" s="49" t="s">
        <v>116</v>
      </c>
      <c r="E167" s="49" t="s">
        <v>12</v>
      </c>
      <c r="F167" s="49" t="s">
        <v>12</v>
      </c>
      <c r="G167" s="40">
        <v>2009</v>
      </c>
      <c r="H167" s="599">
        <v>207980</v>
      </c>
      <c r="I167" s="40" t="s">
        <v>118</v>
      </c>
      <c r="J167" s="46" t="s">
        <v>1262</v>
      </c>
      <c r="K167" s="401" t="s">
        <v>1261</v>
      </c>
      <c r="L167" s="40">
        <v>2</v>
      </c>
      <c r="M167" s="545" t="s">
        <v>2147</v>
      </c>
      <c r="N167" s="401" t="s">
        <v>2029</v>
      </c>
      <c r="O167" s="545" t="s">
        <v>2148</v>
      </c>
      <c r="P167" s="544" t="s">
        <v>968</v>
      </c>
      <c r="Q167" s="544" t="s">
        <v>523</v>
      </c>
      <c r="R167" s="544" t="s">
        <v>523</v>
      </c>
      <c r="S167" s="544" t="s">
        <v>523</v>
      </c>
      <c r="T167" s="544" t="s">
        <v>523</v>
      </c>
      <c r="U167" s="544" t="s">
        <v>968</v>
      </c>
      <c r="V167" s="544" t="s">
        <v>968</v>
      </c>
      <c r="W167" s="546">
        <v>869.1</v>
      </c>
      <c r="X167" s="546">
        <v>1</v>
      </c>
      <c r="Y167" s="546" t="s">
        <v>545</v>
      </c>
      <c r="Z167" s="546" t="s">
        <v>545</v>
      </c>
    </row>
    <row r="168" spans="1:26" ht="27.75" customHeight="1">
      <c r="A168" s="40">
        <v>3</v>
      </c>
      <c r="B168" s="69" t="s">
        <v>131</v>
      </c>
      <c r="C168" s="53"/>
      <c r="D168" s="49"/>
      <c r="E168" s="49"/>
      <c r="F168" s="49"/>
      <c r="G168" s="40">
        <v>2009</v>
      </c>
      <c r="H168" s="599">
        <v>218390.57</v>
      </c>
      <c r="I168" s="40" t="s">
        <v>118</v>
      </c>
      <c r="J168" s="76"/>
      <c r="K168" s="401" t="s">
        <v>1261</v>
      </c>
      <c r="L168" s="40">
        <v>3</v>
      </c>
      <c r="M168" s="401" t="s">
        <v>2149</v>
      </c>
      <c r="N168" s="401" t="s">
        <v>2149</v>
      </c>
      <c r="O168" s="401" t="s">
        <v>2149</v>
      </c>
      <c r="P168" s="401" t="s">
        <v>2149</v>
      </c>
      <c r="Q168" s="401" t="s">
        <v>2149</v>
      </c>
      <c r="R168" s="401" t="s">
        <v>2149</v>
      </c>
      <c r="S168" s="401" t="s">
        <v>2149</v>
      </c>
      <c r="T168" s="401" t="s">
        <v>2149</v>
      </c>
      <c r="U168" s="401" t="s">
        <v>2149</v>
      </c>
      <c r="V168" s="401" t="s">
        <v>2149</v>
      </c>
      <c r="W168" s="401" t="s">
        <v>2149</v>
      </c>
      <c r="X168" s="401" t="s">
        <v>2149</v>
      </c>
      <c r="Y168" s="401" t="s">
        <v>2149</v>
      </c>
      <c r="Z168" s="401" t="s">
        <v>2149</v>
      </c>
    </row>
    <row r="169" spans="1:26" ht="27.75" customHeight="1">
      <c r="A169" s="40">
        <v>4</v>
      </c>
      <c r="B169" s="69" t="s">
        <v>1233</v>
      </c>
      <c r="C169" s="53"/>
      <c r="D169" s="49"/>
      <c r="E169" s="49"/>
      <c r="F169" s="49"/>
      <c r="G169" s="40">
        <v>2009</v>
      </c>
      <c r="H169" s="599">
        <v>61512.12</v>
      </c>
      <c r="I169" s="40" t="s">
        <v>118</v>
      </c>
      <c r="J169" s="76"/>
      <c r="K169" s="401" t="s">
        <v>1261</v>
      </c>
      <c r="L169" s="40">
        <v>4</v>
      </c>
      <c r="M169" s="401" t="s">
        <v>2149</v>
      </c>
      <c r="N169" s="401" t="s">
        <v>2149</v>
      </c>
      <c r="O169" s="401" t="s">
        <v>2149</v>
      </c>
      <c r="P169" s="401" t="s">
        <v>2149</v>
      </c>
      <c r="Q169" s="401" t="s">
        <v>2149</v>
      </c>
      <c r="R169" s="401" t="s">
        <v>2149</v>
      </c>
      <c r="S169" s="401" t="s">
        <v>2149</v>
      </c>
      <c r="T169" s="401" t="s">
        <v>2149</v>
      </c>
      <c r="U169" s="401" t="s">
        <v>2149</v>
      </c>
      <c r="V169" s="401" t="s">
        <v>2149</v>
      </c>
      <c r="W169" s="401" t="s">
        <v>2149</v>
      </c>
      <c r="X169" s="401" t="s">
        <v>2149</v>
      </c>
      <c r="Y169" s="401" t="s">
        <v>2149</v>
      </c>
      <c r="Z169" s="401" t="s">
        <v>2149</v>
      </c>
    </row>
    <row r="170" spans="1:26" ht="27.75" customHeight="1">
      <c r="A170" s="40">
        <v>5</v>
      </c>
      <c r="B170" s="69" t="s">
        <v>1234</v>
      </c>
      <c r="C170" s="53"/>
      <c r="D170" s="49"/>
      <c r="E170" s="49"/>
      <c r="F170" s="49"/>
      <c r="G170" s="40">
        <v>2009</v>
      </c>
      <c r="H170" s="599">
        <v>150028.54</v>
      </c>
      <c r="I170" s="40" t="s">
        <v>118</v>
      </c>
      <c r="J170" s="76"/>
      <c r="K170" s="401" t="s">
        <v>1261</v>
      </c>
      <c r="L170" s="40">
        <v>5</v>
      </c>
      <c r="M170" s="401" t="s">
        <v>2149</v>
      </c>
      <c r="N170" s="401" t="s">
        <v>2149</v>
      </c>
      <c r="O170" s="401" t="s">
        <v>2149</v>
      </c>
      <c r="P170" s="401" t="s">
        <v>2149</v>
      </c>
      <c r="Q170" s="401" t="s">
        <v>2149</v>
      </c>
      <c r="R170" s="401" t="s">
        <v>2149</v>
      </c>
      <c r="S170" s="401" t="s">
        <v>2149</v>
      </c>
      <c r="T170" s="401" t="s">
        <v>2149</v>
      </c>
      <c r="U170" s="401" t="s">
        <v>2149</v>
      </c>
      <c r="V170" s="401" t="s">
        <v>2149</v>
      </c>
      <c r="W170" s="401" t="s">
        <v>2149</v>
      </c>
      <c r="X170" s="401" t="s">
        <v>2149</v>
      </c>
      <c r="Y170" s="401" t="s">
        <v>2149</v>
      </c>
      <c r="Z170" s="401" t="s">
        <v>2149</v>
      </c>
    </row>
    <row r="171" spans="1:26" ht="27.75" customHeight="1">
      <c r="A171" s="40">
        <v>6</v>
      </c>
      <c r="B171" s="69" t="s">
        <v>1235</v>
      </c>
      <c r="C171" s="53"/>
      <c r="D171" s="49"/>
      <c r="E171" s="49"/>
      <c r="F171" s="49"/>
      <c r="G171" s="40">
        <v>2009</v>
      </c>
      <c r="H171" s="599">
        <v>74197.92</v>
      </c>
      <c r="I171" s="40" t="s">
        <v>118</v>
      </c>
      <c r="J171" s="76"/>
      <c r="K171" s="401" t="s">
        <v>1261</v>
      </c>
      <c r="L171" s="40">
        <v>6</v>
      </c>
      <c r="M171" s="401" t="s">
        <v>2149</v>
      </c>
      <c r="N171" s="401" t="s">
        <v>2149</v>
      </c>
      <c r="O171" s="401" t="s">
        <v>2149</v>
      </c>
      <c r="P171" s="401" t="s">
        <v>2149</v>
      </c>
      <c r="Q171" s="401" t="s">
        <v>2149</v>
      </c>
      <c r="R171" s="401" t="s">
        <v>2149</v>
      </c>
      <c r="S171" s="401" t="s">
        <v>2149</v>
      </c>
      <c r="T171" s="401" t="s">
        <v>2149</v>
      </c>
      <c r="U171" s="401" t="s">
        <v>2149</v>
      </c>
      <c r="V171" s="401" t="s">
        <v>2149</v>
      </c>
      <c r="W171" s="401" t="s">
        <v>2149</v>
      </c>
      <c r="X171" s="401" t="s">
        <v>2149</v>
      </c>
      <c r="Y171" s="401" t="s">
        <v>2149</v>
      </c>
      <c r="Z171" s="401" t="s">
        <v>2149</v>
      </c>
    </row>
    <row r="172" spans="1:26" ht="27.75" customHeight="1">
      <c r="A172" s="40">
        <v>7</v>
      </c>
      <c r="B172" s="69" t="s">
        <v>1236</v>
      </c>
      <c r="C172" s="53"/>
      <c r="D172" s="49"/>
      <c r="E172" s="49"/>
      <c r="F172" s="49"/>
      <c r="G172" s="40">
        <v>2009</v>
      </c>
      <c r="H172" s="599">
        <v>154027.78</v>
      </c>
      <c r="I172" s="40" t="s">
        <v>118</v>
      </c>
      <c r="J172" s="76"/>
      <c r="K172" s="401" t="s">
        <v>1261</v>
      </c>
      <c r="L172" s="40">
        <v>7</v>
      </c>
      <c r="M172" s="401" t="s">
        <v>2149</v>
      </c>
      <c r="N172" s="401" t="s">
        <v>2149</v>
      </c>
      <c r="O172" s="401" t="s">
        <v>2149</v>
      </c>
      <c r="P172" s="401" t="s">
        <v>2149</v>
      </c>
      <c r="Q172" s="401" t="s">
        <v>2149</v>
      </c>
      <c r="R172" s="401" t="s">
        <v>2149</v>
      </c>
      <c r="S172" s="401" t="s">
        <v>2149</v>
      </c>
      <c r="T172" s="401" t="s">
        <v>2149</v>
      </c>
      <c r="U172" s="401" t="s">
        <v>2149</v>
      </c>
      <c r="V172" s="401" t="s">
        <v>2149</v>
      </c>
      <c r="W172" s="401" t="s">
        <v>2149</v>
      </c>
      <c r="X172" s="401" t="s">
        <v>2149</v>
      </c>
      <c r="Y172" s="401" t="s">
        <v>2149</v>
      </c>
      <c r="Z172" s="401" t="s">
        <v>2149</v>
      </c>
    </row>
    <row r="173" spans="1:26" ht="27.75" customHeight="1">
      <c r="A173" s="40">
        <v>8</v>
      </c>
      <c r="B173" s="69" t="s">
        <v>1237</v>
      </c>
      <c r="C173" s="53"/>
      <c r="D173" s="49"/>
      <c r="E173" s="49"/>
      <c r="F173" s="49"/>
      <c r="G173" s="40">
        <v>2009</v>
      </c>
      <c r="H173" s="599">
        <v>199066.24</v>
      </c>
      <c r="I173" s="40" t="s">
        <v>118</v>
      </c>
      <c r="J173" s="76"/>
      <c r="K173" s="401" t="s">
        <v>1261</v>
      </c>
      <c r="L173" s="40">
        <v>8</v>
      </c>
      <c r="M173" s="401" t="s">
        <v>2149</v>
      </c>
      <c r="N173" s="401" t="s">
        <v>2149</v>
      </c>
      <c r="O173" s="401" t="s">
        <v>2149</v>
      </c>
      <c r="P173" s="401" t="s">
        <v>2149</v>
      </c>
      <c r="Q173" s="401" t="s">
        <v>2149</v>
      </c>
      <c r="R173" s="401" t="s">
        <v>2149</v>
      </c>
      <c r="S173" s="401" t="s">
        <v>2149</v>
      </c>
      <c r="T173" s="401" t="s">
        <v>2149</v>
      </c>
      <c r="U173" s="401" t="s">
        <v>2149</v>
      </c>
      <c r="V173" s="401" t="s">
        <v>2149</v>
      </c>
      <c r="W173" s="401" t="s">
        <v>2149</v>
      </c>
      <c r="X173" s="401" t="s">
        <v>2149</v>
      </c>
      <c r="Y173" s="401" t="s">
        <v>2149</v>
      </c>
      <c r="Z173" s="401" t="s">
        <v>2149</v>
      </c>
    </row>
    <row r="174" spans="1:26" ht="27.75" customHeight="1">
      <c r="A174" s="40">
        <v>9</v>
      </c>
      <c r="B174" s="69" t="s">
        <v>1238</v>
      </c>
      <c r="C174" s="53"/>
      <c r="D174" s="49"/>
      <c r="E174" s="49"/>
      <c r="F174" s="49"/>
      <c r="G174" s="40">
        <v>2009</v>
      </c>
      <c r="H174" s="599">
        <v>105445.81</v>
      </c>
      <c r="I174" s="40" t="s">
        <v>118</v>
      </c>
      <c r="J174" s="76"/>
      <c r="K174" s="401" t="s">
        <v>1261</v>
      </c>
      <c r="L174" s="40">
        <v>9</v>
      </c>
      <c r="M174" s="401" t="s">
        <v>2149</v>
      </c>
      <c r="N174" s="401" t="s">
        <v>2149</v>
      </c>
      <c r="O174" s="401" t="s">
        <v>2149</v>
      </c>
      <c r="P174" s="401" t="s">
        <v>2149</v>
      </c>
      <c r="Q174" s="401" t="s">
        <v>2149</v>
      </c>
      <c r="R174" s="401" t="s">
        <v>2149</v>
      </c>
      <c r="S174" s="401" t="s">
        <v>2149</v>
      </c>
      <c r="T174" s="401" t="s">
        <v>2149</v>
      </c>
      <c r="U174" s="401" t="s">
        <v>2149</v>
      </c>
      <c r="V174" s="401" t="s">
        <v>2149</v>
      </c>
      <c r="W174" s="401" t="s">
        <v>2149</v>
      </c>
      <c r="X174" s="401" t="s">
        <v>2149</v>
      </c>
      <c r="Y174" s="401" t="s">
        <v>2149</v>
      </c>
      <c r="Z174" s="401" t="s">
        <v>2149</v>
      </c>
    </row>
    <row r="175" spans="1:26" ht="27.75" customHeight="1">
      <c r="A175" s="40">
        <v>10</v>
      </c>
      <c r="B175" s="69" t="s">
        <v>1239</v>
      </c>
      <c r="C175" s="53"/>
      <c r="D175" s="49"/>
      <c r="E175" s="49"/>
      <c r="F175" s="49"/>
      <c r="G175" s="40">
        <v>2009</v>
      </c>
      <c r="H175" s="599">
        <v>76086.29</v>
      </c>
      <c r="I175" s="40" t="s">
        <v>118</v>
      </c>
      <c r="J175" s="76"/>
      <c r="K175" s="401" t="s">
        <v>1261</v>
      </c>
      <c r="L175" s="40">
        <v>10</v>
      </c>
      <c r="M175" s="401" t="s">
        <v>2149</v>
      </c>
      <c r="N175" s="401" t="s">
        <v>2149</v>
      </c>
      <c r="O175" s="401" t="s">
        <v>2149</v>
      </c>
      <c r="P175" s="401" t="s">
        <v>2149</v>
      </c>
      <c r="Q175" s="401" t="s">
        <v>2149</v>
      </c>
      <c r="R175" s="401" t="s">
        <v>2149</v>
      </c>
      <c r="S175" s="401" t="s">
        <v>2149</v>
      </c>
      <c r="T175" s="401" t="s">
        <v>2149</v>
      </c>
      <c r="U175" s="401" t="s">
        <v>2149</v>
      </c>
      <c r="V175" s="401" t="s">
        <v>2149</v>
      </c>
      <c r="W175" s="401" t="s">
        <v>2149</v>
      </c>
      <c r="X175" s="401" t="s">
        <v>2149</v>
      </c>
      <c r="Y175" s="401" t="s">
        <v>2149</v>
      </c>
      <c r="Z175" s="401" t="s">
        <v>2149</v>
      </c>
    </row>
    <row r="176" spans="1:26" ht="27.75" customHeight="1">
      <c r="A176" s="40">
        <v>11</v>
      </c>
      <c r="B176" s="69" t="s">
        <v>1240</v>
      </c>
      <c r="C176" s="53"/>
      <c r="D176" s="49"/>
      <c r="E176" s="49"/>
      <c r="F176" s="49"/>
      <c r="G176" s="40">
        <v>2009</v>
      </c>
      <c r="H176" s="599">
        <v>538118.86</v>
      </c>
      <c r="I176" s="40" t="s">
        <v>118</v>
      </c>
      <c r="J176" s="76"/>
      <c r="K176" s="401" t="s">
        <v>1261</v>
      </c>
      <c r="L176" s="40">
        <v>11</v>
      </c>
      <c r="M176" s="401" t="s">
        <v>2149</v>
      </c>
      <c r="N176" s="401" t="s">
        <v>2149</v>
      </c>
      <c r="O176" s="401" t="s">
        <v>2149</v>
      </c>
      <c r="P176" s="401" t="s">
        <v>2149</v>
      </c>
      <c r="Q176" s="401" t="s">
        <v>2149</v>
      </c>
      <c r="R176" s="401" t="s">
        <v>2149</v>
      </c>
      <c r="S176" s="401" t="s">
        <v>2149</v>
      </c>
      <c r="T176" s="401" t="s">
        <v>2149</v>
      </c>
      <c r="U176" s="401" t="s">
        <v>2149</v>
      </c>
      <c r="V176" s="401" t="s">
        <v>2149</v>
      </c>
      <c r="W176" s="401" t="s">
        <v>2149</v>
      </c>
      <c r="X176" s="401" t="s">
        <v>2149</v>
      </c>
      <c r="Y176" s="401" t="s">
        <v>2149</v>
      </c>
      <c r="Z176" s="401" t="s">
        <v>2149</v>
      </c>
    </row>
    <row r="177" spans="1:26" ht="27.75" customHeight="1">
      <c r="A177" s="40">
        <v>12</v>
      </c>
      <c r="B177" s="69" t="s">
        <v>1241</v>
      </c>
      <c r="C177" s="53"/>
      <c r="D177" s="49"/>
      <c r="E177" s="49"/>
      <c r="F177" s="49"/>
      <c r="G177" s="40">
        <v>2009</v>
      </c>
      <c r="H177" s="599">
        <v>73657.5</v>
      </c>
      <c r="I177" s="40" t="s">
        <v>118</v>
      </c>
      <c r="J177" s="76"/>
      <c r="K177" s="401" t="s">
        <v>1261</v>
      </c>
      <c r="L177" s="40">
        <v>12</v>
      </c>
      <c r="M177" s="401" t="s">
        <v>2149</v>
      </c>
      <c r="N177" s="401" t="s">
        <v>2149</v>
      </c>
      <c r="O177" s="401" t="s">
        <v>2149</v>
      </c>
      <c r="P177" s="401" t="s">
        <v>2149</v>
      </c>
      <c r="Q177" s="401" t="s">
        <v>2149</v>
      </c>
      <c r="R177" s="401" t="s">
        <v>2149</v>
      </c>
      <c r="S177" s="401" t="s">
        <v>2149</v>
      </c>
      <c r="T177" s="401" t="s">
        <v>2149</v>
      </c>
      <c r="U177" s="401" t="s">
        <v>2149</v>
      </c>
      <c r="V177" s="401" t="s">
        <v>2149</v>
      </c>
      <c r="W177" s="401" t="s">
        <v>2149</v>
      </c>
      <c r="X177" s="401" t="s">
        <v>2149</v>
      </c>
      <c r="Y177" s="401" t="s">
        <v>2149</v>
      </c>
      <c r="Z177" s="401" t="s">
        <v>2149</v>
      </c>
    </row>
    <row r="178" spans="1:26" ht="27.75" customHeight="1">
      <c r="A178" s="40">
        <v>13</v>
      </c>
      <c r="B178" s="69" t="s">
        <v>1242</v>
      </c>
      <c r="C178" s="53"/>
      <c r="D178" s="49"/>
      <c r="E178" s="49"/>
      <c r="F178" s="49"/>
      <c r="G178" s="40">
        <v>2009</v>
      </c>
      <c r="H178" s="599">
        <v>95981.37</v>
      </c>
      <c r="I178" s="40" t="s">
        <v>118</v>
      </c>
      <c r="J178" s="76"/>
      <c r="K178" s="401" t="s">
        <v>1261</v>
      </c>
      <c r="L178" s="40">
        <v>13</v>
      </c>
      <c r="M178" s="401" t="s">
        <v>2149</v>
      </c>
      <c r="N178" s="401" t="s">
        <v>2149</v>
      </c>
      <c r="O178" s="401" t="s">
        <v>2149</v>
      </c>
      <c r="P178" s="401" t="s">
        <v>2149</v>
      </c>
      <c r="Q178" s="401" t="s">
        <v>2149</v>
      </c>
      <c r="R178" s="401" t="s">
        <v>2149</v>
      </c>
      <c r="S178" s="401" t="s">
        <v>2149</v>
      </c>
      <c r="T178" s="401" t="s">
        <v>2149</v>
      </c>
      <c r="U178" s="401" t="s">
        <v>2149</v>
      </c>
      <c r="V178" s="401" t="s">
        <v>2149</v>
      </c>
      <c r="W178" s="401" t="s">
        <v>2149</v>
      </c>
      <c r="X178" s="401" t="s">
        <v>2149</v>
      </c>
      <c r="Y178" s="401" t="s">
        <v>2149</v>
      </c>
      <c r="Z178" s="401" t="s">
        <v>2149</v>
      </c>
    </row>
    <row r="179" spans="1:26" ht="27.75" customHeight="1">
      <c r="A179" s="40">
        <v>14</v>
      </c>
      <c r="B179" s="69" t="s">
        <v>1243</v>
      </c>
      <c r="C179" s="53"/>
      <c r="D179" s="49"/>
      <c r="E179" s="49"/>
      <c r="F179" s="49"/>
      <c r="G179" s="40">
        <v>2009</v>
      </c>
      <c r="H179" s="599">
        <v>1767196.07</v>
      </c>
      <c r="I179" s="40" t="s">
        <v>118</v>
      </c>
      <c r="J179" s="76"/>
      <c r="K179" s="401" t="s">
        <v>1261</v>
      </c>
      <c r="L179" s="40">
        <v>14</v>
      </c>
      <c r="M179" s="401" t="s">
        <v>2149</v>
      </c>
      <c r="N179" s="401" t="s">
        <v>2149</v>
      </c>
      <c r="O179" s="401" t="s">
        <v>2149</v>
      </c>
      <c r="P179" s="401" t="s">
        <v>2149</v>
      </c>
      <c r="Q179" s="401" t="s">
        <v>2149</v>
      </c>
      <c r="R179" s="401" t="s">
        <v>2149</v>
      </c>
      <c r="S179" s="401" t="s">
        <v>2149</v>
      </c>
      <c r="T179" s="401" t="s">
        <v>2149</v>
      </c>
      <c r="U179" s="401" t="s">
        <v>2149</v>
      </c>
      <c r="V179" s="401" t="s">
        <v>2149</v>
      </c>
      <c r="W179" s="401" t="s">
        <v>2149</v>
      </c>
      <c r="X179" s="401" t="s">
        <v>2149</v>
      </c>
      <c r="Y179" s="401" t="s">
        <v>2149</v>
      </c>
      <c r="Z179" s="401" t="s">
        <v>2149</v>
      </c>
    </row>
    <row r="180" spans="1:26" ht="27.75" customHeight="1">
      <c r="A180" s="40">
        <v>15</v>
      </c>
      <c r="B180" s="69" t="s">
        <v>1244</v>
      </c>
      <c r="C180" s="53"/>
      <c r="D180" s="43" t="s">
        <v>116</v>
      </c>
      <c r="E180" s="43" t="s">
        <v>12</v>
      </c>
      <c r="F180" s="43" t="s">
        <v>12</v>
      </c>
      <c r="G180" s="40">
        <v>1998</v>
      </c>
      <c r="H180" s="599">
        <v>66346</v>
      </c>
      <c r="I180" s="40" t="s">
        <v>118</v>
      </c>
      <c r="J180" s="76"/>
      <c r="K180" s="401" t="s">
        <v>1263</v>
      </c>
      <c r="L180" s="40">
        <v>15</v>
      </c>
      <c r="M180" s="543" t="s">
        <v>2150</v>
      </c>
      <c r="N180" s="543" t="s">
        <v>2151</v>
      </c>
      <c r="O180" s="543" t="s">
        <v>2152</v>
      </c>
      <c r="P180" s="544" t="s">
        <v>968</v>
      </c>
      <c r="Q180" s="544" t="s">
        <v>523</v>
      </c>
      <c r="R180" s="544" t="s">
        <v>523</v>
      </c>
      <c r="S180" s="544" t="s">
        <v>523</v>
      </c>
      <c r="T180" s="544" t="s">
        <v>523</v>
      </c>
      <c r="U180" s="544" t="s">
        <v>968</v>
      </c>
      <c r="V180" s="544" t="s">
        <v>523</v>
      </c>
      <c r="W180" s="544">
        <v>49</v>
      </c>
      <c r="X180" s="546">
        <v>1</v>
      </c>
      <c r="Y180" s="546" t="s">
        <v>545</v>
      </c>
      <c r="Z180" s="546" t="s">
        <v>545</v>
      </c>
    </row>
    <row r="181" spans="1:26" ht="27.75" customHeight="1">
      <c r="A181" s="40">
        <v>16</v>
      </c>
      <c r="B181" s="69" t="s">
        <v>1245</v>
      </c>
      <c r="C181" s="53"/>
      <c r="D181" s="49" t="s">
        <v>116</v>
      </c>
      <c r="E181" s="49" t="s">
        <v>12</v>
      </c>
      <c r="F181" s="49" t="s">
        <v>12</v>
      </c>
      <c r="G181" s="40">
        <v>2016</v>
      </c>
      <c r="H181" s="599">
        <v>150790.25</v>
      </c>
      <c r="I181" s="40" t="s">
        <v>118</v>
      </c>
      <c r="J181" s="76"/>
      <c r="K181" s="401" t="s">
        <v>1264</v>
      </c>
      <c r="L181" s="40">
        <v>16</v>
      </c>
      <c r="M181" s="401" t="s">
        <v>2149</v>
      </c>
      <c r="N181" s="401" t="s">
        <v>2149</v>
      </c>
      <c r="O181" s="401" t="s">
        <v>2149</v>
      </c>
      <c r="P181" s="401" t="s">
        <v>2149</v>
      </c>
      <c r="Q181" s="401" t="s">
        <v>2149</v>
      </c>
      <c r="R181" s="401" t="s">
        <v>2149</v>
      </c>
      <c r="S181" s="401" t="s">
        <v>2149</v>
      </c>
      <c r="T181" s="401" t="s">
        <v>2149</v>
      </c>
      <c r="U181" s="401" t="s">
        <v>2149</v>
      </c>
      <c r="V181" s="401" t="s">
        <v>2149</v>
      </c>
      <c r="W181" s="401" t="s">
        <v>2149</v>
      </c>
      <c r="X181" s="401" t="s">
        <v>2149</v>
      </c>
      <c r="Y181" s="401" t="s">
        <v>2149</v>
      </c>
      <c r="Z181" s="401" t="s">
        <v>2149</v>
      </c>
    </row>
    <row r="182" spans="1:26" ht="27.75" customHeight="1">
      <c r="A182" s="40">
        <v>17</v>
      </c>
      <c r="B182" s="69" t="s">
        <v>1246</v>
      </c>
      <c r="C182" s="53"/>
      <c r="D182" s="49" t="s">
        <v>116</v>
      </c>
      <c r="E182" s="49" t="s">
        <v>12</v>
      </c>
      <c r="F182" s="49" t="s">
        <v>12</v>
      </c>
      <c r="G182" s="40">
        <v>1970</v>
      </c>
      <c r="H182" s="599">
        <v>18914</v>
      </c>
      <c r="I182" s="40" t="s">
        <v>118</v>
      </c>
      <c r="J182" s="76"/>
      <c r="K182" s="401" t="s">
        <v>1261</v>
      </c>
      <c r="L182" s="40">
        <v>17</v>
      </c>
      <c r="M182" s="545" t="s">
        <v>2153</v>
      </c>
      <c r="N182" s="401" t="s">
        <v>2029</v>
      </c>
      <c r="O182" s="545" t="s">
        <v>2154</v>
      </c>
      <c r="P182" s="544" t="s">
        <v>132</v>
      </c>
      <c r="Q182" s="544" t="s">
        <v>523</v>
      </c>
      <c r="R182" s="544" t="s">
        <v>523</v>
      </c>
      <c r="S182" s="544" t="s">
        <v>523</v>
      </c>
      <c r="T182" s="544" t="s">
        <v>523</v>
      </c>
      <c r="U182" s="546" t="s">
        <v>968</v>
      </c>
      <c r="V182" s="546" t="s">
        <v>968</v>
      </c>
      <c r="W182" s="546">
        <v>131</v>
      </c>
      <c r="X182" s="546">
        <v>1</v>
      </c>
      <c r="Y182" s="546" t="s">
        <v>545</v>
      </c>
      <c r="Z182" s="546" t="s">
        <v>545</v>
      </c>
    </row>
    <row r="183" spans="1:26" ht="27.75" customHeight="1">
      <c r="A183" s="40">
        <v>18</v>
      </c>
      <c r="B183" s="69" t="s">
        <v>1247</v>
      </c>
      <c r="C183" s="53"/>
      <c r="D183" s="49"/>
      <c r="E183" s="49"/>
      <c r="F183" s="49"/>
      <c r="G183" s="40">
        <v>2010</v>
      </c>
      <c r="H183" s="599">
        <v>11864</v>
      </c>
      <c r="I183" s="40" t="s">
        <v>118</v>
      </c>
      <c r="J183" s="76"/>
      <c r="K183" s="401" t="s">
        <v>1261</v>
      </c>
      <c r="L183" s="40">
        <v>18</v>
      </c>
      <c r="M183" s="401" t="s">
        <v>2149</v>
      </c>
      <c r="N183" s="401" t="s">
        <v>2149</v>
      </c>
      <c r="O183" s="401" t="s">
        <v>2149</v>
      </c>
      <c r="P183" s="401" t="s">
        <v>2149</v>
      </c>
      <c r="Q183" s="401" t="s">
        <v>2149</v>
      </c>
      <c r="R183" s="401" t="s">
        <v>2149</v>
      </c>
      <c r="S183" s="401" t="s">
        <v>2149</v>
      </c>
      <c r="T183" s="401" t="s">
        <v>2149</v>
      </c>
      <c r="U183" s="401" t="s">
        <v>2149</v>
      </c>
      <c r="V183" s="401" t="s">
        <v>2149</v>
      </c>
      <c r="W183" s="401" t="s">
        <v>2149</v>
      </c>
      <c r="X183" s="401" t="s">
        <v>2149</v>
      </c>
      <c r="Y183" s="401" t="s">
        <v>2149</v>
      </c>
      <c r="Z183" s="401" t="s">
        <v>2149</v>
      </c>
    </row>
    <row r="184" spans="1:26" ht="27.75" customHeight="1">
      <c r="A184" s="40">
        <v>19</v>
      </c>
      <c r="B184" s="69" t="s">
        <v>1248</v>
      </c>
      <c r="C184" s="53"/>
      <c r="D184" s="49"/>
      <c r="E184" s="49"/>
      <c r="F184" s="49"/>
      <c r="G184" s="40">
        <v>2010</v>
      </c>
      <c r="H184" s="599">
        <v>6552</v>
      </c>
      <c r="I184" s="40" t="s">
        <v>118</v>
      </c>
      <c r="J184" s="76"/>
      <c r="K184" s="401" t="s">
        <v>1261</v>
      </c>
      <c r="L184" s="40">
        <v>19</v>
      </c>
      <c r="M184" s="401" t="s">
        <v>2149</v>
      </c>
      <c r="N184" s="401" t="s">
        <v>2149</v>
      </c>
      <c r="O184" s="401" t="s">
        <v>2149</v>
      </c>
      <c r="P184" s="401" t="s">
        <v>2149</v>
      </c>
      <c r="Q184" s="401" t="s">
        <v>2149</v>
      </c>
      <c r="R184" s="401" t="s">
        <v>2149</v>
      </c>
      <c r="S184" s="401" t="s">
        <v>2149</v>
      </c>
      <c r="T184" s="401" t="s">
        <v>2149</v>
      </c>
      <c r="U184" s="401" t="s">
        <v>2149</v>
      </c>
      <c r="V184" s="401" t="s">
        <v>2149</v>
      </c>
      <c r="W184" s="401" t="s">
        <v>2149</v>
      </c>
      <c r="X184" s="401" t="s">
        <v>2149</v>
      </c>
      <c r="Y184" s="401" t="s">
        <v>2149</v>
      </c>
      <c r="Z184" s="401" t="s">
        <v>2149</v>
      </c>
    </row>
    <row r="185" spans="1:26" ht="27.75" customHeight="1">
      <c r="A185" s="40">
        <v>20</v>
      </c>
      <c r="B185" s="69" t="s">
        <v>1249</v>
      </c>
      <c r="C185" s="53"/>
      <c r="D185" s="49"/>
      <c r="E185" s="49"/>
      <c r="F185" s="49"/>
      <c r="G185" s="40">
        <v>1973</v>
      </c>
      <c r="H185" s="599">
        <v>4795</v>
      </c>
      <c r="I185" s="40" t="s">
        <v>118</v>
      </c>
      <c r="J185" s="76"/>
      <c r="K185" s="401" t="s">
        <v>1261</v>
      </c>
      <c r="L185" s="40">
        <v>20</v>
      </c>
      <c r="M185" s="401" t="s">
        <v>2149</v>
      </c>
      <c r="N185" s="401" t="s">
        <v>2149</v>
      </c>
      <c r="O185" s="401" t="s">
        <v>2149</v>
      </c>
      <c r="P185" s="401" t="s">
        <v>2149</v>
      </c>
      <c r="Q185" s="401" t="s">
        <v>2149</v>
      </c>
      <c r="R185" s="401" t="s">
        <v>2149</v>
      </c>
      <c r="S185" s="401" t="s">
        <v>2149</v>
      </c>
      <c r="T185" s="401" t="s">
        <v>2149</v>
      </c>
      <c r="U185" s="401" t="s">
        <v>2149</v>
      </c>
      <c r="V185" s="401" t="s">
        <v>2149</v>
      </c>
      <c r="W185" s="401" t="s">
        <v>2149</v>
      </c>
      <c r="X185" s="401" t="s">
        <v>2149</v>
      </c>
      <c r="Y185" s="401" t="s">
        <v>2149</v>
      </c>
      <c r="Z185" s="401" t="s">
        <v>2149</v>
      </c>
    </row>
    <row r="186" spans="1:26" ht="27.75" customHeight="1">
      <c r="A186" s="40">
        <v>21</v>
      </c>
      <c r="B186" s="69" t="s">
        <v>1250</v>
      </c>
      <c r="C186" s="53"/>
      <c r="D186" s="49"/>
      <c r="E186" s="49"/>
      <c r="F186" s="49"/>
      <c r="G186" s="40">
        <v>1983</v>
      </c>
      <c r="H186" s="599">
        <v>9807</v>
      </c>
      <c r="I186" s="40" t="s">
        <v>118</v>
      </c>
      <c r="J186" s="76"/>
      <c r="K186" s="401" t="s">
        <v>1261</v>
      </c>
      <c r="L186" s="40">
        <v>21</v>
      </c>
      <c r="M186" s="401" t="s">
        <v>2149</v>
      </c>
      <c r="N186" s="401" t="s">
        <v>2149</v>
      </c>
      <c r="O186" s="401" t="s">
        <v>2149</v>
      </c>
      <c r="P186" s="401" t="s">
        <v>2149</v>
      </c>
      <c r="Q186" s="401" t="s">
        <v>2149</v>
      </c>
      <c r="R186" s="401" t="s">
        <v>2149</v>
      </c>
      <c r="S186" s="401" t="s">
        <v>2149</v>
      </c>
      <c r="T186" s="401" t="s">
        <v>2149</v>
      </c>
      <c r="U186" s="401" t="s">
        <v>2149</v>
      </c>
      <c r="V186" s="401" t="s">
        <v>2149</v>
      </c>
      <c r="W186" s="401" t="s">
        <v>2149</v>
      </c>
      <c r="X186" s="401" t="s">
        <v>2149</v>
      </c>
      <c r="Y186" s="401" t="s">
        <v>2149</v>
      </c>
      <c r="Z186" s="401" t="s">
        <v>2149</v>
      </c>
    </row>
    <row r="187" spans="1:26" ht="27.75" customHeight="1">
      <c r="A187" s="40">
        <v>22</v>
      </c>
      <c r="B187" s="69" t="s">
        <v>1251</v>
      </c>
      <c r="C187" s="53"/>
      <c r="D187" s="49"/>
      <c r="E187" s="49"/>
      <c r="F187" s="49"/>
      <c r="G187" s="40">
        <v>1984</v>
      </c>
      <c r="H187" s="599">
        <v>100265</v>
      </c>
      <c r="I187" s="40" t="s">
        <v>118</v>
      </c>
      <c r="J187" s="76"/>
      <c r="K187" s="401" t="s">
        <v>1261</v>
      </c>
      <c r="L187" s="40">
        <v>22</v>
      </c>
      <c r="M187" s="401" t="s">
        <v>2149</v>
      </c>
      <c r="N187" s="401" t="s">
        <v>2149</v>
      </c>
      <c r="O187" s="401" t="s">
        <v>2149</v>
      </c>
      <c r="P187" s="401" t="s">
        <v>2149</v>
      </c>
      <c r="Q187" s="401" t="s">
        <v>2149</v>
      </c>
      <c r="R187" s="401" t="s">
        <v>2149</v>
      </c>
      <c r="S187" s="401" t="s">
        <v>2149</v>
      </c>
      <c r="T187" s="401" t="s">
        <v>2149</v>
      </c>
      <c r="U187" s="401" t="s">
        <v>2149</v>
      </c>
      <c r="V187" s="401" t="s">
        <v>2149</v>
      </c>
      <c r="W187" s="401" t="s">
        <v>2149</v>
      </c>
      <c r="X187" s="401" t="s">
        <v>2149</v>
      </c>
      <c r="Y187" s="401" t="s">
        <v>2149</v>
      </c>
      <c r="Z187" s="401" t="s">
        <v>2149</v>
      </c>
    </row>
    <row r="188" spans="1:26" ht="63.75">
      <c r="A188" s="40">
        <v>23</v>
      </c>
      <c r="B188" s="69" t="s">
        <v>1252</v>
      </c>
      <c r="C188" s="53"/>
      <c r="D188" s="49" t="s">
        <v>116</v>
      </c>
      <c r="E188" s="49" t="s">
        <v>12</v>
      </c>
      <c r="F188" s="49" t="s">
        <v>12</v>
      </c>
      <c r="G188" s="40">
        <v>2003</v>
      </c>
      <c r="H188" s="599">
        <v>160000</v>
      </c>
      <c r="I188" s="40" t="s">
        <v>118</v>
      </c>
      <c r="J188" s="429" t="s">
        <v>2688</v>
      </c>
      <c r="K188" s="401" t="s">
        <v>1265</v>
      </c>
      <c r="L188" s="40">
        <v>23</v>
      </c>
      <c r="M188" s="543" t="s">
        <v>2155</v>
      </c>
      <c r="N188" s="401" t="s">
        <v>2029</v>
      </c>
      <c r="O188" s="543" t="s">
        <v>2156</v>
      </c>
      <c r="P188" s="544" t="s">
        <v>968</v>
      </c>
      <c r="Q188" s="544" t="s">
        <v>523</v>
      </c>
      <c r="R188" s="544" t="s">
        <v>523</v>
      </c>
      <c r="S188" s="544" t="s">
        <v>523</v>
      </c>
      <c r="T188" s="544" t="s">
        <v>523</v>
      </c>
      <c r="U188" s="546" t="s">
        <v>968</v>
      </c>
      <c r="V188" s="546" t="s">
        <v>523</v>
      </c>
      <c r="W188" s="544">
        <v>68</v>
      </c>
      <c r="X188" s="544">
        <v>1</v>
      </c>
      <c r="Y188" s="544" t="s">
        <v>545</v>
      </c>
      <c r="Z188" s="546" t="s">
        <v>545</v>
      </c>
    </row>
    <row r="189" spans="1:26" ht="27.75" customHeight="1">
      <c r="A189" s="40">
        <v>24</v>
      </c>
      <c r="B189" s="69" t="s">
        <v>1253</v>
      </c>
      <c r="C189" s="53"/>
      <c r="D189" s="49" t="s">
        <v>116</v>
      </c>
      <c r="E189" s="49" t="s">
        <v>12</v>
      </c>
      <c r="F189" s="49" t="s">
        <v>12</v>
      </c>
      <c r="G189" s="40">
        <v>2008</v>
      </c>
      <c r="H189" s="599">
        <v>1000</v>
      </c>
      <c r="I189" s="40" t="s">
        <v>118</v>
      </c>
      <c r="J189" s="429" t="s">
        <v>2688</v>
      </c>
      <c r="K189" s="401" t="s">
        <v>1265</v>
      </c>
      <c r="L189" s="40">
        <v>24</v>
      </c>
      <c r="M189" s="401" t="s">
        <v>2149</v>
      </c>
      <c r="N189" s="401" t="s">
        <v>2149</v>
      </c>
      <c r="O189" s="401" t="s">
        <v>2149</v>
      </c>
      <c r="P189" s="401" t="s">
        <v>2149</v>
      </c>
      <c r="Q189" s="401" t="s">
        <v>2149</v>
      </c>
      <c r="R189" s="401" t="s">
        <v>2149</v>
      </c>
      <c r="S189" s="401" t="s">
        <v>2149</v>
      </c>
      <c r="T189" s="401" t="s">
        <v>2149</v>
      </c>
      <c r="U189" s="401" t="s">
        <v>2149</v>
      </c>
      <c r="V189" s="401" t="s">
        <v>2149</v>
      </c>
      <c r="W189" s="401" t="s">
        <v>2149</v>
      </c>
      <c r="X189" s="401" t="s">
        <v>2149</v>
      </c>
      <c r="Y189" s="401" t="s">
        <v>2149</v>
      </c>
      <c r="Z189" s="401" t="s">
        <v>2149</v>
      </c>
    </row>
    <row r="190" spans="1:26" ht="27.75" customHeight="1">
      <c r="A190" s="40">
        <v>25</v>
      </c>
      <c r="B190" s="69" t="s">
        <v>1254</v>
      </c>
      <c r="C190" s="53"/>
      <c r="D190" s="49"/>
      <c r="E190" s="49"/>
      <c r="F190" s="49"/>
      <c r="G190" s="53"/>
      <c r="H190" s="599">
        <v>234393.57</v>
      </c>
      <c r="I190" s="40" t="s">
        <v>118</v>
      </c>
      <c r="J190" s="76"/>
      <c r="K190" s="401" t="s">
        <v>1265</v>
      </c>
      <c r="L190" s="40">
        <v>25</v>
      </c>
      <c r="M190" s="401" t="s">
        <v>2149</v>
      </c>
      <c r="N190" s="401" t="s">
        <v>2149</v>
      </c>
      <c r="O190" s="401" t="s">
        <v>2149</v>
      </c>
      <c r="P190" s="401" t="s">
        <v>2149</v>
      </c>
      <c r="Q190" s="401" t="s">
        <v>2149</v>
      </c>
      <c r="R190" s="401" t="s">
        <v>2149</v>
      </c>
      <c r="S190" s="401" t="s">
        <v>2149</v>
      </c>
      <c r="T190" s="401" t="s">
        <v>2149</v>
      </c>
      <c r="U190" s="401" t="s">
        <v>2149</v>
      </c>
      <c r="V190" s="401" t="s">
        <v>2149</v>
      </c>
      <c r="W190" s="401" t="s">
        <v>2149</v>
      </c>
      <c r="X190" s="401" t="s">
        <v>2149</v>
      </c>
      <c r="Y190" s="401" t="s">
        <v>2149</v>
      </c>
      <c r="Z190" s="401" t="s">
        <v>2149</v>
      </c>
    </row>
    <row r="191" spans="1:26" ht="27.75" customHeight="1">
      <c r="A191" s="40">
        <v>26</v>
      </c>
      <c r="B191" s="69" t="s">
        <v>1255</v>
      </c>
      <c r="C191" s="53"/>
      <c r="D191" s="49"/>
      <c r="E191" s="49"/>
      <c r="F191" s="49"/>
      <c r="G191" s="53"/>
      <c r="H191" s="599">
        <v>34935.99</v>
      </c>
      <c r="I191" s="40" t="s">
        <v>118</v>
      </c>
      <c r="J191" s="76"/>
      <c r="K191" s="401" t="s">
        <v>1265</v>
      </c>
      <c r="L191" s="40">
        <v>26</v>
      </c>
      <c r="M191" s="401" t="s">
        <v>2149</v>
      </c>
      <c r="N191" s="401" t="s">
        <v>2149</v>
      </c>
      <c r="O191" s="401" t="s">
        <v>2149</v>
      </c>
      <c r="P191" s="401" t="s">
        <v>2149</v>
      </c>
      <c r="Q191" s="401" t="s">
        <v>2149</v>
      </c>
      <c r="R191" s="401" t="s">
        <v>2149</v>
      </c>
      <c r="S191" s="401" t="s">
        <v>2149</v>
      </c>
      <c r="T191" s="401" t="s">
        <v>2149</v>
      </c>
      <c r="U191" s="401" t="s">
        <v>2149</v>
      </c>
      <c r="V191" s="401" t="s">
        <v>2149</v>
      </c>
      <c r="W191" s="401" t="s">
        <v>2149</v>
      </c>
      <c r="X191" s="401" t="s">
        <v>2149</v>
      </c>
      <c r="Y191" s="401" t="s">
        <v>2149</v>
      </c>
      <c r="Z191" s="401" t="s">
        <v>2149</v>
      </c>
    </row>
    <row r="192" spans="1:26" ht="27.75" customHeight="1">
      <c r="A192" s="40">
        <v>27</v>
      </c>
      <c r="B192" s="69" t="s">
        <v>1256</v>
      </c>
      <c r="C192" s="53"/>
      <c r="D192" s="49"/>
      <c r="E192" s="49"/>
      <c r="F192" s="49"/>
      <c r="G192" s="53"/>
      <c r="H192" s="599">
        <v>30900</v>
      </c>
      <c r="I192" s="40" t="s">
        <v>118</v>
      </c>
      <c r="J192" s="76"/>
      <c r="K192" s="401" t="s">
        <v>1265</v>
      </c>
      <c r="L192" s="40">
        <v>27</v>
      </c>
      <c r="M192" s="401" t="s">
        <v>2149</v>
      </c>
      <c r="N192" s="401" t="s">
        <v>2149</v>
      </c>
      <c r="O192" s="401" t="s">
        <v>2149</v>
      </c>
      <c r="P192" s="401" t="s">
        <v>2149</v>
      </c>
      <c r="Q192" s="401" t="s">
        <v>2149</v>
      </c>
      <c r="R192" s="401" t="s">
        <v>2149</v>
      </c>
      <c r="S192" s="401" t="s">
        <v>2149</v>
      </c>
      <c r="T192" s="401" t="s">
        <v>2149</v>
      </c>
      <c r="U192" s="401" t="s">
        <v>2149</v>
      </c>
      <c r="V192" s="401" t="s">
        <v>2149</v>
      </c>
      <c r="W192" s="401" t="s">
        <v>2149</v>
      </c>
      <c r="X192" s="401" t="s">
        <v>2149</v>
      </c>
      <c r="Y192" s="401" t="s">
        <v>2149</v>
      </c>
      <c r="Z192" s="401" t="s">
        <v>2149</v>
      </c>
    </row>
    <row r="193" spans="1:26" ht="27.75" customHeight="1">
      <c r="A193" s="40">
        <v>28</v>
      </c>
      <c r="B193" s="69" t="s">
        <v>1257</v>
      </c>
      <c r="C193" s="53"/>
      <c r="D193" s="49"/>
      <c r="E193" s="49"/>
      <c r="F193" s="49"/>
      <c r="G193" s="53"/>
      <c r="H193" s="599">
        <v>7100</v>
      </c>
      <c r="I193" s="40" t="s">
        <v>118</v>
      </c>
      <c r="J193" s="76"/>
      <c r="K193" s="401" t="s">
        <v>1265</v>
      </c>
      <c r="L193" s="40">
        <v>28</v>
      </c>
      <c r="M193" s="401" t="s">
        <v>2149</v>
      </c>
      <c r="N193" s="401" t="s">
        <v>2149</v>
      </c>
      <c r="O193" s="401" t="s">
        <v>2149</v>
      </c>
      <c r="P193" s="401" t="s">
        <v>2149</v>
      </c>
      <c r="Q193" s="401" t="s">
        <v>2149</v>
      </c>
      <c r="R193" s="401" t="s">
        <v>2149</v>
      </c>
      <c r="S193" s="401" t="s">
        <v>2149</v>
      </c>
      <c r="T193" s="401" t="s">
        <v>2149</v>
      </c>
      <c r="U193" s="401" t="s">
        <v>2149</v>
      </c>
      <c r="V193" s="401" t="s">
        <v>2149</v>
      </c>
      <c r="W193" s="401" t="s">
        <v>2149</v>
      </c>
      <c r="X193" s="401" t="s">
        <v>2149</v>
      </c>
      <c r="Y193" s="401" t="s">
        <v>2149</v>
      </c>
      <c r="Z193" s="401" t="s">
        <v>2149</v>
      </c>
    </row>
    <row r="194" spans="1:26" ht="27.75" customHeight="1">
      <c r="A194" s="40">
        <v>29</v>
      </c>
      <c r="B194" s="69" t="s">
        <v>1258</v>
      </c>
      <c r="C194" s="53"/>
      <c r="D194" s="49"/>
      <c r="E194" s="49"/>
      <c r="F194" s="49"/>
      <c r="G194" s="53"/>
      <c r="H194" s="599">
        <v>754975.53</v>
      </c>
      <c r="I194" s="40" t="s">
        <v>118</v>
      </c>
      <c r="J194" s="76"/>
      <c r="K194" s="401" t="s">
        <v>1265</v>
      </c>
      <c r="L194" s="40">
        <v>29</v>
      </c>
      <c r="M194" s="401" t="s">
        <v>2149</v>
      </c>
      <c r="N194" s="401" t="s">
        <v>2149</v>
      </c>
      <c r="O194" s="401" t="s">
        <v>2149</v>
      </c>
      <c r="P194" s="401" t="s">
        <v>2149</v>
      </c>
      <c r="Q194" s="401" t="s">
        <v>2149</v>
      </c>
      <c r="R194" s="401" t="s">
        <v>2149</v>
      </c>
      <c r="S194" s="401" t="s">
        <v>2149</v>
      </c>
      <c r="T194" s="401" t="s">
        <v>2149</v>
      </c>
      <c r="U194" s="401" t="s">
        <v>2149</v>
      </c>
      <c r="V194" s="401" t="s">
        <v>2149</v>
      </c>
      <c r="W194" s="401" t="s">
        <v>2149</v>
      </c>
      <c r="X194" s="401" t="s">
        <v>2149</v>
      </c>
      <c r="Y194" s="401" t="s">
        <v>2149</v>
      </c>
      <c r="Z194" s="401" t="s">
        <v>2149</v>
      </c>
    </row>
    <row r="195" spans="1:26" ht="27.75" customHeight="1">
      <c r="A195" s="40">
        <v>30</v>
      </c>
      <c r="B195" s="69" t="s">
        <v>1259</v>
      </c>
      <c r="C195" s="53"/>
      <c r="D195" s="49"/>
      <c r="E195" s="49"/>
      <c r="F195" s="49"/>
      <c r="G195" s="40">
        <v>2022</v>
      </c>
      <c r="H195" s="599">
        <v>13500</v>
      </c>
      <c r="I195" s="40" t="s">
        <v>118</v>
      </c>
      <c r="J195" s="76"/>
      <c r="K195" s="401" t="s">
        <v>1266</v>
      </c>
      <c r="L195" s="40">
        <v>30</v>
      </c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</row>
    <row r="196" spans="1:26" ht="27.75" customHeight="1">
      <c r="A196" s="686" t="s">
        <v>124</v>
      </c>
      <c r="B196" s="686"/>
      <c r="C196" s="686"/>
      <c r="D196" s="686"/>
      <c r="E196" s="686"/>
      <c r="F196" s="686"/>
      <c r="G196" s="686"/>
      <c r="H196" s="577">
        <f>SUM(H166:H195)</f>
        <v>10500414.97</v>
      </c>
      <c r="I196" s="55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s="35" customFormat="1" ht="27.75" customHeight="1">
      <c r="A197" s="692" t="s">
        <v>1668</v>
      </c>
      <c r="B197" s="693"/>
      <c r="C197" s="693"/>
      <c r="D197" s="693"/>
      <c r="E197" s="693"/>
      <c r="F197" s="693"/>
      <c r="G197" s="694"/>
      <c r="H197" s="580"/>
      <c r="I197" s="487"/>
      <c r="J197" s="491"/>
      <c r="K197" s="491"/>
      <c r="L197" s="491"/>
      <c r="M197" s="491"/>
      <c r="N197" s="491"/>
      <c r="O197" s="491"/>
      <c r="P197" s="491"/>
      <c r="Q197" s="491"/>
      <c r="R197" s="491"/>
      <c r="S197" s="491"/>
      <c r="T197" s="491"/>
      <c r="U197" s="491"/>
      <c r="V197" s="491"/>
      <c r="W197" s="491"/>
      <c r="X197" s="491"/>
      <c r="Y197" s="491"/>
      <c r="Z197" s="491"/>
    </row>
    <row r="198" spans="1:26" ht="93" customHeight="1">
      <c r="A198" s="40">
        <v>1</v>
      </c>
      <c r="B198" s="530" t="s">
        <v>2158</v>
      </c>
      <c r="C198" s="57" t="s">
        <v>1501</v>
      </c>
      <c r="D198" s="50" t="s">
        <v>116</v>
      </c>
      <c r="E198" s="50" t="s">
        <v>12</v>
      </c>
      <c r="F198" s="50" t="s">
        <v>12</v>
      </c>
      <c r="G198" s="57"/>
      <c r="H198" s="667">
        <f>15128000+228555.07</f>
        <v>15356555.07</v>
      </c>
      <c r="I198" s="40" t="s">
        <v>2138</v>
      </c>
      <c r="J198" s="80" t="s">
        <v>1502</v>
      </c>
      <c r="K198" s="57" t="s">
        <v>1503</v>
      </c>
      <c r="L198" s="40">
        <v>1</v>
      </c>
      <c r="M198" s="57" t="s">
        <v>1504</v>
      </c>
      <c r="N198" s="57" t="s">
        <v>1505</v>
      </c>
      <c r="O198" s="57" t="s">
        <v>1506</v>
      </c>
      <c r="P198" s="489" t="s">
        <v>1511</v>
      </c>
      <c r="Q198" s="489" t="s">
        <v>965</v>
      </c>
      <c r="R198" s="489" t="s">
        <v>965</v>
      </c>
      <c r="S198" s="489" t="s">
        <v>965</v>
      </c>
      <c r="T198" s="489" t="s">
        <v>965</v>
      </c>
      <c r="U198" s="489" t="s">
        <v>965</v>
      </c>
      <c r="V198" s="489" t="s">
        <v>965</v>
      </c>
      <c r="W198" s="501">
        <v>2075.6</v>
      </c>
      <c r="X198" s="501" t="s">
        <v>1512</v>
      </c>
      <c r="Y198" s="501" t="s">
        <v>116</v>
      </c>
      <c r="Z198" s="501" t="s">
        <v>116</v>
      </c>
    </row>
    <row r="199" spans="1:26" ht="102">
      <c r="A199" s="40">
        <v>2</v>
      </c>
      <c r="B199" s="69" t="s">
        <v>2157</v>
      </c>
      <c r="C199" s="40" t="s">
        <v>1501</v>
      </c>
      <c r="D199" s="49" t="s">
        <v>116</v>
      </c>
      <c r="E199" s="49" t="s">
        <v>12</v>
      </c>
      <c r="F199" s="49" t="s">
        <v>12</v>
      </c>
      <c r="G199" s="40"/>
      <c r="H199" s="599">
        <v>7628000</v>
      </c>
      <c r="I199" s="40" t="s">
        <v>2138</v>
      </c>
      <c r="J199" s="81" t="s">
        <v>1507</v>
      </c>
      <c r="K199" s="40" t="s">
        <v>1508</v>
      </c>
      <c r="L199" s="40">
        <v>2</v>
      </c>
      <c r="M199" s="40" t="s">
        <v>1504</v>
      </c>
      <c r="N199" s="40" t="s">
        <v>1509</v>
      </c>
      <c r="O199" s="40" t="s">
        <v>1510</v>
      </c>
      <c r="P199" s="343" t="s">
        <v>1513</v>
      </c>
      <c r="Q199" s="343" t="s">
        <v>965</v>
      </c>
      <c r="R199" s="343" t="s">
        <v>965</v>
      </c>
      <c r="S199" s="343" t="s">
        <v>965</v>
      </c>
      <c r="T199" s="343" t="s">
        <v>965</v>
      </c>
      <c r="U199" s="343" t="s">
        <v>1514</v>
      </c>
      <c r="V199" s="343" t="s">
        <v>1515</v>
      </c>
      <c r="W199" s="502">
        <v>856.4</v>
      </c>
      <c r="X199" s="502" t="s">
        <v>1516</v>
      </c>
      <c r="Y199" s="502" t="s">
        <v>1517</v>
      </c>
      <c r="Z199" s="502" t="s">
        <v>12</v>
      </c>
    </row>
    <row r="200" spans="1:26" ht="27.75" customHeight="1">
      <c r="A200" s="687" t="s">
        <v>124</v>
      </c>
      <c r="B200" s="687"/>
      <c r="C200" s="687"/>
      <c r="D200" s="687"/>
      <c r="E200" s="687"/>
      <c r="F200" s="687"/>
      <c r="G200" s="687"/>
      <c r="H200" s="595">
        <f>SUM(H198:H199)</f>
        <v>22984555.07</v>
      </c>
      <c r="I200" s="10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27.75" customHeight="1">
      <c r="A201" s="685" t="s">
        <v>479</v>
      </c>
      <c r="B201" s="685"/>
      <c r="C201" s="685"/>
      <c r="D201" s="685"/>
      <c r="E201" s="685"/>
      <c r="F201" s="685"/>
      <c r="G201" s="685"/>
      <c r="H201" s="673"/>
      <c r="I201" s="71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38.25">
      <c r="A202" s="40">
        <v>1</v>
      </c>
      <c r="B202" s="68" t="s">
        <v>1165</v>
      </c>
      <c r="C202" s="57" t="s">
        <v>1166</v>
      </c>
      <c r="D202" s="50" t="s">
        <v>116</v>
      </c>
      <c r="E202" s="50" t="s">
        <v>12</v>
      </c>
      <c r="F202" s="50" t="s">
        <v>116</v>
      </c>
      <c r="G202" s="57" t="s">
        <v>1167</v>
      </c>
      <c r="H202" s="667">
        <v>2066400</v>
      </c>
      <c r="I202" s="99" t="s">
        <v>2745</v>
      </c>
      <c r="J202" s="59" t="s">
        <v>1177</v>
      </c>
      <c r="K202" s="57" t="s">
        <v>1178</v>
      </c>
      <c r="L202" s="40">
        <v>1</v>
      </c>
      <c r="M202" s="57" t="s">
        <v>1146</v>
      </c>
      <c r="N202" s="57" t="s">
        <v>117</v>
      </c>
      <c r="O202" s="57" t="s">
        <v>1179</v>
      </c>
      <c r="P202" s="57" t="s">
        <v>1188</v>
      </c>
      <c r="Q202" s="57" t="s">
        <v>523</v>
      </c>
      <c r="R202" s="57" t="s">
        <v>523</v>
      </c>
      <c r="S202" s="57" t="s">
        <v>1189</v>
      </c>
      <c r="T202" s="57" t="s">
        <v>523</v>
      </c>
      <c r="U202" s="57" t="s">
        <v>119</v>
      </c>
      <c r="V202" s="57" t="s">
        <v>523</v>
      </c>
      <c r="W202" s="60">
        <v>232.6</v>
      </c>
      <c r="X202" s="60">
        <v>3</v>
      </c>
      <c r="Y202" s="60" t="s">
        <v>116</v>
      </c>
      <c r="Z202" s="45" t="s">
        <v>12</v>
      </c>
    </row>
    <row r="203" spans="1:26" ht="38.25">
      <c r="A203" s="40">
        <v>2</v>
      </c>
      <c r="B203" s="69" t="s">
        <v>1168</v>
      </c>
      <c r="C203" s="40" t="s">
        <v>1169</v>
      </c>
      <c r="D203" s="49" t="s">
        <v>116</v>
      </c>
      <c r="E203" s="49" t="s">
        <v>12</v>
      </c>
      <c r="F203" s="49" t="s">
        <v>116</v>
      </c>
      <c r="G203" s="40" t="s">
        <v>1170</v>
      </c>
      <c r="H203" s="599">
        <v>960630</v>
      </c>
      <c r="I203" s="99" t="s">
        <v>2745</v>
      </c>
      <c r="J203" s="46" t="s">
        <v>1180</v>
      </c>
      <c r="K203" s="40" t="s">
        <v>1181</v>
      </c>
      <c r="L203" s="40">
        <v>2</v>
      </c>
      <c r="M203" s="40" t="s">
        <v>1146</v>
      </c>
      <c r="N203" s="40" t="s">
        <v>117</v>
      </c>
      <c r="O203" s="40" t="s">
        <v>1179</v>
      </c>
      <c r="P203" s="40" t="s">
        <v>1190</v>
      </c>
      <c r="Q203" s="401" t="s">
        <v>1191</v>
      </c>
      <c r="R203" s="40" t="s">
        <v>523</v>
      </c>
      <c r="S203" s="40" t="s">
        <v>1192</v>
      </c>
      <c r="T203" s="40" t="s">
        <v>523</v>
      </c>
      <c r="U203" s="40" t="s">
        <v>119</v>
      </c>
      <c r="V203" s="40" t="s">
        <v>523</v>
      </c>
      <c r="W203" s="45">
        <v>112.8</v>
      </c>
      <c r="X203" s="45">
        <v>3</v>
      </c>
      <c r="Y203" s="45" t="s">
        <v>12</v>
      </c>
      <c r="Z203" s="45" t="s">
        <v>12</v>
      </c>
    </row>
    <row r="204" spans="1:26" ht="57" customHeight="1">
      <c r="A204" s="40">
        <v>3</v>
      </c>
      <c r="B204" s="69" t="s">
        <v>1171</v>
      </c>
      <c r="C204" s="40" t="s">
        <v>1172</v>
      </c>
      <c r="D204" s="49" t="s">
        <v>116</v>
      </c>
      <c r="E204" s="49" t="s">
        <v>12</v>
      </c>
      <c r="F204" s="49" t="s">
        <v>12</v>
      </c>
      <c r="G204" s="40" t="s">
        <v>1173</v>
      </c>
      <c r="H204" s="599">
        <v>1791000</v>
      </c>
      <c r="I204" s="99" t="s">
        <v>2745</v>
      </c>
      <c r="J204" s="46" t="s">
        <v>1182</v>
      </c>
      <c r="K204" s="40" t="s">
        <v>1183</v>
      </c>
      <c r="L204" s="40">
        <v>3</v>
      </c>
      <c r="M204" s="40" t="s">
        <v>1184</v>
      </c>
      <c r="N204" s="40" t="s">
        <v>117</v>
      </c>
      <c r="O204" s="40" t="s">
        <v>1185</v>
      </c>
      <c r="P204" s="40"/>
      <c r="Q204" s="40" t="s">
        <v>1193</v>
      </c>
      <c r="R204" s="40" t="s">
        <v>524</v>
      </c>
      <c r="S204" s="40" t="s">
        <v>1194</v>
      </c>
      <c r="T204" s="40" t="s">
        <v>524</v>
      </c>
      <c r="U204" s="40" t="s">
        <v>119</v>
      </c>
      <c r="V204" s="40" t="s">
        <v>1193</v>
      </c>
      <c r="W204" s="45">
        <v>372.1</v>
      </c>
      <c r="X204" s="45">
        <v>3</v>
      </c>
      <c r="Y204" s="45" t="s">
        <v>116</v>
      </c>
      <c r="Z204" s="45" t="s">
        <v>12</v>
      </c>
    </row>
    <row r="205" spans="1:26" ht="27.75" customHeight="1">
      <c r="A205" s="40">
        <v>4</v>
      </c>
      <c r="B205" s="69" t="s">
        <v>1174</v>
      </c>
      <c r="C205" s="40" t="s">
        <v>1175</v>
      </c>
      <c r="D205" s="49" t="s">
        <v>116</v>
      </c>
      <c r="E205" s="49" t="s">
        <v>12</v>
      </c>
      <c r="F205" s="49" t="s">
        <v>116</v>
      </c>
      <c r="G205" s="40" t="s">
        <v>1176</v>
      </c>
      <c r="H205" s="599">
        <v>4372650</v>
      </c>
      <c r="I205" s="99" t="s">
        <v>2745</v>
      </c>
      <c r="J205" s="46" t="s">
        <v>1186</v>
      </c>
      <c r="K205" s="40" t="s">
        <v>1187</v>
      </c>
      <c r="L205" s="40">
        <v>4</v>
      </c>
      <c r="M205" s="40" t="s">
        <v>1146</v>
      </c>
      <c r="N205" s="40" t="s">
        <v>117</v>
      </c>
      <c r="O205" s="40" t="s">
        <v>1179</v>
      </c>
      <c r="P205" s="40"/>
      <c r="Q205" s="40" t="s">
        <v>989</v>
      </c>
      <c r="R205" s="40" t="s">
        <v>523</v>
      </c>
      <c r="S205" s="40" t="s">
        <v>1195</v>
      </c>
      <c r="T205" s="40" t="s">
        <v>523</v>
      </c>
      <c r="U205" s="40" t="s">
        <v>119</v>
      </c>
      <c r="V205" s="40" t="s">
        <v>523</v>
      </c>
      <c r="W205" s="45">
        <v>340</v>
      </c>
      <c r="X205" s="45">
        <v>3</v>
      </c>
      <c r="Y205" s="45" t="s">
        <v>116</v>
      </c>
      <c r="Z205" s="45" t="s">
        <v>12</v>
      </c>
    </row>
    <row r="206" spans="1:26" ht="27.75" customHeight="1">
      <c r="A206" s="686" t="s">
        <v>122</v>
      </c>
      <c r="B206" s="686"/>
      <c r="C206" s="686"/>
      <c r="D206" s="686"/>
      <c r="E206" s="686"/>
      <c r="F206" s="686"/>
      <c r="G206" s="686"/>
      <c r="H206" s="577">
        <f>SUM(H202:H205)</f>
        <v>9190680</v>
      </c>
      <c r="I206" s="55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s="35" customFormat="1" ht="27.75" customHeight="1">
      <c r="A207" s="685" t="s">
        <v>2711</v>
      </c>
      <c r="B207" s="685"/>
      <c r="C207" s="685"/>
      <c r="D207" s="685"/>
      <c r="E207" s="685"/>
      <c r="F207" s="685"/>
      <c r="G207" s="685"/>
      <c r="H207" s="581"/>
      <c r="I207" s="71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89.25">
      <c r="A208" s="40">
        <v>1</v>
      </c>
      <c r="B208" s="68" t="s">
        <v>2712</v>
      </c>
      <c r="C208" s="57" t="s">
        <v>2713</v>
      </c>
      <c r="D208" s="50" t="s">
        <v>544</v>
      </c>
      <c r="E208" s="50" t="s">
        <v>545</v>
      </c>
      <c r="F208" s="50" t="s">
        <v>545</v>
      </c>
      <c r="G208" s="57" t="s">
        <v>2714</v>
      </c>
      <c r="H208" s="674">
        <v>7527000</v>
      </c>
      <c r="I208" s="401" t="s">
        <v>2138</v>
      </c>
      <c r="J208" s="516" t="s">
        <v>2715</v>
      </c>
      <c r="K208" s="57" t="s">
        <v>2716</v>
      </c>
      <c r="L208" s="40">
        <v>1</v>
      </c>
      <c r="M208" s="57" t="s">
        <v>2717</v>
      </c>
      <c r="N208" s="57" t="s">
        <v>2718</v>
      </c>
      <c r="O208" s="57" t="s">
        <v>2719</v>
      </c>
      <c r="P208" s="57" t="s">
        <v>2720</v>
      </c>
      <c r="Q208" s="517" t="s">
        <v>523</v>
      </c>
      <c r="R208" s="517" t="s">
        <v>523</v>
      </c>
      <c r="S208" s="517" t="s">
        <v>524</v>
      </c>
      <c r="T208" s="517" t="s">
        <v>2721</v>
      </c>
      <c r="U208" s="517" t="s">
        <v>968</v>
      </c>
      <c r="V208" s="517" t="s">
        <v>523</v>
      </c>
      <c r="W208" s="60">
        <v>983.6</v>
      </c>
      <c r="X208" s="60" t="s">
        <v>2722</v>
      </c>
      <c r="Y208" s="57" t="s">
        <v>2723</v>
      </c>
      <c r="Z208" s="57" t="s">
        <v>2724</v>
      </c>
    </row>
    <row r="209" spans="1:26" ht="27.75" customHeight="1">
      <c r="A209" s="686" t="s">
        <v>122</v>
      </c>
      <c r="B209" s="686"/>
      <c r="C209" s="686"/>
      <c r="D209" s="686"/>
      <c r="E209" s="686"/>
      <c r="F209" s="686"/>
      <c r="G209" s="686"/>
      <c r="H209" s="577">
        <f>SUM(H208:H208)</f>
        <v>7527000</v>
      </c>
      <c r="I209" s="55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s="35" customFormat="1" ht="27.75" customHeight="1">
      <c r="A210" s="685" t="s">
        <v>2702</v>
      </c>
      <c r="B210" s="685"/>
      <c r="C210" s="685"/>
      <c r="D210" s="685"/>
      <c r="E210" s="685"/>
      <c r="F210" s="685"/>
      <c r="G210" s="685"/>
      <c r="H210" s="581"/>
      <c r="I210" s="71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89.25">
      <c r="A211" s="40">
        <v>1</v>
      </c>
      <c r="B211" s="68" t="s">
        <v>2015</v>
      </c>
      <c r="C211" s="57" t="s">
        <v>2016</v>
      </c>
      <c r="D211" s="50" t="s">
        <v>116</v>
      </c>
      <c r="E211" s="50" t="s">
        <v>12</v>
      </c>
      <c r="F211" s="50" t="s">
        <v>12</v>
      </c>
      <c r="G211" s="57" t="s">
        <v>2017</v>
      </c>
      <c r="H211" s="585">
        <v>1537000</v>
      </c>
      <c r="I211" s="401" t="s">
        <v>2138</v>
      </c>
      <c r="J211" s="59" t="s">
        <v>2026</v>
      </c>
      <c r="K211" s="57" t="s">
        <v>2027</v>
      </c>
      <c r="L211" s="40">
        <v>1</v>
      </c>
      <c r="M211" s="57" t="s">
        <v>2028</v>
      </c>
      <c r="N211" s="57" t="s">
        <v>2029</v>
      </c>
      <c r="O211" s="57" t="s">
        <v>2030</v>
      </c>
      <c r="P211" s="101"/>
      <c r="Q211" s="57" t="s">
        <v>965</v>
      </c>
      <c r="R211" s="57" t="s">
        <v>965</v>
      </c>
      <c r="S211" s="57" t="s">
        <v>965</v>
      </c>
      <c r="T211" s="57" t="s">
        <v>965</v>
      </c>
      <c r="U211" s="57" t="s">
        <v>119</v>
      </c>
      <c r="V211" s="57" t="s">
        <v>965</v>
      </c>
      <c r="W211" s="60">
        <v>330.69</v>
      </c>
      <c r="X211" s="60">
        <v>1</v>
      </c>
      <c r="Y211" s="60" t="s">
        <v>12</v>
      </c>
      <c r="Z211" s="60" t="s">
        <v>12</v>
      </c>
    </row>
    <row r="212" spans="1:26" ht="78.75" customHeight="1">
      <c r="A212" s="40">
        <v>2</v>
      </c>
      <c r="B212" s="69" t="s">
        <v>1232</v>
      </c>
      <c r="C212" s="40" t="s">
        <v>2018</v>
      </c>
      <c r="D212" s="49" t="s">
        <v>116</v>
      </c>
      <c r="E212" s="49" t="s">
        <v>12</v>
      </c>
      <c r="F212" s="49" t="s">
        <v>12</v>
      </c>
      <c r="G212" s="40">
        <v>1993</v>
      </c>
      <c r="H212" s="587">
        <v>258000</v>
      </c>
      <c r="I212" s="401" t="s">
        <v>2138</v>
      </c>
      <c r="J212" s="46" t="s">
        <v>119</v>
      </c>
      <c r="K212" s="40" t="s">
        <v>2031</v>
      </c>
      <c r="L212" s="40">
        <v>2</v>
      </c>
      <c r="M212" s="57" t="s">
        <v>2028</v>
      </c>
      <c r="N212" s="40" t="s">
        <v>2029</v>
      </c>
      <c r="O212" s="40" t="s">
        <v>2032</v>
      </c>
      <c r="P212" s="53"/>
      <c r="Q212" s="40" t="s">
        <v>1515</v>
      </c>
      <c r="R212" s="40" t="s">
        <v>1515</v>
      </c>
      <c r="S212" s="40" t="s">
        <v>119</v>
      </c>
      <c r="T212" s="40" t="s">
        <v>1515</v>
      </c>
      <c r="U212" s="40" t="s">
        <v>119</v>
      </c>
      <c r="V212" s="40" t="s">
        <v>119</v>
      </c>
      <c r="W212" s="103">
        <v>69.9</v>
      </c>
      <c r="X212" s="45">
        <v>1</v>
      </c>
      <c r="Y212" s="45" t="s">
        <v>12</v>
      </c>
      <c r="Z212" s="45" t="s">
        <v>12</v>
      </c>
    </row>
    <row r="213" spans="1:26" ht="27.75" customHeight="1">
      <c r="A213" s="40">
        <v>3</v>
      </c>
      <c r="B213" s="69" t="s">
        <v>2019</v>
      </c>
      <c r="C213" s="40"/>
      <c r="D213" s="40"/>
      <c r="E213" s="40"/>
      <c r="F213" s="40"/>
      <c r="G213" s="40">
        <v>2003</v>
      </c>
      <c r="H213" s="574">
        <v>85556.08</v>
      </c>
      <c r="I213" s="401" t="s">
        <v>118</v>
      </c>
      <c r="J213" s="40"/>
      <c r="K213" s="57" t="s">
        <v>2027</v>
      </c>
      <c r="L213" s="40">
        <v>3</v>
      </c>
      <c r="M213" s="40"/>
      <c r="N213" s="40"/>
      <c r="O213" s="40"/>
      <c r="P213" s="53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78.75" customHeight="1">
      <c r="A214" s="40">
        <v>4</v>
      </c>
      <c r="B214" s="69" t="s">
        <v>2020</v>
      </c>
      <c r="C214" s="40" t="s">
        <v>2016</v>
      </c>
      <c r="D214" s="49" t="s">
        <v>116</v>
      </c>
      <c r="E214" s="49" t="s">
        <v>12</v>
      </c>
      <c r="F214" s="49" t="s">
        <v>12</v>
      </c>
      <c r="G214" s="40">
        <v>2015</v>
      </c>
      <c r="H214" s="587">
        <v>1576000</v>
      </c>
      <c r="I214" s="401" t="s">
        <v>2138</v>
      </c>
      <c r="J214" s="46" t="s">
        <v>2033</v>
      </c>
      <c r="K214" s="40" t="s">
        <v>2031</v>
      </c>
      <c r="L214" s="40">
        <v>4</v>
      </c>
      <c r="M214" s="40" t="s">
        <v>2034</v>
      </c>
      <c r="N214" s="40" t="s">
        <v>2029</v>
      </c>
      <c r="O214" s="40" t="s">
        <v>2035</v>
      </c>
      <c r="P214" s="53"/>
      <c r="Q214" s="40" t="s">
        <v>524</v>
      </c>
      <c r="R214" s="40" t="s">
        <v>524</v>
      </c>
      <c r="S214" s="40" t="s">
        <v>966</v>
      </c>
      <c r="T214" s="40" t="s">
        <v>966</v>
      </c>
      <c r="U214" s="40" t="s">
        <v>119</v>
      </c>
      <c r="V214" s="40" t="s">
        <v>966</v>
      </c>
      <c r="W214" s="103">
        <v>339.1</v>
      </c>
      <c r="X214" s="45">
        <v>1</v>
      </c>
      <c r="Y214" s="45" t="s">
        <v>12</v>
      </c>
      <c r="Z214" s="45" t="s">
        <v>12</v>
      </c>
    </row>
    <row r="215" spans="1:26" ht="27.75" customHeight="1">
      <c r="A215" s="40">
        <v>5</v>
      </c>
      <c r="B215" s="69" t="s">
        <v>2021</v>
      </c>
      <c r="C215" s="40"/>
      <c r="D215" s="40"/>
      <c r="E215" s="40"/>
      <c r="F215" s="40"/>
      <c r="G215" s="40">
        <v>2015</v>
      </c>
      <c r="H215" s="574">
        <v>33109.72</v>
      </c>
      <c r="I215" s="401" t="s">
        <v>118</v>
      </c>
      <c r="J215" s="40"/>
      <c r="K215" s="40" t="s">
        <v>2031</v>
      </c>
      <c r="L215" s="40">
        <v>5</v>
      </c>
      <c r="M215" s="40"/>
      <c r="N215" s="40"/>
      <c r="O215" s="40"/>
      <c r="P215" s="53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27.75" customHeight="1">
      <c r="A216" s="40">
        <v>6</v>
      </c>
      <c r="B216" s="69" t="s">
        <v>2022</v>
      </c>
      <c r="C216" s="40"/>
      <c r="D216" s="40"/>
      <c r="E216" s="40"/>
      <c r="F216" s="40"/>
      <c r="G216" s="40">
        <v>2015</v>
      </c>
      <c r="H216" s="574">
        <v>8187.2</v>
      </c>
      <c r="I216" s="401" t="s">
        <v>118</v>
      </c>
      <c r="J216" s="40"/>
      <c r="K216" s="40" t="s">
        <v>2031</v>
      </c>
      <c r="L216" s="40">
        <v>6</v>
      </c>
      <c r="M216" s="40"/>
      <c r="N216" s="40"/>
      <c r="O216" s="40"/>
      <c r="P216" s="53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27.75" customHeight="1">
      <c r="A217" s="40">
        <v>7</v>
      </c>
      <c r="B217" s="69" t="s">
        <v>2023</v>
      </c>
      <c r="C217" s="40"/>
      <c r="D217" s="40"/>
      <c r="E217" s="40"/>
      <c r="F217" s="40"/>
      <c r="G217" s="40">
        <v>2015</v>
      </c>
      <c r="H217" s="574">
        <v>2863.7</v>
      </c>
      <c r="I217" s="401" t="s">
        <v>118</v>
      </c>
      <c r="J217" s="40"/>
      <c r="K217" s="40" t="s">
        <v>2031</v>
      </c>
      <c r="L217" s="40">
        <v>7</v>
      </c>
      <c r="M217" s="40"/>
      <c r="N217" s="40"/>
      <c r="O217" s="40"/>
      <c r="P217" s="53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27.75" customHeight="1">
      <c r="A218" s="40">
        <v>8</v>
      </c>
      <c r="B218" s="69" t="s">
        <v>2024</v>
      </c>
      <c r="C218" s="40"/>
      <c r="D218" s="40"/>
      <c r="E218" s="40"/>
      <c r="F218" s="40"/>
      <c r="G218" s="40">
        <v>2015</v>
      </c>
      <c r="H218" s="574">
        <v>6853.01</v>
      </c>
      <c r="I218" s="401" t="s">
        <v>118</v>
      </c>
      <c r="J218" s="40"/>
      <c r="K218" s="40" t="s">
        <v>2031</v>
      </c>
      <c r="L218" s="40">
        <v>8</v>
      </c>
      <c r="M218" s="40"/>
      <c r="N218" s="40"/>
      <c r="O218" s="40"/>
      <c r="P218" s="53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27.75" customHeight="1">
      <c r="A219" s="40">
        <v>9</v>
      </c>
      <c r="B219" s="69" t="s">
        <v>2025</v>
      </c>
      <c r="C219" s="40"/>
      <c r="D219" s="40"/>
      <c r="E219" s="40"/>
      <c r="F219" s="40"/>
      <c r="G219" s="40">
        <v>2015</v>
      </c>
      <c r="H219" s="574">
        <v>49406.52</v>
      </c>
      <c r="I219" s="401" t="s">
        <v>118</v>
      </c>
      <c r="J219" s="40"/>
      <c r="K219" s="40" t="s">
        <v>2031</v>
      </c>
      <c r="L219" s="40">
        <v>9</v>
      </c>
      <c r="M219" s="40"/>
      <c r="N219" s="40"/>
      <c r="O219" s="40"/>
      <c r="P219" s="53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27.75" customHeight="1">
      <c r="A220" s="686" t="s">
        <v>122</v>
      </c>
      <c r="B220" s="686"/>
      <c r="C220" s="686"/>
      <c r="D220" s="686"/>
      <c r="E220" s="686"/>
      <c r="F220" s="686"/>
      <c r="G220" s="686"/>
      <c r="H220" s="577">
        <f>SUM(H211:H219)</f>
        <v>3556976.2300000004</v>
      </c>
      <c r="I220" s="55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s="35" customFormat="1" ht="27.75" customHeight="1">
      <c r="A221" s="685" t="s">
        <v>2703</v>
      </c>
      <c r="B221" s="685"/>
      <c r="C221" s="685"/>
      <c r="D221" s="685"/>
      <c r="E221" s="685"/>
      <c r="F221" s="685"/>
      <c r="G221" s="685"/>
      <c r="H221" s="581"/>
      <c r="I221" s="71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51">
      <c r="A222" s="40">
        <v>1</v>
      </c>
      <c r="B222" s="68" t="s">
        <v>2107</v>
      </c>
      <c r="C222" s="57" t="s">
        <v>2108</v>
      </c>
      <c r="D222" s="50" t="s">
        <v>116</v>
      </c>
      <c r="E222" s="50" t="s">
        <v>12</v>
      </c>
      <c r="F222" s="50" t="s">
        <v>12</v>
      </c>
      <c r="G222" s="57" t="s">
        <v>2109</v>
      </c>
      <c r="H222" s="674">
        <v>2091000</v>
      </c>
      <c r="I222" s="401" t="s">
        <v>2138</v>
      </c>
      <c r="J222" s="516" t="s">
        <v>2115</v>
      </c>
      <c r="K222" s="57" t="s">
        <v>2107</v>
      </c>
      <c r="L222" s="40">
        <v>1</v>
      </c>
      <c r="M222" s="57" t="s">
        <v>2110</v>
      </c>
      <c r="N222" s="57" t="s">
        <v>2110</v>
      </c>
      <c r="O222" s="57" t="s">
        <v>2111</v>
      </c>
      <c r="P222" s="57" t="s">
        <v>968</v>
      </c>
      <c r="Q222" s="517" t="s">
        <v>965</v>
      </c>
      <c r="R222" s="517" t="s">
        <v>523</v>
      </c>
      <c r="S222" s="517" t="s">
        <v>523</v>
      </c>
      <c r="T222" s="517" t="s">
        <v>523</v>
      </c>
      <c r="U222" s="517" t="s">
        <v>523</v>
      </c>
      <c r="V222" s="517" t="s">
        <v>523</v>
      </c>
      <c r="W222" s="60" t="s">
        <v>2112</v>
      </c>
      <c r="X222" s="60">
        <v>1.5</v>
      </c>
      <c r="Y222" s="57" t="s">
        <v>2113</v>
      </c>
      <c r="Z222" s="57" t="s">
        <v>2114</v>
      </c>
    </row>
    <row r="223" spans="1:26" ht="27.75" customHeight="1">
      <c r="A223" s="686" t="s">
        <v>122</v>
      </c>
      <c r="B223" s="686"/>
      <c r="C223" s="686"/>
      <c r="D223" s="686"/>
      <c r="E223" s="686"/>
      <c r="F223" s="686"/>
      <c r="G223" s="686"/>
      <c r="H223" s="577">
        <f>SUM(H222:H222)</f>
        <v>2091000</v>
      </c>
      <c r="I223" s="55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s="35" customFormat="1" ht="27.75" customHeight="1">
      <c r="A224" s="685" t="s">
        <v>2759</v>
      </c>
      <c r="B224" s="685"/>
      <c r="C224" s="685"/>
      <c r="D224" s="685"/>
      <c r="E224" s="685"/>
      <c r="F224" s="685"/>
      <c r="G224" s="685"/>
      <c r="H224" s="581"/>
      <c r="I224" s="71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38.25">
      <c r="A225" s="40">
        <v>1</v>
      </c>
      <c r="B225" s="68" t="s">
        <v>2760</v>
      </c>
      <c r="C225" s="57" t="s">
        <v>2761</v>
      </c>
      <c r="D225" s="50" t="s">
        <v>116</v>
      </c>
      <c r="E225" s="50" t="s">
        <v>12</v>
      </c>
      <c r="F225" s="50" t="s">
        <v>12</v>
      </c>
      <c r="G225" s="57">
        <v>1971</v>
      </c>
      <c r="H225" s="674">
        <v>7728000</v>
      </c>
      <c r="I225" s="650" t="s">
        <v>2138</v>
      </c>
      <c r="J225" s="516" t="s">
        <v>2763</v>
      </c>
      <c r="K225" s="57" t="s">
        <v>2764</v>
      </c>
      <c r="L225" s="40">
        <v>1</v>
      </c>
      <c r="M225" s="40" t="s">
        <v>2765</v>
      </c>
      <c r="N225" s="57" t="s">
        <v>2766</v>
      </c>
      <c r="O225" s="57" t="s">
        <v>2767</v>
      </c>
      <c r="P225" s="57"/>
      <c r="Q225" s="517" t="s">
        <v>523</v>
      </c>
      <c r="R225" s="517" t="s">
        <v>2768</v>
      </c>
      <c r="S225" s="517" t="s">
        <v>989</v>
      </c>
      <c r="T225" s="517" t="s">
        <v>523</v>
      </c>
      <c r="U225" s="517" t="s">
        <v>968</v>
      </c>
      <c r="V225" s="517" t="s">
        <v>523</v>
      </c>
      <c r="W225" s="60">
        <v>1462.8</v>
      </c>
      <c r="X225" s="57" t="s">
        <v>2848</v>
      </c>
      <c r="Y225" s="57" t="s">
        <v>116</v>
      </c>
      <c r="Z225" s="57" t="s">
        <v>116</v>
      </c>
    </row>
    <row r="226" spans="1:26" ht="76.5">
      <c r="A226" s="40">
        <v>2</v>
      </c>
      <c r="B226" s="68" t="s">
        <v>2845</v>
      </c>
      <c r="C226" s="57" t="s">
        <v>2761</v>
      </c>
      <c r="D226" s="50" t="s">
        <v>116</v>
      </c>
      <c r="E226" s="50" t="s">
        <v>12</v>
      </c>
      <c r="F226" s="50" t="s">
        <v>12</v>
      </c>
      <c r="G226" s="57">
        <v>2015</v>
      </c>
      <c r="H226" s="674">
        <v>929000</v>
      </c>
      <c r="I226" s="650" t="s">
        <v>2138</v>
      </c>
      <c r="J226" s="516" t="s">
        <v>561</v>
      </c>
      <c r="K226" s="57" t="s">
        <v>2764</v>
      </c>
      <c r="L226" s="40">
        <v>2</v>
      </c>
      <c r="M226" s="57" t="s">
        <v>2846</v>
      </c>
      <c r="N226" s="57" t="s">
        <v>2847</v>
      </c>
      <c r="O226" s="57" t="s">
        <v>2767</v>
      </c>
      <c r="P226" s="57"/>
      <c r="Q226" s="517" t="s">
        <v>523</v>
      </c>
      <c r="R226" s="517" t="s">
        <v>2768</v>
      </c>
      <c r="S226" s="517" t="s">
        <v>523</v>
      </c>
      <c r="T226" s="517" t="s">
        <v>523</v>
      </c>
      <c r="U226" s="517" t="s">
        <v>968</v>
      </c>
      <c r="V226" s="517" t="s">
        <v>523</v>
      </c>
      <c r="W226" s="60">
        <v>199.89</v>
      </c>
      <c r="X226" s="57" t="s">
        <v>2848</v>
      </c>
      <c r="Y226" s="57" t="s">
        <v>116</v>
      </c>
      <c r="Z226" s="57" t="s">
        <v>116</v>
      </c>
    </row>
    <row r="227" spans="1:26" ht="12.75">
      <c r="A227" s="40">
        <v>3</v>
      </c>
      <c r="B227" s="68" t="s">
        <v>2849</v>
      </c>
      <c r="C227" s="57"/>
      <c r="D227" s="50"/>
      <c r="E227" s="50"/>
      <c r="F227" s="50"/>
      <c r="G227" s="57">
        <v>2012</v>
      </c>
      <c r="H227" s="674">
        <v>30258</v>
      </c>
      <c r="I227" s="650" t="s">
        <v>2877</v>
      </c>
      <c r="J227" s="516"/>
      <c r="K227" s="57" t="s">
        <v>2764</v>
      </c>
      <c r="L227" s="40">
        <v>3</v>
      </c>
      <c r="M227" s="57"/>
      <c r="N227" s="57"/>
      <c r="O227" s="57"/>
      <c r="P227" s="57"/>
      <c r="Q227" s="517"/>
      <c r="R227" s="517"/>
      <c r="S227" s="517"/>
      <c r="T227" s="517"/>
      <c r="U227" s="517"/>
      <c r="V227" s="517"/>
      <c r="W227" s="60"/>
      <c r="X227" s="60"/>
      <c r="Y227" s="57"/>
      <c r="Z227" s="57"/>
    </row>
    <row r="228" spans="1:26" ht="12.75">
      <c r="A228" s="40">
        <v>4</v>
      </c>
      <c r="B228" s="68" t="s">
        <v>2849</v>
      </c>
      <c r="C228" s="57"/>
      <c r="D228" s="50"/>
      <c r="E228" s="50"/>
      <c r="F228" s="50"/>
      <c r="G228" s="57">
        <v>2020</v>
      </c>
      <c r="H228" s="674">
        <v>544839.69</v>
      </c>
      <c r="I228" s="650" t="s">
        <v>118</v>
      </c>
      <c r="J228" s="516"/>
      <c r="K228" s="57" t="s">
        <v>2764</v>
      </c>
      <c r="L228" s="40">
        <v>4</v>
      </c>
      <c r="M228" s="57"/>
      <c r="N228" s="57"/>
      <c r="O228" s="57"/>
      <c r="P228" s="57"/>
      <c r="Q228" s="517"/>
      <c r="R228" s="517"/>
      <c r="S228" s="517"/>
      <c r="T228" s="517"/>
      <c r="U228" s="517"/>
      <c r="V228" s="517"/>
      <c r="W228" s="60"/>
      <c r="X228" s="60"/>
      <c r="Y228" s="57"/>
      <c r="Z228" s="57"/>
    </row>
    <row r="229" spans="1:26" ht="25.5">
      <c r="A229" s="40">
        <v>5</v>
      </c>
      <c r="B229" s="68" t="s">
        <v>2850</v>
      </c>
      <c r="C229" s="57"/>
      <c r="D229" s="50"/>
      <c r="E229" s="50"/>
      <c r="F229" s="50"/>
      <c r="G229" s="57">
        <v>2014</v>
      </c>
      <c r="H229" s="674">
        <v>4735.5</v>
      </c>
      <c r="I229" s="650" t="s">
        <v>118</v>
      </c>
      <c r="J229" s="516"/>
      <c r="K229" s="57" t="s">
        <v>2764</v>
      </c>
      <c r="L229" s="40">
        <v>5</v>
      </c>
      <c r="M229" s="57"/>
      <c r="N229" s="57"/>
      <c r="O229" s="57"/>
      <c r="P229" s="57"/>
      <c r="Q229" s="517"/>
      <c r="R229" s="517"/>
      <c r="S229" s="517"/>
      <c r="T229" s="517"/>
      <c r="U229" s="517"/>
      <c r="V229" s="517"/>
      <c r="W229" s="60"/>
      <c r="X229" s="60"/>
      <c r="Y229" s="57"/>
      <c r="Z229" s="57"/>
    </row>
    <row r="230" spans="1:26" ht="12.75">
      <c r="A230" s="40">
        <v>6</v>
      </c>
      <c r="B230" s="68" t="s">
        <v>2762</v>
      </c>
      <c r="C230" s="57"/>
      <c r="D230" s="50"/>
      <c r="E230" s="50"/>
      <c r="F230" s="50"/>
      <c r="G230" s="57">
        <v>2014</v>
      </c>
      <c r="H230" s="674">
        <v>51029</v>
      </c>
      <c r="I230" s="650" t="s">
        <v>118</v>
      </c>
      <c r="J230" s="516"/>
      <c r="K230" s="57" t="s">
        <v>2764</v>
      </c>
      <c r="L230" s="40">
        <v>6</v>
      </c>
      <c r="M230" s="57"/>
      <c r="N230" s="57"/>
      <c r="O230" s="57"/>
      <c r="P230" s="57"/>
      <c r="Q230" s="517"/>
      <c r="R230" s="517"/>
      <c r="S230" s="517"/>
      <c r="T230" s="517"/>
      <c r="U230" s="517"/>
      <c r="V230" s="517"/>
      <c r="W230" s="60"/>
      <c r="X230" s="60"/>
      <c r="Y230" s="57"/>
      <c r="Z230" s="57"/>
    </row>
    <row r="231" spans="1:26" ht="25.5">
      <c r="A231" s="40">
        <v>7</v>
      </c>
      <c r="B231" s="68" t="s">
        <v>2853</v>
      </c>
      <c r="C231" s="57" t="s">
        <v>2761</v>
      </c>
      <c r="D231" s="50" t="s">
        <v>544</v>
      </c>
      <c r="E231" s="50" t="s">
        <v>2852</v>
      </c>
      <c r="F231" s="50" t="s">
        <v>545</v>
      </c>
      <c r="G231" s="57">
        <v>2005</v>
      </c>
      <c r="H231" s="674">
        <v>204189</v>
      </c>
      <c r="I231" s="650" t="s">
        <v>118</v>
      </c>
      <c r="J231" s="516"/>
      <c r="K231" s="57" t="s">
        <v>2851</v>
      </c>
      <c r="L231" s="40">
        <v>7</v>
      </c>
      <c r="M231" s="57"/>
      <c r="N231" s="57"/>
      <c r="O231" s="57"/>
      <c r="P231" s="57"/>
      <c r="Q231" s="517"/>
      <c r="R231" s="517"/>
      <c r="S231" s="517"/>
      <c r="T231" s="517"/>
      <c r="U231" s="517"/>
      <c r="V231" s="517"/>
      <c r="W231" s="60"/>
      <c r="X231" s="60"/>
      <c r="Y231" s="57"/>
      <c r="Z231" s="57"/>
    </row>
    <row r="232" spans="1:26" ht="25.5">
      <c r="A232" s="40">
        <v>8</v>
      </c>
      <c r="B232" s="68" t="s">
        <v>2892</v>
      </c>
      <c r="C232" s="57" t="s">
        <v>2890</v>
      </c>
      <c r="D232" s="50" t="s">
        <v>544</v>
      </c>
      <c r="E232" s="50" t="s">
        <v>2852</v>
      </c>
      <c r="F232" s="50" t="s">
        <v>545</v>
      </c>
      <c r="G232" s="57"/>
      <c r="H232" s="674">
        <v>165885</v>
      </c>
      <c r="I232" s="650" t="s">
        <v>118</v>
      </c>
      <c r="J232" s="516"/>
      <c r="K232" s="57" t="s">
        <v>2893</v>
      </c>
      <c r="L232" s="40">
        <v>8</v>
      </c>
      <c r="M232" s="57"/>
      <c r="N232" s="57"/>
      <c r="O232" s="57"/>
      <c r="P232" s="57"/>
      <c r="Q232" s="517"/>
      <c r="R232" s="517"/>
      <c r="S232" s="517"/>
      <c r="T232" s="517"/>
      <c r="U232" s="517"/>
      <c r="V232" s="517"/>
      <c r="W232" s="60"/>
      <c r="X232" s="60"/>
      <c r="Y232" s="57"/>
      <c r="Z232" s="57"/>
    </row>
    <row r="233" spans="1:26" ht="25.5">
      <c r="A233" s="40">
        <v>9</v>
      </c>
      <c r="B233" s="68" t="s">
        <v>2891</v>
      </c>
      <c r="C233" s="57"/>
      <c r="D233" s="50" t="s">
        <v>544</v>
      </c>
      <c r="E233" s="50" t="s">
        <v>2852</v>
      </c>
      <c r="F233" s="50" t="s">
        <v>545</v>
      </c>
      <c r="G233" s="57"/>
      <c r="H233" s="674">
        <v>260000</v>
      </c>
      <c r="I233" s="650" t="s">
        <v>118</v>
      </c>
      <c r="J233" s="516"/>
      <c r="K233" s="57" t="s">
        <v>2893</v>
      </c>
      <c r="L233" s="40">
        <v>9</v>
      </c>
      <c r="M233" s="57"/>
      <c r="N233" s="57"/>
      <c r="O233" s="57"/>
      <c r="P233" s="57"/>
      <c r="Q233" s="517"/>
      <c r="R233" s="517"/>
      <c r="S233" s="517"/>
      <c r="T233" s="517"/>
      <c r="U233" s="517"/>
      <c r="V233" s="517"/>
      <c r="W233" s="60"/>
      <c r="X233" s="60"/>
      <c r="Y233" s="57"/>
      <c r="Z233" s="57"/>
    </row>
    <row r="234" spans="1:26" ht="27.75" customHeight="1">
      <c r="A234" s="686" t="s">
        <v>122</v>
      </c>
      <c r="B234" s="686"/>
      <c r="C234" s="686"/>
      <c r="D234" s="686"/>
      <c r="E234" s="686"/>
      <c r="F234" s="686"/>
      <c r="G234" s="686"/>
      <c r="H234" s="577">
        <f>SUM(H225:H233)</f>
        <v>9917936.19</v>
      </c>
      <c r="I234" s="55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s="35" customFormat="1" ht="27.75" customHeight="1" thickBot="1">
      <c r="A235" s="34"/>
      <c r="B235" s="111"/>
      <c r="C235" s="47"/>
      <c r="D235" s="47"/>
      <c r="E235" s="47"/>
      <c r="F235" s="684" t="s">
        <v>133</v>
      </c>
      <c r="G235" s="684"/>
      <c r="H235" s="675">
        <f>H119+H206+H220+H200+H196+H164+H108+H104+H97+H79+H112+H61+H54+H46+H41+H38+H34+H30+H22+H19+H84+H26+H223+H209+H234</f>
        <v>383419960.27</v>
      </c>
      <c r="I235" s="112"/>
      <c r="J235" s="34"/>
      <c r="K235" s="47"/>
      <c r="L235" s="34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8:26" ht="27.75" customHeight="1">
      <c r="H236" s="676">
        <f>H235+'budynki TBS ZK Sp. z o.o.'!H209+'budynki TBS ZK Sp. z o.o.'!I192</f>
        <v>397727120.71</v>
      </c>
      <c r="I236" s="629"/>
      <c r="K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2:26" ht="27.75" customHeight="1">
      <c r="B237" s="113"/>
      <c r="C237" s="61"/>
      <c r="D237" s="114"/>
      <c r="E237" s="114"/>
      <c r="F237" s="115"/>
      <c r="H237" s="676"/>
      <c r="I237" s="629"/>
      <c r="K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8:26" ht="27.75" customHeight="1">
      <c r="H238" s="676"/>
      <c r="I238" s="629"/>
      <c r="K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8:26" ht="27.75" customHeight="1">
      <c r="H239" s="676"/>
      <c r="I239" s="629"/>
      <c r="K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1" spans="11:26" ht="27.75" customHeight="1">
      <c r="K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1:26" ht="27.75" customHeight="1">
      <c r="K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</sheetData>
  <sheetProtection selectLockedCells="1" selectUnlockedCells="1"/>
  <mergeCells count="72">
    <mergeCell ref="A224:G224"/>
    <mergeCell ref="A234:G234"/>
    <mergeCell ref="C2:C3"/>
    <mergeCell ref="D2:D3"/>
    <mergeCell ref="A20:G20"/>
    <mergeCell ref="A19:G19"/>
    <mergeCell ref="A38:G38"/>
    <mergeCell ref="A221:G221"/>
    <mergeCell ref="A80:G80"/>
    <mergeCell ref="A85:G85"/>
    <mergeCell ref="A61:G61"/>
    <mergeCell ref="A35:G35"/>
    <mergeCell ref="A46:G46"/>
    <mergeCell ref="A2:A3"/>
    <mergeCell ref="A42:G42"/>
    <mergeCell ref="A47:G47"/>
    <mergeCell ref="A54:G54"/>
    <mergeCell ref="A30:G30"/>
    <mergeCell ref="A34:G34"/>
    <mergeCell ref="A55:G55"/>
    <mergeCell ref="Z2:Z3"/>
    <mergeCell ref="F2:F3"/>
    <mergeCell ref="G2:G3"/>
    <mergeCell ref="H2:H3"/>
    <mergeCell ref="I2:I3"/>
    <mergeCell ref="X2:X3"/>
    <mergeCell ref="M2:O2"/>
    <mergeCell ref="P2:P3"/>
    <mergeCell ref="Y2:Y3"/>
    <mergeCell ref="W2:W3"/>
    <mergeCell ref="A41:G41"/>
    <mergeCell ref="B2:B3"/>
    <mergeCell ref="A39:G39"/>
    <mergeCell ref="K2:K3"/>
    <mergeCell ref="A31:G31"/>
    <mergeCell ref="J2:J3"/>
    <mergeCell ref="J81:J83"/>
    <mergeCell ref="A84:G84"/>
    <mergeCell ref="Q2:V2"/>
    <mergeCell ref="L2:L3"/>
    <mergeCell ref="A4:G4"/>
    <mergeCell ref="A23:G23"/>
    <mergeCell ref="A26:G26"/>
    <mergeCell ref="A22:G22"/>
    <mergeCell ref="P32:P33"/>
    <mergeCell ref="E2:E3"/>
    <mergeCell ref="A62:G62"/>
    <mergeCell ref="A97:G97"/>
    <mergeCell ref="A105:G105"/>
    <mergeCell ref="A120:G120"/>
    <mergeCell ref="A197:G197"/>
    <mergeCell ref="A98:G98"/>
    <mergeCell ref="A108:G108"/>
    <mergeCell ref="A115:G115"/>
    <mergeCell ref="A119:G119"/>
    <mergeCell ref="A79:G79"/>
    <mergeCell ref="A207:G207"/>
    <mergeCell ref="A104:G104"/>
    <mergeCell ref="A113:G113"/>
    <mergeCell ref="A112:G112"/>
    <mergeCell ref="A196:G196"/>
    <mergeCell ref="A109:G109"/>
    <mergeCell ref="F235:G235"/>
    <mergeCell ref="A210:G210"/>
    <mergeCell ref="A220:G220"/>
    <mergeCell ref="A201:G201"/>
    <mergeCell ref="A206:G206"/>
    <mergeCell ref="A164:G164"/>
    <mergeCell ref="A165:G165"/>
    <mergeCell ref="A223:G223"/>
    <mergeCell ref="A209:G209"/>
    <mergeCell ref="A200:G20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49" r:id="rId1"/>
  <headerFooter alignWithMargins="0">
    <oddFooter>&amp;CStrona &amp;P z &amp;N</oddFooter>
  </headerFooter>
  <rowBreaks count="8" manualBreakCount="8">
    <brk id="19" max="25" man="1"/>
    <brk id="36" max="25" man="1"/>
    <brk id="80" max="25" man="1"/>
    <brk id="95" max="25" man="1"/>
    <brk id="116" max="25" man="1"/>
    <brk id="127" max="25" man="1"/>
    <brk id="157" max="255" man="1"/>
    <brk id="183" max="255" man="1"/>
  </rowBreaks>
  <colBreaks count="1" manualBreakCount="1">
    <brk id="11" max="2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3"/>
  <sheetViews>
    <sheetView view="pageBreakPreview" zoomScale="85" zoomScaleNormal="87" zoomScaleSheetLayoutView="85" zoomScalePageLayoutView="0" workbookViewId="0" topLeftCell="A1">
      <selection activeCell="D205" sqref="D205"/>
    </sheetView>
  </sheetViews>
  <sheetFormatPr defaultColWidth="9.140625" defaultRowHeight="12.75"/>
  <cols>
    <col min="1" max="1" width="7.140625" style="116" customWidth="1"/>
    <col min="2" max="2" width="24.7109375" style="116" customWidth="1"/>
    <col min="3" max="3" width="20.8515625" style="117" customWidth="1"/>
    <col min="4" max="7" width="12.421875" style="117" customWidth="1"/>
    <col min="8" max="8" width="17.00390625" style="117" customWidth="1"/>
    <col min="9" max="9" width="24.140625" style="29" bestFit="1" customWidth="1"/>
    <col min="10" max="10" width="21.28125" style="117" customWidth="1"/>
    <col min="11" max="11" width="23.7109375" style="118" customWidth="1"/>
    <col min="12" max="12" width="26.00390625" style="117" customWidth="1"/>
    <col min="13" max="15" width="22.140625" style="117" customWidth="1"/>
    <col min="16" max="17" width="21.28125" style="117" customWidth="1"/>
    <col min="18" max="18" width="31.00390625" style="117" customWidth="1"/>
    <col min="19" max="19" width="26.421875" style="117" customWidth="1"/>
    <col min="20" max="16384" width="9.140625" style="116" customWidth="1"/>
  </cols>
  <sheetData>
    <row r="1" spans="1:19" s="129" customFormat="1" ht="16.5" thickBot="1">
      <c r="A1" s="119" t="s">
        <v>134</v>
      </c>
      <c r="B1" s="120"/>
      <c r="C1" s="121"/>
      <c r="D1" s="122"/>
      <c r="E1" s="122"/>
      <c r="F1" s="122"/>
      <c r="G1" s="123"/>
      <c r="H1" s="124"/>
      <c r="I1" s="125"/>
      <c r="J1" s="121"/>
      <c r="K1" s="126"/>
      <c r="L1" s="121"/>
      <c r="M1" s="121"/>
      <c r="N1" s="121"/>
      <c r="O1" s="121"/>
      <c r="P1" s="121"/>
      <c r="Q1" s="121"/>
      <c r="R1" s="127"/>
      <c r="S1" s="128"/>
    </row>
    <row r="2" spans="1:18" s="129" customFormat="1" ht="42.75" customHeight="1" thickBot="1">
      <c r="A2" s="721" t="s">
        <v>87</v>
      </c>
      <c r="B2" s="717" t="s">
        <v>135</v>
      </c>
      <c r="C2" s="717" t="s">
        <v>136</v>
      </c>
      <c r="D2" s="719" t="s">
        <v>90</v>
      </c>
      <c r="E2" s="719" t="s">
        <v>137</v>
      </c>
      <c r="F2" s="719" t="s">
        <v>138</v>
      </c>
      <c r="G2" s="719" t="s">
        <v>92</v>
      </c>
      <c r="H2" s="717" t="s">
        <v>93</v>
      </c>
      <c r="I2" s="720" t="s">
        <v>139</v>
      </c>
      <c r="J2" s="717" t="s">
        <v>94</v>
      </c>
      <c r="K2" s="717" t="s">
        <v>140</v>
      </c>
      <c r="L2" s="706" t="s">
        <v>96</v>
      </c>
      <c r="M2" s="718" t="s">
        <v>142</v>
      </c>
      <c r="N2" s="718" t="s">
        <v>100</v>
      </c>
      <c r="O2" s="718" t="s">
        <v>97</v>
      </c>
      <c r="P2" s="718"/>
      <c r="Q2" s="718"/>
      <c r="R2" s="706" t="s">
        <v>141</v>
      </c>
    </row>
    <row r="3" spans="1:18" s="129" customFormat="1" ht="51" customHeight="1" thickBot="1">
      <c r="A3" s="721"/>
      <c r="B3" s="717"/>
      <c r="C3" s="717"/>
      <c r="D3" s="719"/>
      <c r="E3" s="719"/>
      <c r="F3" s="719"/>
      <c r="G3" s="719"/>
      <c r="H3" s="717"/>
      <c r="I3" s="720"/>
      <c r="J3" s="717"/>
      <c r="K3" s="717"/>
      <c r="L3" s="706"/>
      <c r="M3" s="718"/>
      <c r="N3" s="718"/>
      <c r="O3" s="532" t="s">
        <v>104</v>
      </c>
      <c r="P3" s="532" t="s">
        <v>105</v>
      </c>
      <c r="Q3" s="533" t="s">
        <v>106</v>
      </c>
      <c r="R3" s="706"/>
    </row>
    <row r="4" spans="1:18" s="129" customFormat="1" ht="12.75">
      <c r="A4" s="130" t="s">
        <v>143</v>
      </c>
      <c r="B4" s="131"/>
      <c r="C4" s="132"/>
      <c r="D4" s="132"/>
      <c r="E4" s="132"/>
      <c r="F4" s="132"/>
      <c r="G4" s="132"/>
      <c r="H4" s="132"/>
      <c r="I4" s="133"/>
      <c r="J4" s="132"/>
      <c r="K4" s="132"/>
      <c r="L4" s="134"/>
      <c r="M4" s="132"/>
      <c r="N4" s="132"/>
      <c r="O4" s="132"/>
      <c r="P4" s="132"/>
      <c r="Q4" s="132"/>
      <c r="R4" s="135"/>
    </row>
    <row r="5" spans="1:18" s="129" customFormat="1" ht="12.75">
      <c r="A5" s="136" t="s">
        <v>995</v>
      </c>
      <c r="B5" s="137" t="s">
        <v>144</v>
      </c>
      <c r="C5" s="138" t="s">
        <v>145</v>
      </c>
      <c r="D5" s="139" t="s">
        <v>116</v>
      </c>
      <c r="E5" s="140" t="s">
        <v>12</v>
      </c>
      <c r="F5" s="139" t="s">
        <v>146</v>
      </c>
      <c r="G5" s="139" t="s">
        <v>12</v>
      </c>
      <c r="H5" s="141">
        <v>1929</v>
      </c>
      <c r="I5" s="142">
        <v>23765.91</v>
      </c>
      <c r="J5" s="143" t="s">
        <v>118</v>
      </c>
      <c r="K5" s="143" t="s">
        <v>119</v>
      </c>
      <c r="L5" s="144" t="s">
        <v>148</v>
      </c>
      <c r="M5" s="141">
        <v>151.2</v>
      </c>
      <c r="N5" s="145">
        <v>84.29</v>
      </c>
      <c r="O5" s="145" t="s">
        <v>114</v>
      </c>
      <c r="P5" s="141" t="s">
        <v>115</v>
      </c>
      <c r="Q5" s="141" t="s">
        <v>149</v>
      </c>
      <c r="R5" s="146" t="s">
        <v>147</v>
      </c>
    </row>
    <row r="6" spans="1:18" s="129" customFormat="1" ht="25.5">
      <c r="A6" s="136" t="s">
        <v>996</v>
      </c>
      <c r="B6" s="137" t="s">
        <v>144</v>
      </c>
      <c r="C6" s="141" t="s">
        <v>145</v>
      </c>
      <c r="D6" s="139" t="s">
        <v>116</v>
      </c>
      <c r="E6" s="139" t="s">
        <v>12</v>
      </c>
      <c r="F6" s="139" t="s">
        <v>150</v>
      </c>
      <c r="G6" s="139" t="s">
        <v>116</v>
      </c>
      <c r="H6" s="141">
        <v>1890</v>
      </c>
      <c r="I6" s="142">
        <v>249092.46</v>
      </c>
      <c r="J6" s="143" t="s">
        <v>118</v>
      </c>
      <c r="K6" s="143" t="s">
        <v>151</v>
      </c>
      <c r="L6" s="144" t="s">
        <v>153</v>
      </c>
      <c r="M6" s="141">
        <v>393.6</v>
      </c>
      <c r="N6" s="145">
        <v>787.94</v>
      </c>
      <c r="O6" s="145" t="s">
        <v>114</v>
      </c>
      <c r="P6" s="141" t="s">
        <v>115</v>
      </c>
      <c r="Q6" s="141" t="s">
        <v>149</v>
      </c>
      <c r="R6" s="146" t="s">
        <v>152</v>
      </c>
    </row>
    <row r="7" spans="1:18" s="129" customFormat="1" ht="38.25">
      <c r="A7" s="136" t="s">
        <v>1002</v>
      </c>
      <c r="B7" s="137" t="s">
        <v>144</v>
      </c>
      <c r="C7" s="141" t="s">
        <v>145</v>
      </c>
      <c r="D7" s="139" t="s">
        <v>116</v>
      </c>
      <c r="E7" s="139" t="s">
        <v>12</v>
      </c>
      <c r="F7" s="139" t="s">
        <v>150</v>
      </c>
      <c r="G7" s="139" t="s">
        <v>12</v>
      </c>
      <c r="H7" s="141">
        <v>1890</v>
      </c>
      <c r="I7" s="142">
        <v>60694.02</v>
      </c>
      <c r="J7" s="143" t="s">
        <v>118</v>
      </c>
      <c r="K7" s="143" t="s">
        <v>119</v>
      </c>
      <c r="L7" s="144" t="s">
        <v>155</v>
      </c>
      <c r="M7" s="141">
        <v>191</v>
      </c>
      <c r="N7" s="145">
        <v>246.81</v>
      </c>
      <c r="O7" s="145" t="s">
        <v>114</v>
      </c>
      <c r="P7" s="141" t="s">
        <v>115</v>
      </c>
      <c r="Q7" s="141" t="s">
        <v>149</v>
      </c>
      <c r="R7" s="146" t="s">
        <v>154</v>
      </c>
    </row>
    <row r="8" spans="1:18" s="129" customFormat="1" ht="12.75">
      <c r="A8" s="136" t="s">
        <v>1006</v>
      </c>
      <c r="B8" s="137" t="s">
        <v>144</v>
      </c>
      <c r="C8" s="141" t="s">
        <v>145</v>
      </c>
      <c r="D8" s="139" t="s">
        <v>116</v>
      </c>
      <c r="E8" s="139" t="s">
        <v>12</v>
      </c>
      <c r="F8" s="139" t="s">
        <v>146</v>
      </c>
      <c r="G8" s="139" t="s">
        <v>12</v>
      </c>
      <c r="H8" s="141">
        <v>1973</v>
      </c>
      <c r="I8" s="142">
        <v>97614.8</v>
      </c>
      <c r="J8" s="143" t="s">
        <v>118</v>
      </c>
      <c r="K8" s="143" t="s">
        <v>119</v>
      </c>
      <c r="L8" s="144" t="s">
        <v>156</v>
      </c>
      <c r="M8" s="141"/>
      <c r="N8" s="145"/>
      <c r="O8" s="145" t="s">
        <v>157</v>
      </c>
      <c r="P8" s="141" t="s">
        <v>128</v>
      </c>
      <c r="Q8" s="141" t="s">
        <v>158</v>
      </c>
      <c r="R8" s="146"/>
    </row>
    <row r="9" spans="1:18" s="129" customFormat="1" ht="12.75">
      <c r="A9" s="136" t="s">
        <v>1010</v>
      </c>
      <c r="B9" s="137" t="s">
        <v>144</v>
      </c>
      <c r="C9" s="141" t="s">
        <v>145</v>
      </c>
      <c r="D9" s="139" t="s">
        <v>116</v>
      </c>
      <c r="E9" s="139" t="s">
        <v>12</v>
      </c>
      <c r="F9" s="139" t="s">
        <v>150</v>
      </c>
      <c r="G9" s="139" t="s">
        <v>116</v>
      </c>
      <c r="H9" s="141">
        <v>1920</v>
      </c>
      <c r="I9" s="142">
        <v>14624.99</v>
      </c>
      <c r="J9" s="143" t="s">
        <v>118</v>
      </c>
      <c r="K9" s="143" t="s">
        <v>119</v>
      </c>
      <c r="L9" s="144" t="s">
        <v>159</v>
      </c>
      <c r="M9" s="141">
        <v>129.6</v>
      </c>
      <c r="N9" s="145">
        <v>138.67</v>
      </c>
      <c r="O9" s="145" t="s">
        <v>114</v>
      </c>
      <c r="P9" s="141" t="s">
        <v>115</v>
      </c>
      <c r="Q9" s="141" t="s">
        <v>149</v>
      </c>
      <c r="R9" s="146"/>
    </row>
    <row r="10" spans="1:18" s="147" customFormat="1" ht="25.5">
      <c r="A10" s="136" t="s">
        <v>1015</v>
      </c>
      <c r="B10" s="137" t="s">
        <v>144</v>
      </c>
      <c r="C10" s="141" t="s">
        <v>145</v>
      </c>
      <c r="D10" s="139" t="s">
        <v>116</v>
      </c>
      <c r="E10" s="139" t="s">
        <v>12</v>
      </c>
      <c r="F10" s="139" t="s">
        <v>146</v>
      </c>
      <c r="G10" s="139" t="s">
        <v>12</v>
      </c>
      <c r="H10" s="141">
        <v>1973</v>
      </c>
      <c r="I10" s="142">
        <v>174484.68</v>
      </c>
      <c r="J10" s="143" t="s">
        <v>118</v>
      </c>
      <c r="K10" s="143" t="s">
        <v>151</v>
      </c>
      <c r="L10" s="144" t="s">
        <v>160</v>
      </c>
      <c r="M10" s="141">
        <v>381</v>
      </c>
      <c r="N10" s="145">
        <v>567.15</v>
      </c>
      <c r="O10" s="145" t="s">
        <v>157</v>
      </c>
      <c r="P10" s="141" t="s">
        <v>128</v>
      </c>
      <c r="Q10" s="141" t="s">
        <v>158</v>
      </c>
      <c r="R10" s="146"/>
    </row>
    <row r="11" spans="1:18" s="147" customFormat="1" ht="25.5">
      <c r="A11" s="136" t="s">
        <v>1016</v>
      </c>
      <c r="B11" s="137" t="s">
        <v>144</v>
      </c>
      <c r="C11" s="141" t="s">
        <v>145</v>
      </c>
      <c r="D11" s="139" t="s">
        <v>116</v>
      </c>
      <c r="E11" s="139" t="s">
        <v>12</v>
      </c>
      <c r="F11" s="139" t="s">
        <v>150</v>
      </c>
      <c r="G11" s="139" t="s">
        <v>12</v>
      </c>
      <c r="H11" s="141">
        <v>1910</v>
      </c>
      <c r="I11" s="142">
        <v>21770.71</v>
      </c>
      <c r="J11" s="143" t="s">
        <v>118</v>
      </c>
      <c r="K11" s="143" t="s">
        <v>119</v>
      </c>
      <c r="L11" s="144" t="s">
        <v>162</v>
      </c>
      <c r="M11" s="141">
        <v>137.5</v>
      </c>
      <c r="N11" s="145">
        <v>160.68</v>
      </c>
      <c r="O11" s="145" t="s">
        <v>114</v>
      </c>
      <c r="P11" s="141" t="s">
        <v>115</v>
      </c>
      <c r="Q11" s="141" t="s">
        <v>149</v>
      </c>
      <c r="R11" s="146" t="s">
        <v>161</v>
      </c>
    </row>
    <row r="12" spans="1:18" s="147" customFormat="1" ht="25.5">
      <c r="A12" s="136" t="s">
        <v>1043</v>
      </c>
      <c r="B12" s="137" t="s">
        <v>144</v>
      </c>
      <c r="C12" s="141" t="s">
        <v>145</v>
      </c>
      <c r="D12" s="139" t="s">
        <v>116</v>
      </c>
      <c r="E12" s="139" t="s">
        <v>12</v>
      </c>
      <c r="F12" s="139" t="s">
        <v>150</v>
      </c>
      <c r="G12" s="139" t="s">
        <v>12</v>
      </c>
      <c r="H12" s="141">
        <v>1910</v>
      </c>
      <c r="I12" s="142">
        <v>7775.17</v>
      </c>
      <c r="J12" s="143" t="s">
        <v>118</v>
      </c>
      <c r="K12" s="143" t="s">
        <v>119</v>
      </c>
      <c r="L12" s="144" t="s">
        <v>164</v>
      </c>
      <c r="M12" s="141">
        <v>91.5</v>
      </c>
      <c r="N12" s="145">
        <v>34.39</v>
      </c>
      <c r="O12" s="145" t="s">
        <v>114</v>
      </c>
      <c r="P12" s="141" t="s">
        <v>115</v>
      </c>
      <c r="Q12" s="141" t="s">
        <v>149</v>
      </c>
      <c r="R12" s="146" t="s">
        <v>163</v>
      </c>
    </row>
    <row r="13" spans="1:18" s="147" customFormat="1" ht="25.5">
      <c r="A13" s="136" t="s">
        <v>1044</v>
      </c>
      <c r="B13" s="137" t="s">
        <v>144</v>
      </c>
      <c r="C13" s="141" t="s">
        <v>145</v>
      </c>
      <c r="D13" s="139" t="s">
        <v>116</v>
      </c>
      <c r="E13" s="139" t="s">
        <v>12</v>
      </c>
      <c r="F13" s="139" t="s">
        <v>146</v>
      </c>
      <c r="G13" s="139" t="s">
        <v>116</v>
      </c>
      <c r="H13" s="141">
        <v>1900</v>
      </c>
      <c r="I13" s="142">
        <v>121067.89</v>
      </c>
      <c r="J13" s="143" t="s">
        <v>118</v>
      </c>
      <c r="K13" s="143" t="s">
        <v>151</v>
      </c>
      <c r="L13" s="144" t="s">
        <v>166</v>
      </c>
      <c r="M13" s="141">
        <v>156.8</v>
      </c>
      <c r="N13" s="145">
        <v>446.48</v>
      </c>
      <c r="O13" s="145" t="s">
        <v>114</v>
      </c>
      <c r="P13" s="141" t="s">
        <v>115</v>
      </c>
      <c r="Q13" s="141" t="s">
        <v>149</v>
      </c>
      <c r="R13" s="146" t="s">
        <v>165</v>
      </c>
    </row>
    <row r="14" spans="1:18" s="147" customFormat="1" ht="12.75">
      <c r="A14" s="136" t="s">
        <v>1045</v>
      </c>
      <c r="B14" s="137" t="s">
        <v>144</v>
      </c>
      <c r="C14" s="141" t="s">
        <v>145</v>
      </c>
      <c r="D14" s="139" t="s">
        <v>116</v>
      </c>
      <c r="E14" s="139" t="s">
        <v>12</v>
      </c>
      <c r="F14" s="139" t="s">
        <v>146</v>
      </c>
      <c r="G14" s="139" t="s">
        <v>116</v>
      </c>
      <c r="H14" s="141">
        <v>1900</v>
      </c>
      <c r="I14" s="142">
        <v>41012.04</v>
      </c>
      <c r="J14" s="143" t="s">
        <v>118</v>
      </c>
      <c r="K14" s="143" t="s">
        <v>119</v>
      </c>
      <c r="L14" s="144" t="s">
        <v>167</v>
      </c>
      <c r="M14" s="141">
        <v>146.37</v>
      </c>
      <c r="N14" s="145">
        <v>119.04</v>
      </c>
      <c r="O14" s="145" t="s">
        <v>114</v>
      </c>
      <c r="P14" s="141" t="s">
        <v>115</v>
      </c>
      <c r="Q14" s="141" t="s">
        <v>149</v>
      </c>
      <c r="R14" s="146"/>
    </row>
    <row r="15" spans="1:18" s="147" customFormat="1" ht="12.75">
      <c r="A15" s="136" t="s">
        <v>1049</v>
      </c>
      <c r="B15" s="137" t="s">
        <v>144</v>
      </c>
      <c r="C15" s="141" t="s">
        <v>145</v>
      </c>
      <c r="D15" s="139" t="s">
        <v>116</v>
      </c>
      <c r="E15" s="139" t="s">
        <v>12</v>
      </c>
      <c r="F15" s="139" t="s">
        <v>150</v>
      </c>
      <c r="G15" s="139" t="s">
        <v>12</v>
      </c>
      <c r="H15" s="141">
        <v>1920</v>
      </c>
      <c r="I15" s="142">
        <v>46268.28</v>
      </c>
      <c r="J15" s="143" t="s">
        <v>118</v>
      </c>
      <c r="K15" s="143" t="s">
        <v>119</v>
      </c>
      <c r="L15" s="144" t="s">
        <v>168</v>
      </c>
      <c r="M15" s="141">
        <v>324.5</v>
      </c>
      <c r="N15" s="145">
        <v>268.2</v>
      </c>
      <c r="O15" s="145" t="s">
        <v>114</v>
      </c>
      <c r="P15" s="141" t="s">
        <v>115</v>
      </c>
      <c r="Q15" s="141" t="s">
        <v>149</v>
      </c>
      <c r="R15" s="146"/>
    </row>
    <row r="16" spans="1:18" s="147" customFormat="1" ht="12.75">
      <c r="A16" s="136" t="s">
        <v>1315</v>
      </c>
      <c r="B16" s="137" t="s">
        <v>144</v>
      </c>
      <c r="C16" s="141" t="s">
        <v>145</v>
      </c>
      <c r="D16" s="139" t="s">
        <v>116</v>
      </c>
      <c r="E16" s="139" t="s">
        <v>12</v>
      </c>
      <c r="F16" s="139" t="s">
        <v>150</v>
      </c>
      <c r="G16" s="139" t="s">
        <v>12</v>
      </c>
      <c r="H16" s="141">
        <v>1920</v>
      </c>
      <c r="I16" s="142">
        <v>36202.29</v>
      </c>
      <c r="J16" s="143" t="s">
        <v>118</v>
      </c>
      <c r="K16" s="143" t="s">
        <v>119</v>
      </c>
      <c r="L16" s="144" t="s">
        <v>170</v>
      </c>
      <c r="M16" s="141">
        <v>262.5</v>
      </c>
      <c r="N16" s="145">
        <v>205.58</v>
      </c>
      <c r="O16" s="145" t="s">
        <v>114</v>
      </c>
      <c r="P16" s="141" t="s">
        <v>115</v>
      </c>
      <c r="Q16" s="141" t="s">
        <v>149</v>
      </c>
      <c r="R16" s="146" t="s">
        <v>169</v>
      </c>
    </row>
    <row r="17" spans="1:18" s="147" customFormat="1" ht="12.75">
      <c r="A17" s="136" t="s">
        <v>1317</v>
      </c>
      <c r="B17" s="137" t="s">
        <v>144</v>
      </c>
      <c r="C17" s="141" t="s">
        <v>145</v>
      </c>
      <c r="D17" s="139" t="s">
        <v>116</v>
      </c>
      <c r="E17" s="139" t="s">
        <v>12</v>
      </c>
      <c r="F17" s="139" t="s">
        <v>150</v>
      </c>
      <c r="G17" s="139" t="s">
        <v>12</v>
      </c>
      <c r="H17" s="141">
        <v>1920</v>
      </c>
      <c r="I17" s="142">
        <v>42211.27</v>
      </c>
      <c r="J17" s="143" t="s">
        <v>118</v>
      </c>
      <c r="K17" s="143" t="s">
        <v>119</v>
      </c>
      <c r="L17" s="144" t="s">
        <v>171</v>
      </c>
      <c r="M17" s="141">
        <v>280</v>
      </c>
      <c r="N17" s="145">
        <v>227.12</v>
      </c>
      <c r="O17" s="145" t="s">
        <v>114</v>
      </c>
      <c r="P17" s="141" t="s">
        <v>115</v>
      </c>
      <c r="Q17" s="141" t="s">
        <v>149</v>
      </c>
      <c r="R17" s="146"/>
    </row>
    <row r="18" spans="1:18" s="147" customFormat="1" ht="12.75">
      <c r="A18" s="136" t="s">
        <v>1319</v>
      </c>
      <c r="B18" s="137" t="s">
        <v>144</v>
      </c>
      <c r="C18" s="141" t="s">
        <v>145</v>
      </c>
      <c r="D18" s="139" t="s">
        <v>116</v>
      </c>
      <c r="E18" s="139" t="s">
        <v>12</v>
      </c>
      <c r="F18" s="139" t="s">
        <v>150</v>
      </c>
      <c r="G18" s="139" t="s">
        <v>12</v>
      </c>
      <c r="H18" s="141">
        <v>1920</v>
      </c>
      <c r="I18" s="142">
        <v>50963.49</v>
      </c>
      <c r="J18" s="143" t="s">
        <v>118</v>
      </c>
      <c r="K18" s="143" t="s">
        <v>119</v>
      </c>
      <c r="L18" s="144" t="s">
        <v>172</v>
      </c>
      <c r="M18" s="141">
        <v>331.4</v>
      </c>
      <c r="N18" s="145">
        <v>251.34</v>
      </c>
      <c r="O18" s="145" t="s">
        <v>114</v>
      </c>
      <c r="P18" s="141" t="s">
        <v>115</v>
      </c>
      <c r="Q18" s="141" t="s">
        <v>149</v>
      </c>
      <c r="R18" s="146" t="s">
        <v>169</v>
      </c>
    </row>
    <row r="19" spans="1:18" s="147" customFormat="1" ht="25.5">
      <c r="A19" s="136" t="s">
        <v>1321</v>
      </c>
      <c r="B19" s="137" t="s">
        <v>144</v>
      </c>
      <c r="C19" s="141" t="s">
        <v>145</v>
      </c>
      <c r="D19" s="139" t="s">
        <v>116</v>
      </c>
      <c r="E19" s="139" t="s">
        <v>12</v>
      </c>
      <c r="F19" s="139" t="s">
        <v>146</v>
      </c>
      <c r="G19" s="139" t="s">
        <v>12</v>
      </c>
      <c r="H19" s="141">
        <v>1963</v>
      </c>
      <c r="I19" s="142">
        <v>101995.1</v>
      </c>
      <c r="J19" s="143" t="s">
        <v>118</v>
      </c>
      <c r="K19" s="148" t="s">
        <v>151</v>
      </c>
      <c r="L19" s="144" t="s">
        <v>174</v>
      </c>
      <c r="M19" s="141">
        <v>276</v>
      </c>
      <c r="N19" s="145">
        <v>435.84</v>
      </c>
      <c r="O19" s="145" t="s">
        <v>114</v>
      </c>
      <c r="P19" s="141" t="s">
        <v>175</v>
      </c>
      <c r="Q19" s="141" t="s">
        <v>176</v>
      </c>
      <c r="R19" s="146" t="s">
        <v>173</v>
      </c>
    </row>
    <row r="20" spans="1:18" s="147" customFormat="1" ht="25.5">
      <c r="A20" s="136" t="s">
        <v>1323</v>
      </c>
      <c r="B20" s="137" t="s">
        <v>144</v>
      </c>
      <c r="C20" s="141" t="s">
        <v>145</v>
      </c>
      <c r="D20" s="139" t="s">
        <v>116</v>
      </c>
      <c r="E20" s="139" t="s">
        <v>12</v>
      </c>
      <c r="F20" s="139" t="s">
        <v>146</v>
      </c>
      <c r="G20" s="139" t="s">
        <v>116</v>
      </c>
      <c r="H20" s="141">
        <v>1929</v>
      </c>
      <c r="I20" s="142">
        <v>148787.86</v>
      </c>
      <c r="J20" s="143" t="s">
        <v>118</v>
      </c>
      <c r="K20" s="148" t="s">
        <v>151</v>
      </c>
      <c r="L20" s="141" t="s">
        <v>177</v>
      </c>
      <c r="M20" s="141">
        <v>222.2</v>
      </c>
      <c r="N20" s="145">
        <v>485.94</v>
      </c>
      <c r="O20" s="145" t="s">
        <v>114</v>
      </c>
      <c r="P20" s="141" t="s">
        <v>115</v>
      </c>
      <c r="Q20" s="141" t="s">
        <v>149</v>
      </c>
      <c r="R20" s="146" t="s">
        <v>147</v>
      </c>
    </row>
    <row r="21" spans="1:18" s="147" customFormat="1" ht="25.5">
      <c r="A21" s="136" t="s">
        <v>1325</v>
      </c>
      <c r="B21" s="137" t="s">
        <v>144</v>
      </c>
      <c r="C21" s="141" t="s">
        <v>145</v>
      </c>
      <c r="D21" s="139" t="s">
        <v>116</v>
      </c>
      <c r="E21" s="139" t="s">
        <v>12</v>
      </c>
      <c r="F21" s="139" t="s">
        <v>146</v>
      </c>
      <c r="G21" s="139" t="s">
        <v>12</v>
      </c>
      <c r="H21" s="141">
        <v>1920</v>
      </c>
      <c r="I21" s="142">
        <v>93948.52</v>
      </c>
      <c r="J21" s="143" t="s">
        <v>118</v>
      </c>
      <c r="K21" s="148" t="s">
        <v>151</v>
      </c>
      <c r="L21" s="141" t="s">
        <v>178</v>
      </c>
      <c r="M21" s="141">
        <v>124</v>
      </c>
      <c r="N21" s="145">
        <v>267.85</v>
      </c>
      <c r="O21" s="145" t="s">
        <v>114</v>
      </c>
      <c r="P21" s="141" t="s">
        <v>115</v>
      </c>
      <c r="Q21" s="141" t="s">
        <v>149</v>
      </c>
      <c r="R21" s="146" t="s">
        <v>147</v>
      </c>
    </row>
    <row r="22" spans="1:18" s="147" customFormat="1" ht="25.5">
      <c r="A22" s="136" t="s">
        <v>1327</v>
      </c>
      <c r="B22" s="137" t="s">
        <v>144</v>
      </c>
      <c r="C22" s="141" t="s">
        <v>145</v>
      </c>
      <c r="D22" s="139" t="s">
        <v>116</v>
      </c>
      <c r="E22" s="139" t="s">
        <v>12</v>
      </c>
      <c r="F22" s="139" t="s">
        <v>150</v>
      </c>
      <c r="G22" s="139" t="s">
        <v>116</v>
      </c>
      <c r="H22" s="141">
        <v>1900</v>
      </c>
      <c r="I22" s="142">
        <v>36945.65</v>
      </c>
      <c r="J22" s="143" t="s">
        <v>118</v>
      </c>
      <c r="K22" s="148" t="s">
        <v>119</v>
      </c>
      <c r="L22" s="141" t="s">
        <v>180</v>
      </c>
      <c r="M22" s="141">
        <v>60</v>
      </c>
      <c r="N22" s="145">
        <v>104.51</v>
      </c>
      <c r="O22" s="145" t="s">
        <v>114</v>
      </c>
      <c r="P22" s="141" t="s">
        <v>115</v>
      </c>
      <c r="Q22" s="141" t="s">
        <v>149</v>
      </c>
      <c r="R22" s="146" t="s">
        <v>179</v>
      </c>
    </row>
    <row r="23" spans="1:18" s="147" customFormat="1" ht="25.5">
      <c r="A23" s="136" t="s">
        <v>1329</v>
      </c>
      <c r="B23" s="137" t="s">
        <v>144</v>
      </c>
      <c r="C23" s="141" t="s">
        <v>145</v>
      </c>
      <c r="D23" s="139" t="s">
        <v>116</v>
      </c>
      <c r="E23" s="139" t="s">
        <v>12</v>
      </c>
      <c r="F23" s="139" t="s">
        <v>150</v>
      </c>
      <c r="G23" s="139" t="s">
        <v>116</v>
      </c>
      <c r="H23" s="141">
        <v>1936</v>
      </c>
      <c r="I23" s="142">
        <v>62109.77</v>
      </c>
      <c r="J23" s="143" t="s">
        <v>118</v>
      </c>
      <c r="K23" s="148" t="s">
        <v>151</v>
      </c>
      <c r="L23" s="141" t="s">
        <v>182</v>
      </c>
      <c r="M23" s="141">
        <v>128.67</v>
      </c>
      <c r="N23" s="145">
        <v>238.24</v>
      </c>
      <c r="O23" s="145" t="s">
        <v>114</v>
      </c>
      <c r="P23" s="141" t="s">
        <v>115</v>
      </c>
      <c r="Q23" s="141" t="s">
        <v>149</v>
      </c>
      <c r="R23" s="146" t="s">
        <v>181</v>
      </c>
    </row>
    <row r="24" spans="1:18" s="147" customFormat="1" ht="30" customHeight="1">
      <c r="A24" s="136" t="s">
        <v>1331</v>
      </c>
      <c r="B24" s="137" t="s">
        <v>144</v>
      </c>
      <c r="C24" s="141" t="s">
        <v>145</v>
      </c>
      <c r="D24" s="139" t="s">
        <v>116</v>
      </c>
      <c r="E24" s="139" t="s">
        <v>12</v>
      </c>
      <c r="F24" s="139" t="s">
        <v>150</v>
      </c>
      <c r="G24" s="139" t="s">
        <v>116</v>
      </c>
      <c r="H24" s="141">
        <v>1936</v>
      </c>
      <c r="I24" s="142">
        <v>33936</v>
      </c>
      <c r="J24" s="143" t="s">
        <v>118</v>
      </c>
      <c r="K24" s="143" t="s">
        <v>119</v>
      </c>
      <c r="L24" s="141" t="s">
        <v>184</v>
      </c>
      <c r="M24" s="141">
        <v>96.03</v>
      </c>
      <c r="N24" s="145">
        <v>200.65</v>
      </c>
      <c r="O24" s="145" t="s">
        <v>114</v>
      </c>
      <c r="P24" s="141" t="s">
        <v>115</v>
      </c>
      <c r="Q24" s="141" t="s">
        <v>149</v>
      </c>
      <c r="R24" s="146" t="s">
        <v>183</v>
      </c>
    </row>
    <row r="25" spans="1:18" s="147" customFormat="1" ht="25.5">
      <c r="A25" s="136" t="s">
        <v>1333</v>
      </c>
      <c r="B25" s="137" t="s">
        <v>144</v>
      </c>
      <c r="C25" s="141" t="s">
        <v>145</v>
      </c>
      <c r="D25" s="139" t="s">
        <v>116</v>
      </c>
      <c r="E25" s="139" t="s">
        <v>12</v>
      </c>
      <c r="F25" s="139" t="s">
        <v>150</v>
      </c>
      <c r="G25" s="139" t="s">
        <v>12</v>
      </c>
      <c r="H25" s="141">
        <v>1936</v>
      </c>
      <c r="I25" s="142">
        <v>33936</v>
      </c>
      <c r="J25" s="143" t="s">
        <v>118</v>
      </c>
      <c r="K25" s="148" t="s">
        <v>119</v>
      </c>
      <c r="L25" s="141" t="s">
        <v>186</v>
      </c>
      <c r="M25" s="141">
        <v>96.03</v>
      </c>
      <c r="N25" s="145">
        <v>197.37</v>
      </c>
      <c r="O25" s="145" t="s">
        <v>114</v>
      </c>
      <c r="P25" s="141" t="s">
        <v>115</v>
      </c>
      <c r="Q25" s="141" t="s">
        <v>149</v>
      </c>
      <c r="R25" s="146" t="s">
        <v>185</v>
      </c>
    </row>
    <row r="26" spans="1:18" s="147" customFormat="1" ht="38.25">
      <c r="A26" s="136" t="s">
        <v>1335</v>
      </c>
      <c r="B26" s="137" t="s">
        <v>144</v>
      </c>
      <c r="C26" s="141" t="s">
        <v>145</v>
      </c>
      <c r="D26" s="139" t="s">
        <v>116</v>
      </c>
      <c r="E26" s="139" t="s">
        <v>12</v>
      </c>
      <c r="F26" s="139" t="s">
        <v>146</v>
      </c>
      <c r="G26" s="139" t="s">
        <v>116</v>
      </c>
      <c r="H26" s="141">
        <v>1860</v>
      </c>
      <c r="I26" s="142">
        <v>41058.78</v>
      </c>
      <c r="J26" s="143" t="s">
        <v>118</v>
      </c>
      <c r="K26" s="143" t="s">
        <v>119</v>
      </c>
      <c r="L26" s="141" t="s">
        <v>188</v>
      </c>
      <c r="M26" s="141">
        <v>237</v>
      </c>
      <c r="N26" s="145">
        <v>174.81</v>
      </c>
      <c r="O26" s="145" t="s">
        <v>114</v>
      </c>
      <c r="P26" s="141" t="s">
        <v>115</v>
      </c>
      <c r="Q26" s="141" t="s">
        <v>189</v>
      </c>
      <c r="R26" s="146" t="s">
        <v>187</v>
      </c>
    </row>
    <row r="27" spans="1:18" s="147" customFormat="1" ht="38.25">
      <c r="A27" s="136" t="s">
        <v>1337</v>
      </c>
      <c r="B27" s="137" t="s">
        <v>144</v>
      </c>
      <c r="C27" s="141" t="s">
        <v>145</v>
      </c>
      <c r="D27" s="139" t="s">
        <v>116</v>
      </c>
      <c r="E27" s="139" t="s">
        <v>12</v>
      </c>
      <c r="F27" s="139" t="s">
        <v>150</v>
      </c>
      <c r="G27" s="139" t="s">
        <v>12</v>
      </c>
      <c r="H27" s="141">
        <v>1893</v>
      </c>
      <c r="I27" s="142">
        <v>70500</v>
      </c>
      <c r="J27" s="143" t="s">
        <v>118</v>
      </c>
      <c r="K27" s="143" t="s">
        <v>119</v>
      </c>
      <c r="L27" s="141" t="s">
        <v>191</v>
      </c>
      <c r="M27" s="141">
        <v>156</v>
      </c>
      <c r="N27" s="145">
        <v>290.42</v>
      </c>
      <c r="O27" s="145" t="s">
        <v>114</v>
      </c>
      <c r="P27" s="141" t="s">
        <v>115</v>
      </c>
      <c r="Q27" s="141" t="s">
        <v>149</v>
      </c>
      <c r="R27" s="146" t="s">
        <v>190</v>
      </c>
    </row>
    <row r="28" spans="1:18" s="147" customFormat="1" ht="25.5">
      <c r="A28" s="136" t="s">
        <v>1339</v>
      </c>
      <c r="B28" s="137" t="s">
        <v>144</v>
      </c>
      <c r="C28" s="141" t="s">
        <v>145</v>
      </c>
      <c r="D28" s="139" t="s">
        <v>116</v>
      </c>
      <c r="E28" s="139" t="s">
        <v>12</v>
      </c>
      <c r="F28" s="139" t="s">
        <v>150</v>
      </c>
      <c r="G28" s="139" t="s">
        <v>12</v>
      </c>
      <c r="H28" s="141">
        <v>1920</v>
      </c>
      <c r="I28" s="142">
        <v>10234.18</v>
      </c>
      <c r="J28" s="143" t="s">
        <v>118</v>
      </c>
      <c r="K28" s="143" t="s">
        <v>119</v>
      </c>
      <c r="L28" s="141" t="s">
        <v>193</v>
      </c>
      <c r="M28" s="141">
        <v>242.9</v>
      </c>
      <c r="N28" s="145">
        <v>214.81</v>
      </c>
      <c r="O28" s="145" t="s">
        <v>114</v>
      </c>
      <c r="P28" s="141" t="s">
        <v>115</v>
      </c>
      <c r="Q28" s="141" t="s">
        <v>194</v>
      </c>
      <c r="R28" s="146" t="s">
        <v>192</v>
      </c>
    </row>
    <row r="29" spans="1:18" s="147" customFormat="1" ht="25.5">
      <c r="A29" s="136" t="s">
        <v>1341</v>
      </c>
      <c r="B29" s="137" t="s">
        <v>144</v>
      </c>
      <c r="C29" s="141" t="s">
        <v>145</v>
      </c>
      <c r="D29" s="139" t="s">
        <v>116</v>
      </c>
      <c r="E29" s="139" t="s">
        <v>12</v>
      </c>
      <c r="F29" s="139" t="s">
        <v>146</v>
      </c>
      <c r="G29" s="139" t="s">
        <v>12</v>
      </c>
      <c r="H29" s="141">
        <v>1887</v>
      </c>
      <c r="I29" s="142">
        <v>53097</v>
      </c>
      <c r="J29" s="143" t="s">
        <v>118</v>
      </c>
      <c r="K29" s="143" t="s">
        <v>151</v>
      </c>
      <c r="L29" s="141" t="s">
        <v>196</v>
      </c>
      <c r="M29" s="141">
        <v>107</v>
      </c>
      <c r="N29" s="145">
        <v>134.61</v>
      </c>
      <c r="O29" s="145" t="s">
        <v>114</v>
      </c>
      <c r="P29" s="141" t="s">
        <v>128</v>
      </c>
      <c r="Q29" s="141" t="s">
        <v>158</v>
      </c>
      <c r="R29" s="146" t="s">
        <v>195</v>
      </c>
    </row>
    <row r="30" spans="1:18" s="147" customFormat="1" ht="25.5">
      <c r="A30" s="136" t="s">
        <v>1343</v>
      </c>
      <c r="B30" s="137" t="s">
        <v>144</v>
      </c>
      <c r="C30" s="141" t="s">
        <v>145</v>
      </c>
      <c r="D30" s="139" t="s">
        <v>116</v>
      </c>
      <c r="E30" s="139" t="s">
        <v>12</v>
      </c>
      <c r="F30" s="139" t="s">
        <v>150</v>
      </c>
      <c r="G30" s="139" t="s">
        <v>116</v>
      </c>
      <c r="H30" s="141">
        <v>1949</v>
      </c>
      <c r="I30" s="142">
        <v>36915.85</v>
      </c>
      <c r="J30" s="143" t="s">
        <v>118</v>
      </c>
      <c r="K30" s="143" t="s">
        <v>151</v>
      </c>
      <c r="L30" s="141" t="s">
        <v>197</v>
      </c>
      <c r="M30" s="141">
        <v>296</v>
      </c>
      <c r="N30" s="145">
        <v>268.21</v>
      </c>
      <c r="O30" s="145" t="s">
        <v>114</v>
      </c>
      <c r="P30" s="141" t="s">
        <v>115</v>
      </c>
      <c r="Q30" s="141" t="s">
        <v>189</v>
      </c>
      <c r="R30" s="146" t="s">
        <v>195</v>
      </c>
    </row>
    <row r="31" spans="1:18" s="147" customFormat="1" ht="38.25">
      <c r="A31" s="136" t="s">
        <v>1346</v>
      </c>
      <c r="B31" s="137" t="s">
        <v>144</v>
      </c>
      <c r="C31" s="141" t="s">
        <v>145</v>
      </c>
      <c r="D31" s="139" t="s">
        <v>116</v>
      </c>
      <c r="E31" s="139" t="s">
        <v>12</v>
      </c>
      <c r="F31" s="139" t="s">
        <v>150</v>
      </c>
      <c r="G31" s="139" t="s">
        <v>12</v>
      </c>
      <c r="H31" s="141">
        <v>1946</v>
      </c>
      <c r="I31" s="142">
        <v>99448.46</v>
      </c>
      <c r="J31" s="143" t="s">
        <v>118</v>
      </c>
      <c r="K31" s="143" t="s">
        <v>119</v>
      </c>
      <c r="L31" s="141" t="s">
        <v>199</v>
      </c>
      <c r="M31" s="141">
        <v>260</v>
      </c>
      <c r="N31" s="145">
        <v>197.26</v>
      </c>
      <c r="O31" s="145" t="s">
        <v>200</v>
      </c>
      <c r="P31" s="141" t="s">
        <v>115</v>
      </c>
      <c r="Q31" s="141" t="s">
        <v>149</v>
      </c>
      <c r="R31" s="146" t="s">
        <v>198</v>
      </c>
    </row>
    <row r="32" spans="1:18" s="147" customFormat="1" ht="25.5">
      <c r="A32" s="136" t="s">
        <v>1348</v>
      </c>
      <c r="B32" s="137" t="s">
        <v>144</v>
      </c>
      <c r="C32" s="141" t="s">
        <v>145</v>
      </c>
      <c r="D32" s="139" t="s">
        <v>116</v>
      </c>
      <c r="E32" s="139" t="s">
        <v>12</v>
      </c>
      <c r="F32" s="139" t="s">
        <v>146</v>
      </c>
      <c r="G32" s="139" t="s">
        <v>116</v>
      </c>
      <c r="H32" s="141">
        <v>1900</v>
      </c>
      <c r="I32" s="142">
        <v>161701.13</v>
      </c>
      <c r="J32" s="143" t="s">
        <v>118</v>
      </c>
      <c r="K32" s="143" t="s">
        <v>151</v>
      </c>
      <c r="L32" s="141" t="s">
        <v>202</v>
      </c>
      <c r="M32" s="141" t="s">
        <v>132</v>
      </c>
      <c r="N32" s="149">
        <v>444.94</v>
      </c>
      <c r="O32" s="145" t="s">
        <v>114</v>
      </c>
      <c r="P32" s="141" t="s">
        <v>115</v>
      </c>
      <c r="Q32" s="141" t="s">
        <v>149</v>
      </c>
      <c r="R32" s="146" t="s">
        <v>201</v>
      </c>
    </row>
    <row r="33" spans="1:18" s="147" customFormat="1" ht="12.75">
      <c r="A33" s="136" t="s">
        <v>1350</v>
      </c>
      <c r="B33" s="137" t="s">
        <v>144</v>
      </c>
      <c r="C33" s="141" t="s">
        <v>145</v>
      </c>
      <c r="D33" s="139" t="s">
        <v>116</v>
      </c>
      <c r="E33" s="139" t="s">
        <v>12</v>
      </c>
      <c r="F33" s="139" t="s">
        <v>146</v>
      </c>
      <c r="G33" s="139" t="s">
        <v>116</v>
      </c>
      <c r="H33" s="141">
        <v>1900</v>
      </c>
      <c r="I33" s="142">
        <v>37039.13</v>
      </c>
      <c r="J33" s="143" t="s">
        <v>118</v>
      </c>
      <c r="K33" s="143" t="s">
        <v>119</v>
      </c>
      <c r="L33" s="141" t="s">
        <v>203</v>
      </c>
      <c r="M33" s="141" t="s">
        <v>132</v>
      </c>
      <c r="N33" s="149">
        <v>93.65</v>
      </c>
      <c r="O33" s="145" t="s">
        <v>114</v>
      </c>
      <c r="P33" s="141" t="s">
        <v>115</v>
      </c>
      <c r="Q33" s="141" t="s">
        <v>149</v>
      </c>
      <c r="R33" s="146"/>
    </row>
    <row r="34" spans="1:18" s="147" customFormat="1" ht="12.75">
      <c r="A34" s="136" t="s">
        <v>1352</v>
      </c>
      <c r="B34" s="137" t="s">
        <v>144</v>
      </c>
      <c r="C34" s="138" t="s">
        <v>145</v>
      </c>
      <c r="D34" s="139" t="s">
        <v>116</v>
      </c>
      <c r="E34" s="140" t="s">
        <v>12</v>
      </c>
      <c r="F34" s="139" t="s">
        <v>150</v>
      </c>
      <c r="G34" s="139" t="s">
        <v>116</v>
      </c>
      <c r="H34" s="141">
        <v>1860</v>
      </c>
      <c r="I34" s="142">
        <v>58278.05</v>
      </c>
      <c r="J34" s="143" t="s">
        <v>118</v>
      </c>
      <c r="K34" s="143" t="s">
        <v>119</v>
      </c>
      <c r="L34" s="141" t="s">
        <v>204</v>
      </c>
      <c r="M34" s="141">
        <v>175</v>
      </c>
      <c r="N34" s="145">
        <v>223.66</v>
      </c>
      <c r="O34" s="145" t="s">
        <v>114</v>
      </c>
      <c r="P34" s="141" t="s">
        <v>115</v>
      </c>
      <c r="Q34" s="141" t="s">
        <v>149</v>
      </c>
      <c r="R34" s="146"/>
    </row>
    <row r="35" spans="1:18" s="147" customFormat="1" ht="25.5">
      <c r="A35" s="136" t="s">
        <v>1354</v>
      </c>
      <c r="B35" s="137" t="s">
        <v>144</v>
      </c>
      <c r="C35" s="141" t="s">
        <v>145</v>
      </c>
      <c r="D35" s="139" t="s">
        <v>116</v>
      </c>
      <c r="E35" s="139" t="s">
        <v>12</v>
      </c>
      <c r="F35" s="139" t="s">
        <v>150</v>
      </c>
      <c r="G35" s="139" t="s">
        <v>116</v>
      </c>
      <c r="H35" s="141">
        <v>1910</v>
      </c>
      <c r="I35" s="142">
        <v>99251.5</v>
      </c>
      <c r="J35" s="143" t="s">
        <v>118</v>
      </c>
      <c r="K35" s="143" t="s">
        <v>151</v>
      </c>
      <c r="L35" s="141" t="s">
        <v>206</v>
      </c>
      <c r="M35" s="141">
        <v>182</v>
      </c>
      <c r="N35" s="145">
        <v>333</v>
      </c>
      <c r="O35" s="145" t="s">
        <v>114</v>
      </c>
      <c r="P35" s="141"/>
      <c r="Q35" s="150" t="s">
        <v>149</v>
      </c>
      <c r="R35" s="146" t="s">
        <v>205</v>
      </c>
    </row>
    <row r="36" spans="1:18" s="147" customFormat="1" ht="25.5">
      <c r="A36" s="136" t="s">
        <v>1357</v>
      </c>
      <c r="B36" s="137" t="s">
        <v>144</v>
      </c>
      <c r="C36" s="141" t="s">
        <v>145</v>
      </c>
      <c r="D36" s="139" t="s">
        <v>116</v>
      </c>
      <c r="E36" s="139" t="s">
        <v>12</v>
      </c>
      <c r="F36" s="139" t="s">
        <v>146</v>
      </c>
      <c r="G36" s="139" t="s">
        <v>116</v>
      </c>
      <c r="H36" s="141">
        <v>1850</v>
      </c>
      <c r="I36" s="538">
        <v>35000</v>
      </c>
      <c r="J36" s="143" t="s">
        <v>118</v>
      </c>
      <c r="K36" s="143" t="s">
        <v>151</v>
      </c>
      <c r="L36" s="141" t="s">
        <v>208</v>
      </c>
      <c r="M36" s="141" t="s">
        <v>132</v>
      </c>
      <c r="N36" s="145" t="s">
        <v>132</v>
      </c>
      <c r="O36" s="145" t="s">
        <v>114</v>
      </c>
      <c r="P36" s="141" t="s">
        <v>115</v>
      </c>
      <c r="Q36" s="141" t="s">
        <v>149</v>
      </c>
      <c r="R36" s="146" t="s">
        <v>207</v>
      </c>
    </row>
    <row r="37" spans="1:18" s="147" customFormat="1" ht="25.5">
      <c r="A37" s="136" t="s">
        <v>1359</v>
      </c>
      <c r="B37" s="137" t="s">
        <v>144</v>
      </c>
      <c r="C37" s="141" t="s">
        <v>145</v>
      </c>
      <c r="D37" s="139" t="s">
        <v>116</v>
      </c>
      <c r="E37" s="139" t="s">
        <v>12</v>
      </c>
      <c r="F37" s="139" t="s">
        <v>150</v>
      </c>
      <c r="G37" s="139" t="s">
        <v>12</v>
      </c>
      <c r="H37" s="141">
        <v>1890</v>
      </c>
      <c r="I37" s="538">
        <v>32318.26</v>
      </c>
      <c r="J37" s="143" t="s">
        <v>118</v>
      </c>
      <c r="K37" s="143" t="s">
        <v>119</v>
      </c>
      <c r="L37" s="141" t="s">
        <v>210</v>
      </c>
      <c r="M37" s="141">
        <v>100</v>
      </c>
      <c r="N37" s="149">
        <v>133.2</v>
      </c>
      <c r="O37" s="149" t="s">
        <v>114</v>
      </c>
      <c r="P37" s="141" t="s">
        <v>115</v>
      </c>
      <c r="Q37" s="141" t="s">
        <v>149</v>
      </c>
      <c r="R37" s="146" t="s">
        <v>209</v>
      </c>
    </row>
    <row r="38" spans="1:18" s="147" customFormat="1" ht="25.5">
      <c r="A38" s="136" t="s">
        <v>1361</v>
      </c>
      <c r="B38" s="137" t="s">
        <v>144</v>
      </c>
      <c r="C38" s="141" t="s">
        <v>145</v>
      </c>
      <c r="D38" s="139" t="s">
        <v>116</v>
      </c>
      <c r="E38" s="139" t="s">
        <v>12</v>
      </c>
      <c r="F38" s="139" t="s">
        <v>150</v>
      </c>
      <c r="G38" s="139" t="s">
        <v>12</v>
      </c>
      <c r="H38" s="141">
        <v>1890</v>
      </c>
      <c r="I38" s="142">
        <v>21203.82</v>
      </c>
      <c r="J38" s="143" t="s">
        <v>118</v>
      </c>
      <c r="K38" s="143" t="s">
        <v>119</v>
      </c>
      <c r="L38" s="141" t="s">
        <v>211</v>
      </c>
      <c r="M38" s="141">
        <v>69</v>
      </c>
      <c r="N38" s="145">
        <v>90.38</v>
      </c>
      <c r="O38" s="145" t="s">
        <v>114</v>
      </c>
      <c r="P38" s="141" t="s">
        <v>115</v>
      </c>
      <c r="Q38" s="141" t="s">
        <v>149</v>
      </c>
      <c r="R38" s="146" t="s">
        <v>173</v>
      </c>
    </row>
    <row r="39" spans="1:18" s="147" customFormat="1" ht="25.5">
      <c r="A39" s="136" t="s">
        <v>1364</v>
      </c>
      <c r="B39" s="137" t="s">
        <v>144</v>
      </c>
      <c r="C39" s="141" t="s">
        <v>145</v>
      </c>
      <c r="D39" s="139" t="s">
        <v>116</v>
      </c>
      <c r="E39" s="139" t="s">
        <v>12</v>
      </c>
      <c r="F39" s="139" t="s">
        <v>146</v>
      </c>
      <c r="G39" s="139" t="s">
        <v>12</v>
      </c>
      <c r="H39" s="141">
        <v>1913</v>
      </c>
      <c r="I39" s="142">
        <v>132023.26</v>
      </c>
      <c r="J39" s="143" t="s">
        <v>118</v>
      </c>
      <c r="K39" s="143" t="s">
        <v>151</v>
      </c>
      <c r="L39" s="141" t="s">
        <v>212</v>
      </c>
      <c r="M39" s="141">
        <v>170</v>
      </c>
      <c r="N39" s="145">
        <v>473.5</v>
      </c>
      <c r="O39" s="145" t="s">
        <v>114</v>
      </c>
      <c r="P39" s="141" t="s">
        <v>115</v>
      </c>
      <c r="Q39" s="141" t="s">
        <v>189</v>
      </c>
      <c r="R39" s="146"/>
    </row>
    <row r="40" spans="1:18" s="147" customFormat="1" ht="12.75">
      <c r="A40" s="136" t="s">
        <v>1366</v>
      </c>
      <c r="B40" s="137" t="s">
        <v>144</v>
      </c>
      <c r="C40" s="141" t="s">
        <v>145</v>
      </c>
      <c r="D40" s="139" t="s">
        <v>116</v>
      </c>
      <c r="E40" s="139" t="s">
        <v>12</v>
      </c>
      <c r="F40" s="139" t="s">
        <v>146</v>
      </c>
      <c r="G40" s="139" t="s">
        <v>12</v>
      </c>
      <c r="H40" s="141">
        <v>1923</v>
      </c>
      <c r="I40" s="142">
        <v>42171.53</v>
      </c>
      <c r="J40" s="143" t="s">
        <v>118</v>
      </c>
      <c r="K40" s="143" t="s">
        <v>119</v>
      </c>
      <c r="L40" s="141" t="s">
        <v>213</v>
      </c>
      <c r="M40" s="141">
        <v>81</v>
      </c>
      <c r="N40" s="145">
        <v>160</v>
      </c>
      <c r="O40" s="145" t="s">
        <v>114</v>
      </c>
      <c r="P40" s="141" t="s">
        <v>115</v>
      </c>
      <c r="Q40" s="141" t="s">
        <v>149</v>
      </c>
      <c r="R40" s="146" t="s">
        <v>183</v>
      </c>
    </row>
    <row r="41" spans="1:18" s="147" customFormat="1" ht="25.5">
      <c r="A41" s="136" t="s">
        <v>1368</v>
      </c>
      <c r="B41" s="137" t="s">
        <v>144</v>
      </c>
      <c r="C41" s="141" t="s">
        <v>145</v>
      </c>
      <c r="D41" s="139" t="s">
        <v>116</v>
      </c>
      <c r="E41" s="139" t="s">
        <v>12</v>
      </c>
      <c r="F41" s="139" t="s">
        <v>150</v>
      </c>
      <c r="G41" s="139" t="s">
        <v>12</v>
      </c>
      <c r="H41" s="141" t="s">
        <v>214</v>
      </c>
      <c r="I41" s="142">
        <v>226219.56</v>
      </c>
      <c r="J41" s="143" t="s">
        <v>118</v>
      </c>
      <c r="K41" s="143" t="s">
        <v>151</v>
      </c>
      <c r="L41" s="141" t="s">
        <v>216</v>
      </c>
      <c r="M41" s="141">
        <v>407</v>
      </c>
      <c r="N41" s="145">
        <v>1228.41</v>
      </c>
      <c r="O41" s="145" t="s">
        <v>114</v>
      </c>
      <c r="P41" s="141" t="s">
        <v>115</v>
      </c>
      <c r="Q41" s="141" t="s">
        <v>189</v>
      </c>
      <c r="R41" s="146" t="s">
        <v>215</v>
      </c>
    </row>
    <row r="42" spans="1:18" s="147" customFormat="1" ht="12.75">
      <c r="A42" s="136" t="s">
        <v>1370</v>
      </c>
      <c r="B42" s="137" t="s">
        <v>144</v>
      </c>
      <c r="C42" s="141" t="s">
        <v>145</v>
      </c>
      <c r="D42" s="139" t="s">
        <v>116</v>
      </c>
      <c r="E42" s="139" t="s">
        <v>12</v>
      </c>
      <c r="F42" s="139" t="s">
        <v>217</v>
      </c>
      <c r="G42" s="139" t="s">
        <v>12</v>
      </c>
      <c r="H42" s="141" t="s">
        <v>218</v>
      </c>
      <c r="I42" s="142">
        <v>2167469.37</v>
      </c>
      <c r="J42" s="143" t="s">
        <v>118</v>
      </c>
      <c r="K42" s="143" t="s">
        <v>119</v>
      </c>
      <c r="L42" s="141" t="s">
        <v>220</v>
      </c>
      <c r="M42" s="141">
        <v>548</v>
      </c>
      <c r="N42" s="145">
        <v>1047.8</v>
      </c>
      <c r="O42" s="145" t="s">
        <v>200</v>
      </c>
      <c r="P42" s="141" t="s">
        <v>128</v>
      </c>
      <c r="Q42" s="141" t="s">
        <v>158</v>
      </c>
      <c r="R42" s="146" t="s">
        <v>219</v>
      </c>
    </row>
    <row r="43" spans="1:18" s="147" customFormat="1" ht="25.5">
      <c r="A43" s="136" t="s">
        <v>1372</v>
      </c>
      <c r="B43" s="137" t="s">
        <v>144</v>
      </c>
      <c r="C43" s="141" t="s">
        <v>145</v>
      </c>
      <c r="D43" s="139" t="s">
        <v>116</v>
      </c>
      <c r="E43" s="139" t="s">
        <v>12</v>
      </c>
      <c r="F43" s="139" t="s">
        <v>146</v>
      </c>
      <c r="G43" s="139" t="s">
        <v>116</v>
      </c>
      <c r="H43" s="141">
        <v>1880</v>
      </c>
      <c r="I43" s="142">
        <v>34383.47</v>
      </c>
      <c r="J43" s="143" t="s">
        <v>118</v>
      </c>
      <c r="K43" s="143" t="s">
        <v>151</v>
      </c>
      <c r="L43" s="141" t="s">
        <v>222</v>
      </c>
      <c r="M43" s="141">
        <v>165</v>
      </c>
      <c r="N43" s="145">
        <v>207.8</v>
      </c>
      <c r="O43" s="145" t="s">
        <v>223</v>
      </c>
      <c r="P43" s="141" t="s">
        <v>115</v>
      </c>
      <c r="Q43" s="141" t="s">
        <v>224</v>
      </c>
      <c r="R43" s="146" t="s">
        <v>221</v>
      </c>
    </row>
    <row r="44" spans="1:18" s="147" customFormat="1" ht="25.5">
      <c r="A44" s="136" t="s">
        <v>1374</v>
      </c>
      <c r="B44" s="137" t="s">
        <v>144</v>
      </c>
      <c r="C44" s="141" t="s">
        <v>145</v>
      </c>
      <c r="D44" s="139" t="s">
        <v>116</v>
      </c>
      <c r="E44" s="139" t="s">
        <v>12</v>
      </c>
      <c r="F44" s="139" t="s">
        <v>217</v>
      </c>
      <c r="G44" s="139" t="s">
        <v>116</v>
      </c>
      <c r="H44" s="141" t="s">
        <v>225</v>
      </c>
      <c r="I44" s="142">
        <v>665702.74</v>
      </c>
      <c r="J44" s="143" t="s">
        <v>118</v>
      </c>
      <c r="K44" s="143" t="s">
        <v>151</v>
      </c>
      <c r="L44" s="141" t="s">
        <v>226</v>
      </c>
      <c r="M44" s="141">
        <v>252.33</v>
      </c>
      <c r="N44" s="145">
        <v>611.52</v>
      </c>
      <c r="O44" s="145" t="s">
        <v>114</v>
      </c>
      <c r="P44" s="141" t="s">
        <v>227</v>
      </c>
      <c r="Q44" s="141" t="s">
        <v>189</v>
      </c>
      <c r="R44" s="146" t="s">
        <v>219</v>
      </c>
    </row>
    <row r="45" spans="1:18" s="147" customFormat="1" ht="25.5">
      <c r="A45" s="136" t="s">
        <v>1376</v>
      </c>
      <c r="B45" s="137" t="s">
        <v>144</v>
      </c>
      <c r="C45" s="141" t="s">
        <v>145</v>
      </c>
      <c r="D45" s="139" t="s">
        <v>116</v>
      </c>
      <c r="E45" s="139" t="s">
        <v>12</v>
      </c>
      <c r="F45" s="139" t="s">
        <v>146</v>
      </c>
      <c r="G45" s="139" t="s">
        <v>116</v>
      </c>
      <c r="H45" s="141">
        <v>1941</v>
      </c>
      <c r="I45" s="142">
        <v>127481.18</v>
      </c>
      <c r="J45" s="143" t="s">
        <v>118</v>
      </c>
      <c r="K45" s="143" t="s">
        <v>151</v>
      </c>
      <c r="L45" s="141" t="s">
        <v>228</v>
      </c>
      <c r="M45" s="141">
        <v>207</v>
      </c>
      <c r="N45" s="145">
        <v>389.95</v>
      </c>
      <c r="O45" s="145" t="s">
        <v>114</v>
      </c>
      <c r="P45" s="141" t="s">
        <v>115</v>
      </c>
      <c r="Q45" s="141" t="s">
        <v>189</v>
      </c>
      <c r="R45" s="146"/>
    </row>
    <row r="46" spans="1:18" s="147" customFormat="1" ht="25.5">
      <c r="A46" s="136" t="s">
        <v>1378</v>
      </c>
      <c r="B46" s="137" t="s">
        <v>144</v>
      </c>
      <c r="C46" s="141" t="s">
        <v>145</v>
      </c>
      <c r="D46" s="139" t="s">
        <v>116</v>
      </c>
      <c r="E46" s="139" t="s">
        <v>12</v>
      </c>
      <c r="F46" s="139" t="s">
        <v>146</v>
      </c>
      <c r="G46" s="139" t="s">
        <v>116</v>
      </c>
      <c r="H46" s="141">
        <v>1941</v>
      </c>
      <c r="I46" s="142">
        <v>155056.29</v>
      </c>
      <c r="J46" s="143" t="s">
        <v>118</v>
      </c>
      <c r="K46" s="143" t="s">
        <v>151</v>
      </c>
      <c r="L46" s="141" t="s">
        <v>230</v>
      </c>
      <c r="M46" s="141">
        <v>252</v>
      </c>
      <c r="N46" s="145">
        <v>496.38</v>
      </c>
      <c r="O46" s="145" t="s">
        <v>114</v>
      </c>
      <c r="P46" s="141" t="s">
        <v>115</v>
      </c>
      <c r="Q46" s="141" t="s">
        <v>189</v>
      </c>
      <c r="R46" s="146" t="s">
        <v>229</v>
      </c>
    </row>
    <row r="47" spans="1:18" s="542" customFormat="1" ht="25.5">
      <c r="A47" s="534" t="s">
        <v>1380</v>
      </c>
      <c r="B47" s="535" t="s">
        <v>144</v>
      </c>
      <c r="C47" s="536" t="s">
        <v>145</v>
      </c>
      <c r="D47" s="537" t="s">
        <v>116</v>
      </c>
      <c r="E47" s="537" t="s">
        <v>12</v>
      </c>
      <c r="F47" s="537" t="s">
        <v>146</v>
      </c>
      <c r="G47" s="537" t="s">
        <v>116</v>
      </c>
      <c r="H47" s="536">
        <v>1941</v>
      </c>
      <c r="I47" s="538">
        <v>147176.02</v>
      </c>
      <c r="J47" s="143" t="s">
        <v>118</v>
      </c>
      <c r="K47" s="539" t="s">
        <v>151</v>
      </c>
      <c r="L47" s="536" t="s">
        <v>231</v>
      </c>
      <c r="M47" s="536">
        <v>252</v>
      </c>
      <c r="N47" s="540">
        <v>489.22</v>
      </c>
      <c r="O47" s="540" t="s">
        <v>114</v>
      </c>
      <c r="P47" s="536" t="s">
        <v>115</v>
      </c>
      <c r="Q47" s="536" t="s">
        <v>189</v>
      </c>
      <c r="R47" s="541" t="s">
        <v>147</v>
      </c>
    </row>
    <row r="48" spans="1:18" s="147" customFormat="1" ht="25.5">
      <c r="A48" s="136" t="s">
        <v>2160</v>
      </c>
      <c r="B48" s="137" t="s">
        <v>144</v>
      </c>
      <c r="C48" s="141" t="s">
        <v>145</v>
      </c>
      <c r="D48" s="139" t="s">
        <v>116</v>
      </c>
      <c r="E48" s="139" t="s">
        <v>12</v>
      </c>
      <c r="F48" s="139" t="s">
        <v>146</v>
      </c>
      <c r="G48" s="139" t="s">
        <v>116</v>
      </c>
      <c r="H48" s="141">
        <v>1941</v>
      </c>
      <c r="I48" s="142">
        <v>127752.35</v>
      </c>
      <c r="J48" s="143" t="s">
        <v>118</v>
      </c>
      <c r="K48" s="143" t="s">
        <v>151</v>
      </c>
      <c r="L48" s="141" t="s">
        <v>232</v>
      </c>
      <c r="M48" s="141">
        <v>207</v>
      </c>
      <c r="N48" s="145">
        <v>384.15</v>
      </c>
      <c r="O48" s="145" t="s">
        <v>114</v>
      </c>
      <c r="P48" s="141" t="s">
        <v>115</v>
      </c>
      <c r="Q48" s="141" t="s">
        <v>189</v>
      </c>
      <c r="R48" s="146" t="s">
        <v>147</v>
      </c>
    </row>
    <row r="49" spans="1:18" s="147" customFormat="1" ht="12.75">
      <c r="A49" s="136" t="s">
        <v>2161</v>
      </c>
      <c r="B49" s="137" t="s">
        <v>144</v>
      </c>
      <c r="C49" s="141" t="s">
        <v>145</v>
      </c>
      <c r="D49" s="139" t="s">
        <v>116</v>
      </c>
      <c r="E49" s="139" t="s">
        <v>12</v>
      </c>
      <c r="F49" s="139" t="s">
        <v>146</v>
      </c>
      <c r="G49" s="139" t="s">
        <v>12</v>
      </c>
      <c r="H49" s="141">
        <v>1857</v>
      </c>
      <c r="I49" s="142">
        <v>33869.17</v>
      </c>
      <c r="J49" s="143" t="s">
        <v>118</v>
      </c>
      <c r="K49" s="143" t="s">
        <v>119</v>
      </c>
      <c r="L49" s="141" t="s">
        <v>233</v>
      </c>
      <c r="M49" s="141">
        <v>132</v>
      </c>
      <c r="N49" s="145">
        <v>177.31</v>
      </c>
      <c r="O49" s="145" t="s">
        <v>114</v>
      </c>
      <c r="P49" s="141"/>
      <c r="Q49" s="141" t="s">
        <v>149</v>
      </c>
      <c r="R49" s="146"/>
    </row>
    <row r="50" spans="1:18" s="147" customFormat="1" ht="25.5">
      <c r="A50" s="136" t="s">
        <v>2162</v>
      </c>
      <c r="B50" s="137" t="s">
        <v>144</v>
      </c>
      <c r="C50" s="141" t="s">
        <v>145</v>
      </c>
      <c r="D50" s="139" t="s">
        <v>116</v>
      </c>
      <c r="E50" s="139" t="s">
        <v>12</v>
      </c>
      <c r="F50" s="139" t="s">
        <v>150</v>
      </c>
      <c r="G50" s="139" t="s">
        <v>116</v>
      </c>
      <c r="H50" s="141">
        <v>1925</v>
      </c>
      <c r="I50" s="142">
        <v>197472.81</v>
      </c>
      <c r="J50" s="143" t="s">
        <v>118</v>
      </c>
      <c r="K50" s="143" t="s">
        <v>151</v>
      </c>
      <c r="L50" s="141" t="s">
        <v>235</v>
      </c>
      <c r="M50" s="141">
        <v>210.5</v>
      </c>
      <c r="N50" s="145">
        <v>553.95</v>
      </c>
      <c r="O50" s="145" t="s">
        <v>114</v>
      </c>
      <c r="P50" s="141" t="s">
        <v>115</v>
      </c>
      <c r="Q50" s="150" t="s">
        <v>149</v>
      </c>
      <c r="R50" s="146" t="s">
        <v>234</v>
      </c>
    </row>
    <row r="51" spans="1:18" s="147" customFormat="1" ht="12.75">
      <c r="A51" s="136" t="s">
        <v>2163</v>
      </c>
      <c r="B51" s="137" t="s">
        <v>144</v>
      </c>
      <c r="C51" s="141" t="s">
        <v>145</v>
      </c>
      <c r="D51" s="139" t="s">
        <v>116</v>
      </c>
      <c r="E51" s="139" t="s">
        <v>12</v>
      </c>
      <c r="F51" s="139" t="s">
        <v>150</v>
      </c>
      <c r="G51" s="139" t="s">
        <v>12</v>
      </c>
      <c r="H51" s="141">
        <v>1960</v>
      </c>
      <c r="I51" s="142">
        <v>86756.12</v>
      </c>
      <c r="J51" s="143" t="s">
        <v>118</v>
      </c>
      <c r="K51" s="143" t="s">
        <v>119</v>
      </c>
      <c r="L51" s="141" t="s">
        <v>2164</v>
      </c>
      <c r="M51" s="141">
        <v>110.88</v>
      </c>
      <c r="N51" s="145">
        <v>150.35</v>
      </c>
      <c r="O51" s="145" t="s">
        <v>114</v>
      </c>
      <c r="P51" s="141" t="s">
        <v>237</v>
      </c>
      <c r="Q51" s="141" t="s">
        <v>158</v>
      </c>
      <c r="R51" s="146" t="s">
        <v>236</v>
      </c>
    </row>
    <row r="52" spans="1:18" s="147" customFormat="1" ht="25.5">
      <c r="A52" s="136" t="s">
        <v>2165</v>
      </c>
      <c r="B52" s="137" t="s">
        <v>144</v>
      </c>
      <c r="C52" s="141" t="s">
        <v>145</v>
      </c>
      <c r="D52" s="139" t="s">
        <v>116</v>
      </c>
      <c r="E52" s="139" t="s">
        <v>12</v>
      </c>
      <c r="F52" s="139" t="s">
        <v>146</v>
      </c>
      <c r="G52" s="139" t="s">
        <v>116</v>
      </c>
      <c r="H52" s="141">
        <v>1890</v>
      </c>
      <c r="I52" s="142">
        <v>371777.05</v>
      </c>
      <c r="J52" s="143" t="s">
        <v>118</v>
      </c>
      <c r="K52" s="143" t="s">
        <v>151</v>
      </c>
      <c r="L52" s="141" t="s">
        <v>238</v>
      </c>
      <c r="M52" s="141">
        <v>274</v>
      </c>
      <c r="N52" s="145">
        <v>431.78</v>
      </c>
      <c r="O52" s="145" t="s">
        <v>114</v>
      </c>
      <c r="P52" s="141" t="s">
        <v>115</v>
      </c>
      <c r="Q52" s="141" t="s">
        <v>149</v>
      </c>
      <c r="R52" s="146"/>
    </row>
    <row r="53" spans="1:18" s="147" customFormat="1" ht="25.5">
      <c r="A53" s="136" t="s">
        <v>2166</v>
      </c>
      <c r="B53" s="137" t="s">
        <v>144</v>
      </c>
      <c r="C53" s="141" t="s">
        <v>145</v>
      </c>
      <c r="D53" s="139" t="s">
        <v>116</v>
      </c>
      <c r="E53" s="139" t="s">
        <v>12</v>
      </c>
      <c r="F53" s="139" t="s">
        <v>146</v>
      </c>
      <c r="G53" s="139" t="s">
        <v>116</v>
      </c>
      <c r="H53" s="141">
        <v>1890</v>
      </c>
      <c r="I53" s="142">
        <v>357028.45</v>
      </c>
      <c r="J53" s="143" t="s">
        <v>118</v>
      </c>
      <c r="K53" s="143" t="s">
        <v>151</v>
      </c>
      <c r="L53" s="141" t="s">
        <v>239</v>
      </c>
      <c r="M53" s="141">
        <v>274</v>
      </c>
      <c r="N53" s="145">
        <v>412.63</v>
      </c>
      <c r="O53" s="145" t="s">
        <v>114</v>
      </c>
      <c r="P53" s="141" t="s">
        <v>115</v>
      </c>
      <c r="Q53" s="141" t="s">
        <v>149</v>
      </c>
      <c r="R53" s="146"/>
    </row>
    <row r="54" spans="1:18" s="147" customFormat="1" ht="25.5">
      <c r="A54" s="136" t="s">
        <v>2167</v>
      </c>
      <c r="B54" s="137" t="s">
        <v>144</v>
      </c>
      <c r="C54" s="141" t="s">
        <v>145</v>
      </c>
      <c r="D54" s="139" t="s">
        <v>116</v>
      </c>
      <c r="E54" s="140" t="s">
        <v>12</v>
      </c>
      <c r="F54" s="139" t="s">
        <v>146</v>
      </c>
      <c r="G54" s="139" t="s">
        <v>116</v>
      </c>
      <c r="H54" s="141">
        <v>1892</v>
      </c>
      <c r="I54" s="142">
        <v>52698.14</v>
      </c>
      <c r="J54" s="143" t="s">
        <v>118</v>
      </c>
      <c r="K54" s="143" t="s">
        <v>151</v>
      </c>
      <c r="L54" s="141" t="s">
        <v>242</v>
      </c>
      <c r="M54" s="141">
        <v>192</v>
      </c>
      <c r="N54" s="145">
        <v>515.55</v>
      </c>
      <c r="O54" s="145" t="s">
        <v>114</v>
      </c>
      <c r="P54" s="141" t="s">
        <v>115</v>
      </c>
      <c r="Q54" s="141" t="s">
        <v>224</v>
      </c>
      <c r="R54" s="146" t="s">
        <v>241</v>
      </c>
    </row>
    <row r="55" spans="1:18" s="147" customFormat="1" ht="12.75">
      <c r="A55" s="136" t="s">
        <v>2168</v>
      </c>
      <c r="B55" s="137" t="s">
        <v>144</v>
      </c>
      <c r="C55" s="141" t="s">
        <v>145</v>
      </c>
      <c r="D55" s="139" t="s">
        <v>116</v>
      </c>
      <c r="E55" s="139" t="s">
        <v>12</v>
      </c>
      <c r="F55" s="139" t="s">
        <v>120</v>
      </c>
      <c r="G55" s="139" t="s">
        <v>12</v>
      </c>
      <c r="H55" s="141">
        <v>1892</v>
      </c>
      <c r="I55" s="142">
        <v>21519.64</v>
      </c>
      <c r="J55" s="143" t="s">
        <v>118</v>
      </c>
      <c r="K55" s="143" t="s">
        <v>119</v>
      </c>
      <c r="L55" s="141" t="s">
        <v>243</v>
      </c>
      <c r="M55" s="141">
        <v>62.7</v>
      </c>
      <c r="N55" s="145">
        <v>71.8</v>
      </c>
      <c r="O55" s="145" t="s">
        <v>244</v>
      </c>
      <c r="P55" s="141" t="s">
        <v>115</v>
      </c>
      <c r="Q55" s="141" t="s">
        <v>149</v>
      </c>
      <c r="R55" s="146"/>
    </row>
    <row r="56" spans="1:18" s="147" customFormat="1" ht="25.5">
      <c r="A56" s="136" t="s">
        <v>2169</v>
      </c>
      <c r="B56" s="137" t="s">
        <v>144</v>
      </c>
      <c r="C56" s="141" t="s">
        <v>145</v>
      </c>
      <c r="D56" s="139" t="s">
        <v>116</v>
      </c>
      <c r="E56" s="139" t="s">
        <v>12</v>
      </c>
      <c r="F56" s="139" t="s">
        <v>150</v>
      </c>
      <c r="G56" s="139" t="s">
        <v>12</v>
      </c>
      <c r="H56" s="141">
        <v>1900</v>
      </c>
      <c r="I56" s="142">
        <v>16899.38</v>
      </c>
      <c r="J56" s="143" t="s">
        <v>118</v>
      </c>
      <c r="K56" s="143" t="s">
        <v>119</v>
      </c>
      <c r="L56" s="141" t="s">
        <v>246</v>
      </c>
      <c r="M56" s="141">
        <v>78</v>
      </c>
      <c r="N56" s="145">
        <v>84.14</v>
      </c>
      <c r="O56" s="145" t="s">
        <v>114</v>
      </c>
      <c r="P56" s="141" t="s">
        <v>115</v>
      </c>
      <c r="Q56" s="141" t="s">
        <v>189</v>
      </c>
      <c r="R56" s="146" t="s">
        <v>245</v>
      </c>
    </row>
    <row r="57" spans="1:18" s="147" customFormat="1" ht="25.5">
      <c r="A57" s="136" t="s">
        <v>2170</v>
      </c>
      <c r="B57" s="137" t="s">
        <v>144</v>
      </c>
      <c r="C57" s="141" t="s">
        <v>145</v>
      </c>
      <c r="D57" s="139" t="s">
        <v>116</v>
      </c>
      <c r="E57" s="139" t="s">
        <v>12</v>
      </c>
      <c r="F57" s="139" t="s">
        <v>150</v>
      </c>
      <c r="G57" s="139" t="s">
        <v>12</v>
      </c>
      <c r="H57" s="141">
        <v>1850</v>
      </c>
      <c r="I57" s="142">
        <v>23108.62</v>
      </c>
      <c r="J57" s="143" t="s">
        <v>118</v>
      </c>
      <c r="K57" s="143" t="s">
        <v>119</v>
      </c>
      <c r="L57" s="151" t="s">
        <v>247</v>
      </c>
      <c r="M57" s="141">
        <v>114.4</v>
      </c>
      <c r="N57" s="145">
        <v>115.04</v>
      </c>
      <c r="O57" s="145" t="s">
        <v>114</v>
      </c>
      <c r="P57" s="141" t="s">
        <v>115</v>
      </c>
      <c r="Q57" s="141" t="s">
        <v>189</v>
      </c>
      <c r="R57" s="146" t="s">
        <v>245</v>
      </c>
    </row>
    <row r="58" spans="1:18" s="147" customFormat="1" ht="38.25">
      <c r="A58" s="136" t="s">
        <v>2171</v>
      </c>
      <c r="B58" s="137" t="s">
        <v>144</v>
      </c>
      <c r="C58" s="141" t="s">
        <v>145</v>
      </c>
      <c r="D58" s="139" t="s">
        <v>116</v>
      </c>
      <c r="E58" s="139" t="s">
        <v>12</v>
      </c>
      <c r="F58" s="139" t="s">
        <v>146</v>
      </c>
      <c r="G58" s="139" t="s">
        <v>116</v>
      </c>
      <c r="H58" s="141">
        <v>1900</v>
      </c>
      <c r="I58" s="142">
        <v>89958.12</v>
      </c>
      <c r="J58" s="143" t="s">
        <v>118</v>
      </c>
      <c r="K58" s="143" t="s">
        <v>119</v>
      </c>
      <c r="L58" s="141" t="s">
        <v>249</v>
      </c>
      <c r="M58" s="141">
        <v>139.2</v>
      </c>
      <c r="N58" s="145">
        <v>326.46</v>
      </c>
      <c r="O58" s="145" t="s">
        <v>114</v>
      </c>
      <c r="P58" s="141" t="s">
        <v>115</v>
      </c>
      <c r="Q58" s="141" t="s">
        <v>149</v>
      </c>
      <c r="R58" s="146" t="s">
        <v>248</v>
      </c>
    </row>
    <row r="59" spans="1:18" s="147" customFormat="1" ht="25.5">
      <c r="A59" s="136" t="s">
        <v>2172</v>
      </c>
      <c r="B59" s="137" t="s">
        <v>144</v>
      </c>
      <c r="C59" s="141" t="s">
        <v>145</v>
      </c>
      <c r="D59" s="139" t="s">
        <v>116</v>
      </c>
      <c r="E59" s="139" t="s">
        <v>12</v>
      </c>
      <c r="F59" s="139" t="s">
        <v>146</v>
      </c>
      <c r="G59" s="139" t="s">
        <v>116</v>
      </c>
      <c r="H59" s="141">
        <v>1941</v>
      </c>
      <c r="I59" s="142">
        <v>155547.21</v>
      </c>
      <c r="J59" s="143" t="s">
        <v>118</v>
      </c>
      <c r="K59" s="143" t="s">
        <v>151</v>
      </c>
      <c r="L59" s="141" t="s">
        <v>251</v>
      </c>
      <c r="M59" s="141">
        <v>252</v>
      </c>
      <c r="N59" s="145">
        <v>490.19</v>
      </c>
      <c r="O59" s="145" t="s">
        <v>114</v>
      </c>
      <c r="P59" s="141" t="s">
        <v>115</v>
      </c>
      <c r="Q59" s="141" t="s">
        <v>189</v>
      </c>
      <c r="R59" s="146" t="s">
        <v>250</v>
      </c>
    </row>
    <row r="60" spans="1:18" s="147" customFormat="1" ht="25.5">
      <c r="A60" s="136" t="s">
        <v>2173</v>
      </c>
      <c r="B60" s="137" t="s">
        <v>144</v>
      </c>
      <c r="C60" s="141" t="s">
        <v>145</v>
      </c>
      <c r="D60" s="139" t="s">
        <v>116</v>
      </c>
      <c r="E60" s="139" t="s">
        <v>12</v>
      </c>
      <c r="F60" s="139" t="s">
        <v>146</v>
      </c>
      <c r="G60" s="139" t="s">
        <v>116</v>
      </c>
      <c r="H60" s="141">
        <v>1941</v>
      </c>
      <c r="I60" s="142">
        <v>155547.21</v>
      </c>
      <c r="J60" s="143" t="s">
        <v>118</v>
      </c>
      <c r="K60" s="143" t="s">
        <v>151</v>
      </c>
      <c r="L60" s="141" t="s">
        <v>252</v>
      </c>
      <c r="M60" s="141">
        <v>252</v>
      </c>
      <c r="N60" s="145">
        <v>492.8</v>
      </c>
      <c r="O60" s="145" t="s">
        <v>114</v>
      </c>
      <c r="P60" s="141" t="s">
        <v>115</v>
      </c>
      <c r="Q60" s="141" t="s">
        <v>189</v>
      </c>
      <c r="R60" s="146" t="s">
        <v>250</v>
      </c>
    </row>
    <row r="61" spans="1:18" s="147" customFormat="1" ht="25.5">
      <c r="A61" s="136" t="s">
        <v>2174</v>
      </c>
      <c r="B61" s="137" t="s">
        <v>144</v>
      </c>
      <c r="C61" s="141" t="s">
        <v>145</v>
      </c>
      <c r="D61" s="139" t="s">
        <v>116</v>
      </c>
      <c r="E61" s="139" t="s">
        <v>12</v>
      </c>
      <c r="F61" s="139" t="s">
        <v>146</v>
      </c>
      <c r="G61" s="139" t="s">
        <v>116</v>
      </c>
      <c r="H61" s="141">
        <v>1941</v>
      </c>
      <c r="I61" s="142">
        <v>121104.01</v>
      </c>
      <c r="J61" s="143" t="s">
        <v>118</v>
      </c>
      <c r="K61" s="143" t="s">
        <v>151</v>
      </c>
      <c r="L61" s="141" t="s">
        <v>254</v>
      </c>
      <c r="M61" s="141">
        <v>213.9</v>
      </c>
      <c r="N61" s="145">
        <v>342.35</v>
      </c>
      <c r="O61" s="145" t="s">
        <v>114</v>
      </c>
      <c r="P61" s="141" t="s">
        <v>117</v>
      </c>
      <c r="Q61" s="141" t="s">
        <v>189</v>
      </c>
      <c r="R61" s="146" t="s">
        <v>253</v>
      </c>
    </row>
    <row r="62" spans="1:18" s="147" customFormat="1" ht="25.5">
      <c r="A62" s="136" t="s">
        <v>2175</v>
      </c>
      <c r="B62" s="137" t="s">
        <v>144</v>
      </c>
      <c r="C62" s="141" t="s">
        <v>145</v>
      </c>
      <c r="D62" s="139" t="s">
        <v>116</v>
      </c>
      <c r="E62" s="139" t="s">
        <v>12</v>
      </c>
      <c r="F62" s="139" t="s">
        <v>150</v>
      </c>
      <c r="G62" s="139" t="s">
        <v>12</v>
      </c>
      <c r="H62" s="141">
        <v>1910</v>
      </c>
      <c r="I62" s="142">
        <v>52117.13</v>
      </c>
      <c r="J62" s="143" t="s">
        <v>118</v>
      </c>
      <c r="K62" s="143" t="s">
        <v>119</v>
      </c>
      <c r="L62" s="141" t="s">
        <v>2176</v>
      </c>
      <c r="M62" s="141">
        <v>182.1</v>
      </c>
      <c r="N62" s="145">
        <v>304.23</v>
      </c>
      <c r="O62" s="145" t="s">
        <v>114</v>
      </c>
      <c r="P62" s="141" t="s">
        <v>115</v>
      </c>
      <c r="Q62" s="141" t="s">
        <v>189</v>
      </c>
      <c r="R62" s="146" t="s">
        <v>255</v>
      </c>
    </row>
    <row r="63" spans="1:18" s="147" customFormat="1" ht="25.5">
      <c r="A63" s="136" t="s">
        <v>2177</v>
      </c>
      <c r="B63" s="137" t="s">
        <v>256</v>
      </c>
      <c r="C63" s="141" t="s">
        <v>257</v>
      </c>
      <c r="D63" s="139" t="s">
        <v>116</v>
      </c>
      <c r="E63" s="139" t="s">
        <v>116</v>
      </c>
      <c r="F63" s="139" t="s">
        <v>150</v>
      </c>
      <c r="G63" s="139" t="s">
        <v>12</v>
      </c>
      <c r="H63" s="141">
        <v>1929</v>
      </c>
      <c r="I63" s="142">
        <v>3069.06</v>
      </c>
      <c r="J63" s="143" t="s">
        <v>118</v>
      </c>
      <c r="K63" s="143" t="s">
        <v>119</v>
      </c>
      <c r="L63" s="141" t="s">
        <v>148</v>
      </c>
      <c r="M63" s="141"/>
      <c r="N63" s="145"/>
      <c r="O63" s="145" t="s">
        <v>114</v>
      </c>
      <c r="P63" s="141" t="s">
        <v>121</v>
      </c>
      <c r="Q63" s="141" t="s">
        <v>149</v>
      </c>
      <c r="R63" s="146"/>
    </row>
    <row r="64" spans="1:18" s="147" customFormat="1" ht="25.5">
      <c r="A64" s="136" t="s">
        <v>2178</v>
      </c>
      <c r="B64" s="137" t="s">
        <v>256</v>
      </c>
      <c r="C64" s="141" t="s">
        <v>257</v>
      </c>
      <c r="D64" s="139" t="s">
        <v>116</v>
      </c>
      <c r="E64" s="139" t="s">
        <v>116</v>
      </c>
      <c r="F64" s="139" t="s">
        <v>150</v>
      </c>
      <c r="G64" s="139" t="s">
        <v>12</v>
      </c>
      <c r="H64" s="141">
        <v>1870</v>
      </c>
      <c r="I64" s="142">
        <v>9179.67</v>
      </c>
      <c r="J64" s="143" t="s">
        <v>118</v>
      </c>
      <c r="K64" s="143" t="s">
        <v>119</v>
      </c>
      <c r="L64" s="152" t="s">
        <v>258</v>
      </c>
      <c r="M64" s="141"/>
      <c r="N64" s="153"/>
      <c r="O64" s="153" t="s">
        <v>114</v>
      </c>
      <c r="P64" s="152" t="s">
        <v>121</v>
      </c>
      <c r="Q64" s="152" t="s">
        <v>149</v>
      </c>
      <c r="R64" s="154"/>
    </row>
    <row r="65" spans="1:18" s="147" customFormat="1" ht="25.5">
      <c r="A65" s="136" t="s">
        <v>2179</v>
      </c>
      <c r="B65" s="137" t="s">
        <v>256</v>
      </c>
      <c r="C65" s="141" t="s">
        <v>257</v>
      </c>
      <c r="D65" s="139" t="s">
        <v>116</v>
      </c>
      <c r="E65" s="139" t="s">
        <v>116</v>
      </c>
      <c r="F65" s="139" t="s">
        <v>150</v>
      </c>
      <c r="G65" s="139" t="s">
        <v>12</v>
      </c>
      <c r="H65" s="141">
        <v>1870</v>
      </c>
      <c r="I65" s="142">
        <v>9851.72</v>
      </c>
      <c r="J65" s="143" t="s">
        <v>118</v>
      </c>
      <c r="K65" s="143" t="s">
        <v>119</v>
      </c>
      <c r="L65" s="141" t="s">
        <v>259</v>
      </c>
      <c r="M65" s="141"/>
      <c r="N65" s="155"/>
      <c r="O65" s="155" t="s">
        <v>114</v>
      </c>
      <c r="P65" s="141" t="s">
        <v>121</v>
      </c>
      <c r="Q65" s="141" t="s">
        <v>149</v>
      </c>
      <c r="R65" s="146"/>
    </row>
    <row r="66" spans="1:18" s="147" customFormat="1" ht="25.5">
      <c r="A66" s="136" t="s">
        <v>2180</v>
      </c>
      <c r="B66" s="137" t="s">
        <v>260</v>
      </c>
      <c r="C66" s="141" t="s">
        <v>257</v>
      </c>
      <c r="D66" s="139" t="s">
        <v>116</v>
      </c>
      <c r="E66" s="139" t="s">
        <v>116</v>
      </c>
      <c r="F66" s="139" t="s">
        <v>150</v>
      </c>
      <c r="G66" s="139" t="s">
        <v>12</v>
      </c>
      <c r="H66" s="141">
        <v>1870</v>
      </c>
      <c r="I66" s="142">
        <v>4488.2</v>
      </c>
      <c r="J66" s="143" t="s">
        <v>118</v>
      </c>
      <c r="K66" s="143" t="s">
        <v>119</v>
      </c>
      <c r="L66" s="141" t="s">
        <v>259</v>
      </c>
      <c r="M66" s="141"/>
      <c r="N66" s="155"/>
      <c r="O66" s="155" t="s">
        <v>114</v>
      </c>
      <c r="P66" s="141" t="s">
        <v>121</v>
      </c>
      <c r="Q66" s="141" t="s">
        <v>149</v>
      </c>
      <c r="R66" s="146"/>
    </row>
    <row r="67" spans="1:18" s="147" customFormat="1" ht="25.5">
      <c r="A67" s="136" t="s">
        <v>2181</v>
      </c>
      <c r="B67" s="137" t="s">
        <v>256</v>
      </c>
      <c r="C67" s="141" t="s">
        <v>257</v>
      </c>
      <c r="D67" s="139" t="s">
        <v>116</v>
      </c>
      <c r="E67" s="139" t="s">
        <v>116</v>
      </c>
      <c r="F67" s="139" t="s">
        <v>150</v>
      </c>
      <c r="G67" s="139" t="s">
        <v>12</v>
      </c>
      <c r="H67" s="141">
        <v>1913</v>
      </c>
      <c r="I67" s="142">
        <v>2114.09</v>
      </c>
      <c r="J67" s="143" t="s">
        <v>118</v>
      </c>
      <c r="K67" s="143" t="s">
        <v>119</v>
      </c>
      <c r="L67" s="141" t="s">
        <v>212</v>
      </c>
      <c r="M67" s="141"/>
      <c r="N67" s="155"/>
      <c r="O67" s="155" t="s">
        <v>114</v>
      </c>
      <c r="P67" s="141" t="s">
        <v>121</v>
      </c>
      <c r="Q67" s="141" t="s">
        <v>149</v>
      </c>
      <c r="R67" s="146"/>
    </row>
    <row r="68" spans="1:18" s="147" customFormat="1" ht="25.5">
      <c r="A68" s="136" t="s">
        <v>2182</v>
      </c>
      <c r="B68" s="137" t="s">
        <v>256</v>
      </c>
      <c r="C68" s="141" t="s">
        <v>257</v>
      </c>
      <c r="D68" s="139" t="s">
        <v>116</v>
      </c>
      <c r="E68" s="139" t="s">
        <v>116</v>
      </c>
      <c r="F68" s="139" t="s">
        <v>146</v>
      </c>
      <c r="G68" s="139" t="s">
        <v>12</v>
      </c>
      <c r="H68" s="141">
        <v>1923</v>
      </c>
      <c r="I68" s="142">
        <v>1885.2</v>
      </c>
      <c r="J68" s="143" t="s">
        <v>118</v>
      </c>
      <c r="K68" s="143" t="s">
        <v>119</v>
      </c>
      <c r="L68" s="141" t="s">
        <v>213</v>
      </c>
      <c r="M68" s="141"/>
      <c r="N68" s="155"/>
      <c r="O68" s="155" t="s">
        <v>114</v>
      </c>
      <c r="P68" s="141" t="s">
        <v>121</v>
      </c>
      <c r="Q68" s="141" t="s">
        <v>149</v>
      </c>
      <c r="R68" s="146"/>
    </row>
    <row r="69" spans="1:18" s="147" customFormat="1" ht="25.5">
      <c r="A69" s="136" t="s">
        <v>2183</v>
      </c>
      <c r="B69" s="137" t="s">
        <v>256</v>
      </c>
      <c r="C69" s="141" t="s">
        <v>257</v>
      </c>
      <c r="D69" s="139" t="s">
        <v>116</v>
      </c>
      <c r="E69" s="139" t="s">
        <v>116</v>
      </c>
      <c r="F69" s="139" t="s">
        <v>150</v>
      </c>
      <c r="G69" s="139" t="s">
        <v>116</v>
      </c>
      <c r="H69" s="141">
        <v>1900</v>
      </c>
      <c r="I69" s="142">
        <v>7297.22</v>
      </c>
      <c r="J69" s="143" t="s">
        <v>118</v>
      </c>
      <c r="K69" s="143" t="s">
        <v>119</v>
      </c>
      <c r="L69" s="141" t="s">
        <v>167</v>
      </c>
      <c r="M69" s="141"/>
      <c r="N69" s="155"/>
      <c r="O69" s="155" t="s">
        <v>114</v>
      </c>
      <c r="P69" s="141" t="s">
        <v>121</v>
      </c>
      <c r="Q69" s="141" t="s">
        <v>240</v>
      </c>
      <c r="R69" s="146"/>
    </row>
    <row r="70" spans="1:18" s="147" customFormat="1" ht="25.5">
      <c r="A70" s="136" t="s">
        <v>2184</v>
      </c>
      <c r="B70" s="137" t="s">
        <v>256</v>
      </c>
      <c r="C70" s="141" t="s">
        <v>257</v>
      </c>
      <c r="D70" s="139" t="s">
        <v>116</v>
      </c>
      <c r="E70" s="139" t="s">
        <v>116</v>
      </c>
      <c r="F70" s="139" t="s">
        <v>150</v>
      </c>
      <c r="G70" s="139" t="s">
        <v>12</v>
      </c>
      <c r="H70" s="141">
        <v>1920</v>
      </c>
      <c r="I70" s="142">
        <v>8645.89</v>
      </c>
      <c r="J70" s="143" t="s">
        <v>118</v>
      </c>
      <c r="K70" s="143" t="s">
        <v>119</v>
      </c>
      <c r="L70" s="141" t="s">
        <v>168</v>
      </c>
      <c r="M70" s="141"/>
      <c r="N70" s="155"/>
      <c r="O70" s="155" t="s">
        <v>114</v>
      </c>
      <c r="P70" s="141" t="s">
        <v>121</v>
      </c>
      <c r="Q70" s="141" t="s">
        <v>149</v>
      </c>
      <c r="R70" s="146"/>
    </row>
    <row r="71" spans="1:18" s="147" customFormat="1" ht="25.5">
      <c r="A71" s="136" t="s">
        <v>2185</v>
      </c>
      <c r="B71" s="137" t="s">
        <v>256</v>
      </c>
      <c r="C71" s="141" t="s">
        <v>257</v>
      </c>
      <c r="D71" s="139" t="s">
        <v>116</v>
      </c>
      <c r="E71" s="139" t="s">
        <v>116</v>
      </c>
      <c r="F71" s="139" t="s">
        <v>150</v>
      </c>
      <c r="G71" s="139" t="s">
        <v>12</v>
      </c>
      <c r="H71" s="141">
        <v>1920</v>
      </c>
      <c r="I71" s="142">
        <v>8645.89</v>
      </c>
      <c r="J71" s="143" t="s">
        <v>118</v>
      </c>
      <c r="K71" s="143" t="s">
        <v>119</v>
      </c>
      <c r="L71" s="141" t="s">
        <v>170</v>
      </c>
      <c r="M71" s="141"/>
      <c r="N71" s="155"/>
      <c r="O71" s="155" t="s">
        <v>114</v>
      </c>
      <c r="P71" s="141" t="s">
        <v>121</v>
      </c>
      <c r="Q71" s="141" t="s">
        <v>149</v>
      </c>
      <c r="R71" s="146"/>
    </row>
    <row r="72" spans="1:18" s="147" customFormat="1" ht="25.5">
      <c r="A72" s="136" t="s">
        <v>2186</v>
      </c>
      <c r="B72" s="137" t="s">
        <v>256</v>
      </c>
      <c r="C72" s="141" t="s">
        <v>257</v>
      </c>
      <c r="D72" s="139" t="s">
        <v>116</v>
      </c>
      <c r="E72" s="139" t="s">
        <v>116</v>
      </c>
      <c r="F72" s="139" t="s">
        <v>150</v>
      </c>
      <c r="G72" s="139" t="s">
        <v>116</v>
      </c>
      <c r="H72" s="141">
        <v>1910</v>
      </c>
      <c r="I72" s="142">
        <v>4923.11</v>
      </c>
      <c r="J72" s="143" t="s">
        <v>118</v>
      </c>
      <c r="K72" s="143" t="s">
        <v>119</v>
      </c>
      <c r="L72" s="141" t="s">
        <v>206</v>
      </c>
      <c r="M72" s="141"/>
      <c r="N72" s="155"/>
      <c r="O72" s="155" t="s">
        <v>114</v>
      </c>
      <c r="P72" s="141" t="s">
        <v>121</v>
      </c>
      <c r="Q72" s="141" t="s">
        <v>149</v>
      </c>
      <c r="R72" s="146"/>
    </row>
    <row r="73" spans="1:18" s="147" customFormat="1" ht="25.5">
      <c r="A73" s="136" t="s">
        <v>2187</v>
      </c>
      <c r="B73" s="137" t="s">
        <v>256</v>
      </c>
      <c r="C73" s="141" t="s">
        <v>257</v>
      </c>
      <c r="D73" s="139" t="s">
        <v>116</v>
      </c>
      <c r="E73" s="139" t="s">
        <v>116</v>
      </c>
      <c r="F73" s="139" t="s">
        <v>120</v>
      </c>
      <c r="G73" s="139" t="s">
        <v>12</v>
      </c>
      <c r="H73" s="141">
        <v>1890</v>
      </c>
      <c r="I73" s="142">
        <v>6117.95</v>
      </c>
      <c r="J73" s="143" t="s">
        <v>118</v>
      </c>
      <c r="K73" s="143" t="s">
        <v>119</v>
      </c>
      <c r="L73" s="141" t="s">
        <v>210</v>
      </c>
      <c r="M73" s="141"/>
      <c r="N73" s="155"/>
      <c r="O73" s="155" t="s">
        <v>114</v>
      </c>
      <c r="P73" s="141" t="s">
        <v>121</v>
      </c>
      <c r="Q73" s="141" t="s">
        <v>149</v>
      </c>
      <c r="R73" s="146"/>
    </row>
    <row r="74" spans="1:18" s="147" customFormat="1" ht="25.5">
      <c r="A74" s="136" t="s">
        <v>2188</v>
      </c>
      <c r="B74" s="137" t="s">
        <v>256</v>
      </c>
      <c r="C74" s="141" t="s">
        <v>257</v>
      </c>
      <c r="D74" s="139" t="s">
        <v>116</v>
      </c>
      <c r="E74" s="139" t="s">
        <v>116</v>
      </c>
      <c r="F74" s="139" t="s">
        <v>146</v>
      </c>
      <c r="G74" s="139" t="s">
        <v>116</v>
      </c>
      <c r="H74" s="141">
        <v>1949</v>
      </c>
      <c r="I74" s="142">
        <v>26699.41</v>
      </c>
      <c r="J74" s="143" t="s">
        <v>118</v>
      </c>
      <c r="K74" s="143" t="s">
        <v>119</v>
      </c>
      <c r="L74" s="141" t="s">
        <v>197</v>
      </c>
      <c r="M74" s="141"/>
      <c r="N74" s="155"/>
      <c r="O74" s="155" t="s">
        <v>114</v>
      </c>
      <c r="P74" s="141" t="s">
        <v>121</v>
      </c>
      <c r="Q74" s="141" t="s">
        <v>149</v>
      </c>
      <c r="R74" s="146"/>
    </row>
    <row r="75" spans="1:18" s="147" customFormat="1" ht="25.5">
      <c r="A75" s="136" t="s">
        <v>2189</v>
      </c>
      <c r="B75" s="137" t="s">
        <v>256</v>
      </c>
      <c r="C75" s="141" t="s">
        <v>257</v>
      </c>
      <c r="D75" s="139" t="s">
        <v>116</v>
      </c>
      <c r="E75" s="139" t="s">
        <v>116</v>
      </c>
      <c r="F75" s="139" t="s">
        <v>150</v>
      </c>
      <c r="G75" s="139" t="s">
        <v>12</v>
      </c>
      <c r="H75" s="141">
        <v>1890</v>
      </c>
      <c r="I75" s="142">
        <v>5682.3</v>
      </c>
      <c r="J75" s="143" t="s">
        <v>118</v>
      </c>
      <c r="K75" s="143" t="s">
        <v>119</v>
      </c>
      <c r="L75" s="141" t="s">
        <v>238</v>
      </c>
      <c r="M75" s="141"/>
      <c r="N75" s="155"/>
      <c r="O75" s="155" t="s">
        <v>114</v>
      </c>
      <c r="P75" s="141" t="s">
        <v>121</v>
      </c>
      <c r="Q75" s="141" t="s">
        <v>149</v>
      </c>
      <c r="R75" s="146"/>
    </row>
    <row r="76" spans="1:18" s="147" customFormat="1" ht="25.5">
      <c r="A76" s="136" t="s">
        <v>2190</v>
      </c>
      <c r="B76" s="137" t="s">
        <v>256</v>
      </c>
      <c r="C76" s="141" t="s">
        <v>257</v>
      </c>
      <c r="D76" s="139" t="s">
        <v>116</v>
      </c>
      <c r="E76" s="139" t="s">
        <v>116</v>
      </c>
      <c r="F76" s="139" t="s">
        <v>150</v>
      </c>
      <c r="G76" s="139" t="s">
        <v>12</v>
      </c>
      <c r="H76" s="141">
        <v>1960</v>
      </c>
      <c r="I76" s="142">
        <v>10279.37</v>
      </c>
      <c r="J76" s="143" t="s">
        <v>118</v>
      </c>
      <c r="K76" s="143" t="s">
        <v>119</v>
      </c>
      <c r="L76" s="141" t="s">
        <v>2191</v>
      </c>
      <c r="M76" s="141"/>
      <c r="N76" s="155"/>
      <c r="O76" s="155" t="s">
        <v>114</v>
      </c>
      <c r="P76" s="141" t="s">
        <v>121</v>
      </c>
      <c r="Q76" s="141" t="s">
        <v>149</v>
      </c>
      <c r="R76" s="146"/>
    </row>
    <row r="77" spans="1:18" s="147" customFormat="1" ht="25.5">
      <c r="A77" s="136" t="s">
        <v>2192</v>
      </c>
      <c r="B77" s="137" t="s">
        <v>256</v>
      </c>
      <c r="C77" s="141" t="s">
        <v>257</v>
      </c>
      <c r="D77" s="139" t="s">
        <v>116</v>
      </c>
      <c r="E77" s="139" t="s">
        <v>116</v>
      </c>
      <c r="F77" s="139" t="s">
        <v>150</v>
      </c>
      <c r="G77" s="139" t="s">
        <v>12</v>
      </c>
      <c r="H77" s="141">
        <v>1890</v>
      </c>
      <c r="I77" s="142">
        <v>12470.51</v>
      </c>
      <c r="J77" s="143" t="s">
        <v>118</v>
      </c>
      <c r="K77" s="143" t="s">
        <v>119</v>
      </c>
      <c r="L77" s="141" t="s">
        <v>239</v>
      </c>
      <c r="M77" s="141"/>
      <c r="N77" s="155"/>
      <c r="O77" s="155" t="s">
        <v>114</v>
      </c>
      <c r="P77" s="141" t="s">
        <v>121</v>
      </c>
      <c r="Q77" s="141" t="s">
        <v>149</v>
      </c>
      <c r="R77" s="146"/>
    </row>
    <row r="78" spans="1:18" s="147" customFormat="1" ht="25.5">
      <c r="A78" s="136" t="s">
        <v>2193</v>
      </c>
      <c r="B78" s="137" t="s">
        <v>144</v>
      </c>
      <c r="C78" s="141" t="s">
        <v>145</v>
      </c>
      <c r="D78" s="139" t="s">
        <v>116</v>
      </c>
      <c r="E78" s="139" t="s">
        <v>12</v>
      </c>
      <c r="F78" s="139" t="s">
        <v>150</v>
      </c>
      <c r="G78" s="139" t="s">
        <v>116</v>
      </c>
      <c r="H78" s="141">
        <v>1909</v>
      </c>
      <c r="I78" s="142">
        <v>178791.1</v>
      </c>
      <c r="J78" s="143" t="s">
        <v>118</v>
      </c>
      <c r="K78" s="143" t="s">
        <v>151</v>
      </c>
      <c r="L78" s="141" t="s">
        <v>261</v>
      </c>
      <c r="M78" s="141"/>
      <c r="N78" s="155"/>
      <c r="O78" s="155" t="s">
        <v>114</v>
      </c>
      <c r="P78" s="141" t="s">
        <v>121</v>
      </c>
      <c r="Q78" s="141" t="s">
        <v>240</v>
      </c>
      <c r="R78" s="146"/>
    </row>
    <row r="79" spans="1:18" s="147" customFormat="1" ht="25.5">
      <c r="A79" s="136" t="s">
        <v>2194</v>
      </c>
      <c r="B79" s="137" t="s">
        <v>262</v>
      </c>
      <c r="C79" s="141" t="s">
        <v>263</v>
      </c>
      <c r="D79" s="139" t="s">
        <v>116</v>
      </c>
      <c r="E79" s="139" t="s">
        <v>12</v>
      </c>
      <c r="F79" s="139" t="s">
        <v>146</v>
      </c>
      <c r="G79" s="139" t="s">
        <v>12</v>
      </c>
      <c r="H79" s="141">
        <v>1898</v>
      </c>
      <c r="I79" s="142">
        <v>26096.54</v>
      </c>
      <c r="J79" s="143" t="s">
        <v>118</v>
      </c>
      <c r="K79" s="143" t="s">
        <v>119</v>
      </c>
      <c r="L79" s="141" t="s">
        <v>264</v>
      </c>
      <c r="M79" s="141"/>
      <c r="N79" s="155"/>
      <c r="O79" s="155" t="s">
        <v>114</v>
      </c>
      <c r="P79" s="141" t="s">
        <v>117</v>
      </c>
      <c r="Q79" s="141" t="s">
        <v>149</v>
      </c>
      <c r="R79" s="146"/>
    </row>
    <row r="80" spans="1:18" s="147" customFormat="1" ht="25.5">
      <c r="A80" s="136" t="s">
        <v>2195</v>
      </c>
      <c r="B80" s="137" t="s">
        <v>262</v>
      </c>
      <c r="C80" s="138" t="s">
        <v>265</v>
      </c>
      <c r="D80" s="139" t="s">
        <v>116</v>
      </c>
      <c r="E80" s="140" t="s">
        <v>12</v>
      </c>
      <c r="F80" s="139" t="s">
        <v>146</v>
      </c>
      <c r="G80" s="139" t="s">
        <v>116</v>
      </c>
      <c r="H80" s="141">
        <v>1898</v>
      </c>
      <c r="I80" s="142">
        <v>34058.84</v>
      </c>
      <c r="J80" s="143" t="s">
        <v>118</v>
      </c>
      <c r="K80" s="143" t="s">
        <v>119</v>
      </c>
      <c r="L80" s="141" t="s">
        <v>266</v>
      </c>
      <c r="M80" s="141"/>
      <c r="N80" s="155"/>
      <c r="O80" s="155" t="s">
        <v>114</v>
      </c>
      <c r="P80" s="141" t="s">
        <v>117</v>
      </c>
      <c r="Q80" s="141" t="s">
        <v>267</v>
      </c>
      <c r="R80" s="146"/>
    </row>
    <row r="81" spans="1:18" s="147" customFormat="1" ht="25.5">
      <c r="A81" s="136" t="s">
        <v>2196</v>
      </c>
      <c r="B81" s="137" t="s">
        <v>262</v>
      </c>
      <c r="C81" s="141" t="s">
        <v>268</v>
      </c>
      <c r="D81" s="139" t="s">
        <v>116</v>
      </c>
      <c r="E81" s="139" t="s">
        <v>12</v>
      </c>
      <c r="F81" s="139" t="s">
        <v>146</v>
      </c>
      <c r="G81" s="139" t="s">
        <v>12</v>
      </c>
      <c r="H81" s="141">
        <v>1965</v>
      </c>
      <c r="I81" s="142">
        <v>75830.11</v>
      </c>
      <c r="J81" s="143" t="s">
        <v>118</v>
      </c>
      <c r="K81" s="143" t="s">
        <v>119</v>
      </c>
      <c r="L81" s="155" t="s">
        <v>269</v>
      </c>
      <c r="M81" s="141"/>
      <c r="N81" s="155"/>
      <c r="O81" s="155" t="s">
        <v>114</v>
      </c>
      <c r="P81" s="141" t="s">
        <v>117</v>
      </c>
      <c r="Q81" s="141" t="s">
        <v>270</v>
      </c>
      <c r="R81" s="146"/>
    </row>
    <row r="82" spans="1:18" s="147" customFormat="1" ht="25.5">
      <c r="A82" s="136" t="s">
        <v>2197</v>
      </c>
      <c r="B82" s="137" t="s">
        <v>262</v>
      </c>
      <c r="C82" s="141" t="s">
        <v>271</v>
      </c>
      <c r="D82" s="139" t="s">
        <v>116</v>
      </c>
      <c r="E82" s="139" t="s">
        <v>12</v>
      </c>
      <c r="F82" s="139" t="s">
        <v>146</v>
      </c>
      <c r="G82" s="139" t="s">
        <v>12</v>
      </c>
      <c r="H82" s="141">
        <v>1964</v>
      </c>
      <c r="I82" s="142">
        <v>32766.37</v>
      </c>
      <c r="J82" s="143" t="s">
        <v>118</v>
      </c>
      <c r="K82" s="143" t="s">
        <v>119</v>
      </c>
      <c r="L82" s="155" t="s">
        <v>272</v>
      </c>
      <c r="M82" s="141"/>
      <c r="N82" s="155"/>
      <c r="O82" s="155" t="s">
        <v>114</v>
      </c>
      <c r="P82" s="141" t="s">
        <v>175</v>
      </c>
      <c r="Q82" s="141" t="s">
        <v>270</v>
      </c>
      <c r="R82" s="146"/>
    </row>
    <row r="83" spans="1:18" s="147" customFormat="1" ht="25.5">
      <c r="A83" s="136" t="s">
        <v>2198</v>
      </c>
      <c r="B83" s="137" t="s">
        <v>262</v>
      </c>
      <c r="C83" s="141" t="s">
        <v>273</v>
      </c>
      <c r="D83" s="139" t="s">
        <v>116</v>
      </c>
      <c r="E83" s="139" t="s">
        <v>12</v>
      </c>
      <c r="F83" s="139" t="s">
        <v>146</v>
      </c>
      <c r="G83" s="139" t="s">
        <v>116</v>
      </c>
      <c r="H83" s="141">
        <v>1934</v>
      </c>
      <c r="I83" s="142">
        <v>113558.38</v>
      </c>
      <c r="J83" s="143" t="s">
        <v>118</v>
      </c>
      <c r="K83" s="143" t="s">
        <v>119</v>
      </c>
      <c r="L83" s="155" t="s">
        <v>274</v>
      </c>
      <c r="M83" s="141"/>
      <c r="N83" s="155"/>
      <c r="O83" s="155" t="s">
        <v>114</v>
      </c>
      <c r="P83" s="141" t="s">
        <v>115</v>
      </c>
      <c r="Q83" s="141" t="s">
        <v>149</v>
      </c>
      <c r="R83" s="146"/>
    </row>
    <row r="84" spans="1:18" s="147" customFormat="1" ht="25.5">
      <c r="A84" s="136" t="s">
        <v>2199</v>
      </c>
      <c r="B84" s="137" t="s">
        <v>262</v>
      </c>
      <c r="C84" s="141" t="s">
        <v>273</v>
      </c>
      <c r="D84" s="139" t="s">
        <v>116</v>
      </c>
      <c r="E84" s="139" t="s">
        <v>12</v>
      </c>
      <c r="F84" s="139" t="s">
        <v>146</v>
      </c>
      <c r="G84" s="139" t="s">
        <v>12</v>
      </c>
      <c r="H84" s="141">
        <v>1970</v>
      </c>
      <c r="I84" s="142">
        <v>54452.26</v>
      </c>
      <c r="J84" s="143" t="s">
        <v>118</v>
      </c>
      <c r="K84" s="143" t="s">
        <v>119</v>
      </c>
      <c r="L84" s="155" t="s">
        <v>275</v>
      </c>
      <c r="M84" s="141"/>
      <c r="N84" s="155"/>
      <c r="O84" s="155" t="s">
        <v>276</v>
      </c>
      <c r="P84" s="141" t="s">
        <v>277</v>
      </c>
      <c r="Q84" s="141" t="s">
        <v>270</v>
      </c>
      <c r="R84" s="146"/>
    </row>
    <row r="85" spans="1:18" s="147" customFormat="1" ht="25.5">
      <c r="A85" s="136" t="s">
        <v>2200</v>
      </c>
      <c r="B85" s="137" t="s">
        <v>262</v>
      </c>
      <c r="C85" s="141" t="s">
        <v>278</v>
      </c>
      <c r="D85" s="139" t="s">
        <v>116</v>
      </c>
      <c r="E85" s="139" t="s">
        <v>12</v>
      </c>
      <c r="F85" s="139" t="s">
        <v>146</v>
      </c>
      <c r="G85" s="139" t="s">
        <v>12</v>
      </c>
      <c r="H85" s="141">
        <v>1970</v>
      </c>
      <c r="I85" s="142">
        <v>51427.9</v>
      </c>
      <c r="J85" s="143" t="s">
        <v>118</v>
      </c>
      <c r="K85" s="143" t="s">
        <v>119</v>
      </c>
      <c r="L85" s="155" t="s">
        <v>279</v>
      </c>
      <c r="M85" s="141"/>
      <c r="N85" s="155"/>
      <c r="O85" s="155" t="s">
        <v>114</v>
      </c>
      <c r="P85" s="141" t="s">
        <v>117</v>
      </c>
      <c r="Q85" s="141" t="s">
        <v>270</v>
      </c>
      <c r="R85" s="146"/>
    </row>
    <row r="86" spans="1:18" s="147" customFormat="1" ht="25.5">
      <c r="A86" s="136" t="s">
        <v>2201</v>
      </c>
      <c r="B86" s="137" t="s">
        <v>262</v>
      </c>
      <c r="C86" s="141" t="s">
        <v>280</v>
      </c>
      <c r="D86" s="139" t="s">
        <v>116</v>
      </c>
      <c r="E86" s="139" t="s">
        <v>12</v>
      </c>
      <c r="F86" s="139" t="s">
        <v>146</v>
      </c>
      <c r="G86" s="139" t="s">
        <v>12</v>
      </c>
      <c r="H86" s="141">
        <v>1970</v>
      </c>
      <c r="I86" s="142">
        <v>98744.41</v>
      </c>
      <c r="J86" s="143" t="s">
        <v>118</v>
      </c>
      <c r="K86" s="143" t="s">
        <v>119</v>
      </c>
      <c r="L86" s="155" t="s">
        <v>281</v>
      </c>
      <c r="M86" s="141"/>
      <c r="N86" s="155"/>
      <c r="O86" s="155" t="s">
        <v>114</v>
      </c>
      <c r="P86" s="141" t="s">
        <v>277</v>
      </c>
      <c r="Q86" s="141" t="s">
        <v>270</v>
      </c>
      <c r="R86" s="146"/>
    </row>
    <row r="87" spans="1:18" s="147" customFormat="1" ht="25.5">
      <c r="A87" s="136" t="s">
        <v>2202</v>
      </c>
      <c r="B87" s="137" t="s">
        <v>262</v>
      </c>
      <c r="C87" s="141" t="s">
        <v>271</v>
      </c>
      <c r="D87" s="139" t="s">
        <v>116</v>
      </c>
      <c r="E87" s="139" t="s">
        <v>12</v>
      </c>
      <c r="F87" s="139" t="s">
        <v>150</v>
      </c>
      <c r="G87" s="139" t="s">
        <v>116</v>
      </c>
      <c r="H87" s="141">
        <v>1920</v>
      </c>
      <c r="I87" s="142">
        <v>38599.18</v>
      </c>
      <c r="J87" s="143" t="s">
        <v>118</v>
      </c>
      <c r="K87" s="143" t="s">
        <v>119</v>
      </c>
      <c r="L87" s="155" t="s">
        <v>282</v>
      </c>
      <c r="M87" s="141"/>
      <c r="N87" s="155"/>
      <c r="O87" s="155" t="s">
        <v>114</v>
      </c>
      <c r="P87" s="141" t="s">
        <v>115</v>
      </c>
      <c r="Q87" s="141" t="s">
        <v>149</v>
      </c>
      <c r="R87" s="146"/>
    </row>
    <row r="88" spans="1:18" s="147" customFormat="1" ht="25.5">
      <c r="A88" s="136" t="s">
        <v>2203</v>
      </c>
      <c r="B88" s="137" t="s">
        <v>262</v>
      </c>
      <c r="C88" s="156" t="s">
        <v>265</v>
      </c>
      <c r="D88" s="139" t="s">
        <v>116</v>
      </c>
      <c r="E88" s="139" t="s">
        <v>12</v>
      </c>
      <c r="F88" s="139" t="s">
        <v>150</v>
      </c>
      <c r="G88" s="156" t="s">
        <v>116</v>
      </c>
      <c r="H88" s="157" t="s">
        <v>283</v>
      </c>
      <c r="I88" s="142">
        <v>87497.81</v>
      </c>
      <c r="J88" s="143" t="s">
        <v>118</v>
      </c>
      <c r="K88" s="143" t="s">
        <v>119</v>
      </c>
      <c r="L88" s="155" t="s">
        <v>284</v>
      </c>
      <c r="M88" s="141"/>
      <c r="N88" s="155"/>
      <c r="O88" s="155" t="s">
        <v>114</v>
      </c>
      <c r="P88" s="141" t="s">
        <v>115</v>
      </c>
      <c r="Q88" s="141" t="s">
        <v>149</v>
      </c>
      <c r="R88" s="146"/>
    </row>
    <row r="89" spans="1:18" s="147" customFormat="1" ht="25.5">
      <c r="A89" s="136" t="s">
        <v>2204</v>
      </c>
      <c r="B89" s="137" t="s">
        <v>262</v>
      </c>
      <c r="C89" s="156" t="s">
        <v>280</v>
      </c>
      <c r="D89" s="139" t="s">
        <v>116</v>
      </c>
      <c r="E89" s="139" t="s">
        <v>12</v>
      </c>
      <c r="F89" s="156" t="s">
        <v>150</v>
      </c>
      <c r="G89" s="156" t="s">
        <v>116</v>
      </c>
      <c r="H89" s="157">
        <v>1819</v>
      </c>
      <c r="I89" s="142">
        <v>50064.85</v>
      </c>
      <c r="J89" s="143" t="s">
        <v>118</v>
      </c>
      <c r="K89" s="143" t="s">
        <v>119</v>
      </c>
      <c r="L89" s="155" t="s">
        <v>285</v>
      </c>
      <c r="M89" s="141"/>
      <c r="N89" s="155"/>
      <c r="O89" s="155" t="s">
        <v>114</v>
      </c>
      <c r="P89" s="141" t="s">
        <v>115</v>
      </c>
      <c r="Q89" s="141" t="s">
        <v>149</v>
      </c>
      <c r="R89" s="146"/>
    </row>
    <row r="90" spans="1:18" s="147" customFormat="1" ht="25.5">
      <c r="A90" s="136" t="s">
        <v>2205</v>
      </c>
      <c r="B90" s="137" t="s">
        <v>262</v>
      </c>
      <c r="C90" s="156" t="s">
        <v>271</v>
      </c>
      <c r="D90" s="139" t="s">
        <v>116</v>
      </c>
      <c r="E90" s="139" t="s">
        <v>12</v>
      </c>
      <c r="F90" s="156" t="s">
        <v>150</v>
      </c>
      <c r="G90" s="156" t="s">
        <v>116</v>
      </c>
      <c r="H90" s="157">
        <v>1886</v>
      </c>
      <c r="I90" s="142">
        <v>70169.82</v>
      </c>
      <c r="J90" s="143" t="s">
        <v>118</v>
      </c>
      <c r="K90" s="143" t="s">
        <v>119</v>
      </c>
      <c r="L90" s="155" t="s">
        <v>286</v>
      </c>
      <c r="M90" s="141"/>
      <c r="N90" s="155"/>
      <c r="O90" s="155" t="s">
        <v>114</v>
      </c>
      <c r="P90" s="141" t="s">
        <v>115</v>
      </c>
      <c r="Q90" s="141" t="s">
        <v>149</v>
      </c>
      <c r="R90" s="146"/>
    </row>
    <row r="91" spans="1:18" s="147" customFormat="1" ht="25.5">
      <c r="A91" s="136" t="s">
        <v>2206</v>
      </c>
      <c r="B91" s="137" t="s">
        <v>262</v>
      </c>
      <c r="C91" s="156" t="s">
        <v>265</v>
      </c>
      <c r="D91" s="139" t="s">
        <v>116</v>
      </c>
      <c r="E91" s="139" t="s">
        <v>12</v>
      </c>
      <c r="F91" s="156" t="s">
        <v>146</v>
      </c>
      <c r="G91" s="156" t="s">
        <v>116</v>
      </c>
      <c r="H91" s="157">
        <v>1860</v>
      </c>
      <c r="I91" s="142">
        <v>31423.52</v>
      </c>
      <c r="J91" s="143" t="s">
        <v>118</v>
      </c>
      <c r="K91" s="143" t="s">
        <v>119</v>
      </c>
      <c r="L91" s="155" t="s">
        <v>287</v>
      </c>
      <c r="M91" s="141"/>
      <c r="N91" s="155"/>
      <c r="O91" s="155" t="s">
        <v>114</v>
      </c>
      <c r="P91" s="141" t="s">
        <v>115</v>
      </c>
      <c r="Q91" s="141" t="s">
        <v>288</v>
      </c>
      <c r="R91" s="146"/>
    </row>
    <row r="92" spans="1:18" s="147" customFormat="1" ht="25.5">
      <c r="A92" s="136" t="s">
        <v>2207</v>
      </c>
      <c r="B92" s="137" t="s">
        <v>262</v>
      </c>
      <c r="C92" s="156" t="s">
        <v>289</v>
      </c>
      <c r="D92" s="158" t="s">
        <v>116</v>
      </c>
      <c r="E92" s="158" t="s">
        <v>12</v>
      </c>
      <c r="F92" s="156" t="s">
        <v>146</v>
      </c>
      <c r="G92" s="156" t="s">
        <v>12</v>
      </c>
      <c r="H92" s="157">
        <v>1963</v>
      </c>
      <c r="I92" s="142">
        <v>19938.76</v>
      </c>
      <c r="J92" s="143" t="s">
        <v>118</v>
      </c>
      <c r="K92" s="143" t="s">
        <v>290</v>
      </c>
      <c r="L92" s="155" t="s">
        <v>291</v>
      </c>
      <c r="M92" s="141"/>
      <c r="N92" s="155"/>
      <c r="O92" s="155" t="s">
        <v>200</v>
      </c>
      <c r="P92" s="141" t="s">
        <v>292</v>
      </c>
      <c r="Q92" s="141" t="s">
        <v>149</v>
      </c>
      <c r="R92" s="146"/>
    </row>
    <row r="93" spans="1:18" s="147" customFormat="1" ht="25.5">
      <c r="A93" s="136" t="s">
        <v>2208</v>
      </c>
      <c r="B93" s="137" t="s">
        <v>262</v>
      </c>
      <c r="C93" s="156" t="s">
        <v>293</v>
      </c>
      <c r="D93" s="139" t="s">
        <v>116</v>
      </c>
      <c r="E93" s="139" t="s">
        <v>12</v>
      </c>
      <c r="F93" s="156" t="s">
        <v>150</v>
      </c>
      <c r="G93" s="139" t="s">
        <v>116</v>
      </c>
      <c r="H93" s="157">
        <v>1880</v>
      </c>
      <c r="I93" s="142">
        <v>73367.91</v>
      </c>
      <c r="J93" s="143" t="s">
        <v>118</v>
      </c>
      <c r="K93" s="143" t="s">
        <v>119</v>
      </c>
      <c r="L93" s="155" t="s">
        <v>294</v>
      </c>
      <c r="M93" s="141"/>
      <c r="N93" s="155"/>
      <c r="O93" s="155" t="s">
        <v>114</v>
      </c>
      <c r="P93" s="141" t="s">
        <v>115</v>
      </c>
      <c r="Q93" s="141" t="s">
        <v>295</v>
      </c>
      <c r="R93" s="146"/>
    </row>
    <row r="94" spans="1:18" s="147" customFormat="1" ht="25.5">
      <c r="A94" s="136" t="s">
        <v>2209</v>
      </c>
      <c r="B94" s="137" t="s">
        <v>262</v>
      </c>
      <c r="C94" s="156" t="s">
        <v>296</v>
      </c>
      <c r="D94" s="139" t="s">
        <v>116</v>
      </c>
      <c r="E94" s="139" t="s">
        <v>12</v>
      </c>
      <c r="F94" s="139" t="s">
        <v>146</v>
      </c>
      <c r="G94" s="139" t="s">
        <v>12</v>
      </c>
      <c r="H94" s="157">
        <v>1931</v>
      </c>
      <c r="I94" s="142">
        <v>13332.22</v>
      </c>
      <c r="J94" s="143" t="s">
        <v>118</v>
      </c>
      <c r="K94" s="148" t="s">
        <v>119</v>
      </c>
      <c r="L94" s="155" t="s">
        <v>297</v>
      </c>
      <c r="M94" s="156"/>
      <c r="N94" s="155"/>
      <c r="O94" s="155" t="s">
        <v>114</v>
      </c>
      <c r="P94" s="141" t="s">
        <v>117</v>
      </c>
      <c r="Q94" s="141" t="s">
        <v>270</v>
      </c>
      <c r="R94" s="146"/>
    </row>
    <row r="95" spans="1:18" s="147" customFormat="1" ht="25.5">
      <c r="A95" s="136" t="s">
        <v>2210</v>
      </c>
      <c r="B95" s="137" t="s">
        <v>262</v>
      </c>
      <c r="C95" s="156" t="s">
        <v>289</v>
      </c>
      <c r="D95" s="139" t="s">
        <v>116</v>
      </c>
      <c r="E95" s="139" t="s">
        <v>12</v>
      </c>
      <c r="F95" s="156" t="s">
        <v>146</v>
      </c>
      <c r="G95" s="139" t="s">
        <v>12</v>
      </c>
      <c r="H95" s="141">
        <v>1960</v>
      </c>
      <c r="I95" s="142">
        <v>24273.71</v>
      </c>
      <c r="J95" s="143" t="s">
        <v>118</v>
      </c>
      <c r="K95" s="143" t="s">
        <v>119</v>
      </c>
      <c r="L95" s="155" t="s">
        <v>298</v>
      </c>
      <c r="M95" s="156"/>
      <c r="N95" s="155"/>
      <c r="O95" s="155" t="s">
        <v>114</v>
      </c>
      <c r="P95" s="141" t="s">
        <v>277</v>
      </c>
      <c r="Q95" s="141" t="s">
        <v>270</v>
      </c>
      <c r="R95" s="146"/>
    </row>
    <row r="96" spans="1:18" s="147" customFormat="1" ht="25.5">
      <c r="A96" s="136" t="s">
        <v>2211</v>
      </c>
      <c r="B96" s="137" t="s">
        <v>262</v>
      </c>
      <c r="C96" s="141" t="s">
        <v>296</v>
      </c>
      <c r="D96" s="139" t="s">
        <v>116</v>
      </c>
      <c r="E96" s="139" t="s">
        <v>12</v>
      </c>
      <c r="F96" s="139" t="s">
        <v>146</v>
      </c>
      <c r="G96" s="139" t="s">
        <v>116</v>
      </c>
      <c r="H96" s="141">
        <v>1951</v>
      </c>
      <c r="I96" s="142">
        <v>34885.28</v>
      </c>
      <c r="J96" s="143" t="s">
        <v>118</v>
      </c>
      <c r="K96" s="143" t="s">
        <v>119</v>
      </c>
      <c r="L96" s="155" t="s">
        <v>299</v>
      </c>
      <c r="M96" s="141"/>
      <c r="N96" s="155"/>
      <c r="O96" s="155" t="s">
        <v>114</v>
      </c>
      <c r="P96" s="141" t="s">
        <v>117</v>
      </c>
      <c r="Q96" s="141" t="s">
        <v>300</v>
      </c>
      <c r="R96" s="146"/>
    </row>
    <row r="97" spans="1:18" s="147" customFormat="1" ht="25.5">
      <c r="A97" s="136" t="s">
        <v>2212</v>
      </c>
      <c r="B97" s="137" t="s">
        <v>262</v>
      </c>
      <c r="C97" s="156" t="s">
        <v>296</v>
      </c>
      <c r="D97" s="139" t="s">
        <v>116</v>
      </c>
      <c r="E97" s="139" t="s">
        <v>12</v>
      </c>
      <c r="F97" s="139" t="s">
        <v>146</v>
      </c>
      <c r="G97" s="139" t="s">
        <v>116</v>
      </c>
      <c r="H97" s="141">
        <v>1941</v>
      </c>
      <c r="I97" s="142">
        <v>11428.84</v>
      </c>
      <c r="J97" s="143" t="s">
        <v>118</v>
      </c>
      <c r="K97" s="143" t="s">
        <v>119</v>
      </c>
      <c r="L97" s="155" t="s">
        <v>301</v>
      </c>
      <c r="M97" s="141"/>
      <c r="N97" s="155"/>
      <c r="O97" s="155" t="s">
        <v>114</v>
      </c>
      <c r="P97" s="141" t="s">
        <v>117</v>
      </c>
      <c r="Q97" s="141" t="s">
        <v>149</v>
      </c>
      <c r="R97" s="146"/>
    </row>
    <row r="98" spans="1:18" s="147" customFormat="1" ht="25.5">
      <c r="A98" s="136" t="s">
        <v>2213</v>
      </c>
      <c r="B98" s="137" t="s">
        <v>262</v>
      </c>
      <c r="C98" s="156" t="s">
        <v>296</v>
      </c>
      <c r="D98" s="139" t="s">
        <v>116</v>
      </c>
      <c r="E98" s="139" t="s">
        <v>12</v>
      </c>
      <c r="F98" s="139" t="s">
        <v>146</v>
      </c>
      <c r="G98" s="139" t="s">
        <v>12</v>
      </c>
      <c r="H98" s="141">
        <v>1958</v>
      </c>
      <c r="I98" s="142">
        <v>27044.43</v>
      </c>
      <c r="J98" s="143" t="s">
        <v>118</v>
      </c>
      <c r="K98" s="143" t="s">
        <v>119</v>
      </c>
      <c r="L98" s="155" t="s">
        <v>302</v>
      </c>
      <c r="M98" s="141"/>
      <c r="N98" s="141"/>
      <c r="O98" s="141" t="s">
        <v>303</v>
      </c>
      <c r="P98" s="141" t="s">
        <v>117</v>
      </c>
      <c r="Q98" s="141" t="s">
        <v>304</v>
      </c>
      <c r="R98" s="146"/>
    </row>
    <row r="99" spans="1:18" s="147" customFormat="1" ht="25.5">
      <c r="A99" s="136" t="s">
        <v>2214</v>
      </c>
      <c r="B99" s="137" t="s">
        <v>262</v>
      </c>
      <c r="C99" s="156" t="s">
        <v>296</v>
      </c>
      <c r="D99" s="139" t="s">
        <v>116</v>
      </c>
      <c r="E99" s="139" t="s">
        <v>12</v>
      </c>
      <c r="F99" s="139" t="s">
        <v>146</v>
      </c>
      <c r="G99" s="139" t="s">
        <v>12</v>
      </c>
      <c r="H99" s="141">
        <v>1958</v>
      </c>
      <c r="I99" s="142">
        <v>16726.82</v>
      </c>
      <c r="J99" s="143" t="s">
        <v>118</v>
      </c>
      <c r="K99" s="143" t="s">
        <v>119</v>
      </c>
      <c r="L99" s="155" t="s">
        <v>305</v>
      </c>
      <c r="M99" s="141"/>
      <c r="N99" s="141"/>
      <c r="O99" s="141" t="s">
        <v>303</v>
      </c>
      <c r="P99" s="141" t="s">
        <v>117</v>
      </c>
      <c r="Q99" s="141" t="s">
        <v>306</v>
      </c>
      <c r="R99" s="146"/>
    </row>
    <row r="100" spans="1:18" s="147" customFormat="1" ht="25.5">
      <c r="A100" s="136" t="s">
        <v>2215</v>
      </c>
      <c r="B100" s="137" t="s">
        <v>262</v>
      </c>
      <c r="C100" s="156" t="s">
        <v>307</v>
      </c>
      <c r="D100" s="139" t="s">
        <v>116</v>
      </c>
      <c r="E100" s="139" t="s">
        <v>12</v>
      </c>
      <c r="F100" s="139" t="s">
        <v>146</v>
      </c>
      <c r="G100" s="139" t="s">
        <v>12</v>
      </c>
      <c r="H100" s="141">
        <v>1956</v>
      </c>
      <c r="I100" s="142">
        <v>97046.58</v>
      </c>
      <c r="J100" s="143" t="s">
        <v>118</v>
      </c>
      <c r="K100" s="143" t="s">
        <v>119</v>
      </c>
      <c r="L100" s="155" t="s">
        <v>308</v>
      </c>
      <c r="M100" s="141"/>
      <c r="N100" s="155"/>
      <c r="O100" s="155" t="s">
        <v>303</v>
      </c>
      <c r="P100" s="141" t="s">
        <v>117</v>
      </c>
      <c r="Q100" s="141" t="s">
        <v>306</v>
      </c>
      <c r="R100" s="146"/>
    </row>
    <row r="101" spans="1:18" s="147" customFormat="1" ht="25.5">
      <c r="A101" s="136" t="s">
        <v>2216</v>
      </c>
      <c r="B101" s="137" t="s">
        <v>262</v>
      </c>
      <c r="C101" s="156" t="s">
        <v>309</v>
      </c>
      <c r="D101" s="139" t="s">
        <v>116</v>
      </c>
      <c r="E101" s="139" t="s">
        <v>12</v>
      </c>
      <c r="F101" s="139" t="s">
        <v>150</v>
      </c>
      <c r="G101" s="139" t="s">
        <v>12</v>
      </c>
      <c r="H101" s="141">
        <v>1946</v>
      </c>
      <c r="I101" s="142">
        <v>92623.99</v>
      </c>
      <c r="J101" s="143" t="s">
        <v>118</v>
      </c>
      <c r="K101" s="143" t="s">
        <v>119</v>
      </c>
      <c r="L101" s="155" t="s">
        <v>310</v>
      </c>
      <c r="M101" s="141"/>
      <c r="N101" s="155"/>
      <c r="O101" s="155" t="s">
        <v>114</v>
      </c>
      <c r="P101" s="141" t="s">
        <v>311</v>
      </c>
      <c r="Q101" s="141" t="s">
        <v>189</v>
      </c>
      <c r="R101" s="146"/>
    </row>
    <row r="102" spans="1:18" s="147" customFormat="1" ht="25.5">
      <c r="A102" s="136" t="s">
        <v>2217</v>
      </c>
      <c r="B102" s="137" t="s">
        <v>262</v>
      </c>
      <c r="C102" s="156" t="s">
        <v>296</v>
      </c>
      <c r="D102" s="139" t="s">
        <v>116</v>
      </c>
      <c r="E102" s="139" t="s">
        <v>12</v>
      </c>
      <c r="F102" s="139" t="s">
        <v>146</v>
      </c>
      <c r="G102" s="139" t="s">
        <v>116</v>
      </c>
      <c r="H102" s="141">
        <v>1929</v>
      </c>
      <c r="I102" s="142">
        <v>9897.97</v>
      </c>
      <c r="J102" s="143" t="s">
        <v>118</v>
      </c>
      <c r="K102" s="143" t="s">
        <v>119</v>
      </c>
      <c r="L102" s="155" t="s">
        <v>312</v>
      </c>
      <c r="M102" s="141"/>
      <c r="N102" s="155"/>
      <c r="O102" s="155" t="s">
        <v>114</v>
      </c>
      <c r="P102" s="141" t="s">
        <v>115</v>
      </c>
      <c r="Q102" s="141" t="s">
        <v>189</v>
      </c>
      <c r="R102" s="146"/>
    </row>
    <row r="103" spans="1:18" s="147" customFormat="1" ht="25.5">
      <c r="A103" s="136" t="s">
        <v>2218</v>
      </c>
      <c r="B103" s="137" t="s">
        <v>262</v>
      </c>
      <c r="C103" s="156" t="s">
        <v>263</v>
      </c>
      <c r="D103" s="139" t="s">
        <v>116</v>
      </c>
      <c r="E103" s="139" t="s">
        <v>12</v>
      </c>
      <c r="F103" s="139" t="s">
        <v>146</v>
      </c>
      <c r="G103" s="139" t="s">
        <v>12</v>
      </c>
      <c r="H103" s="141">
        <v>1903</v>
      </c>
      <c r="I103" s="142">
        <v>13880.94</v>
      </c>
      <c r="J103" s="143" t="s">
        <v>118</v>
      </c>
      <c r="K103" s="143" t="s">
        <v>119</v>
      </c>
      <c r="L103" s="155" t="s">
        <v>313</v>
      </c>
      <c r="M103" s="141"/>
      <c r="N103" s="155"/>
      <c r="O103" s="155" t="s">
        <v>114</v>
      </c>
      <c r="P103" s="141" t="s">
        <v>115</v>
      </c>
      <c r="Q103" s="141" t="s">
        <v>149</v>
      </c>
      <c r="R103" s="146"/>
    </row>
    <row r="104" spans="1:18" s="147" customFormat="1" ht="25.5">
      <c r="A104" s="136" t="s">
        <v>2219</v>
      </c>
      <c r="B104" s="137" t="s">
        <v>262</v>
      </c>
      <c r="C104" s="156" t="s">
        <v>296</v>
      </c>
      <c r="D104" s="139" t="s">
        <v>116</v>
      </c>
      <c r="E104" s="139" t="s">
        <v>12</v>
      </c>
      <c r="F104" s="139" t="s">
        <v>146</v>
      </c>
      <c r="G104" s="139" t="s">
        <v>12</v>
      </c>
      <c r="H104" s="141">
        <v>1979</v>
      </c>
      <c r="I104" s="142">
        <v>21186.92</v>
      </c>
      <c r="J104" s="143" t="s">
        <v>118</v>
      </c>
      <c r="K104" s="143" t="s">
        <v>119</v>
      </c>
      <c r="L104" s="155" t="s">
        <v>314</v>
      </c>
      <c r="M104" s="141"/>
      <c r="N104" s="155"/>
      <c r="O104" s="155" t="s">
        <v>303</v>
      </c>
      <c r="P104" s="141" t="s">
        <v>117</v>
      </c>
      <c r="Q104" s="141" t="s">
        <v>270</v>
      </c>
      <c r="R104" s="146"/>
    </row>
    <row r="105" spans="1:18" s="147" customFormat="1" ht="25.5">
      <c r="A105" s="136" t="s">
        <v>2220</v>
      </c>
      <c r="B105" s="137" t="s">
        <v>262</v>
      </c>
      <c r="C105" s="156" t="s">
        <v>315</v>
      </c>
      <c r="D105" s="139" t="s">
        <v>116</v>
      </c>
      <c r="E105" s="139" t="s">
        <v>12</v>
      </c>
      <c r="F105" s="139" t="s">
        <v>146</v>
      </c>
      <c r="G105" s="139" t="s">
        <v>12</v>
      </c>
      <c r="H105" s="141">
        <v>1965</v>
      </c>
      <c r="I105" s="142">
        <v>50416.16</v>
      </c>
      <c r="J105" s="143" t="s">
        <v>118</v>
      </c>
      <c r="K105" s="143" t="s">
        <v>119</v>
      </c>
      <c r="L105" s="155" t="s">
        <v>316</v>
      </c>
      <c r="M105" s="141"/>
      <c r="N105" s="155"/>
      <c r="O105" s="155" t="s">
        <v>303</v>
      </c>
      <c r="P105" s="141" t="s">
        <v>128</v>
      </c>
      <c r="Q105" s="141" t="s">
        <v>176</v>
      </c>
      <c r="R105" s="146"/>
    </row>
    <row r="106" spans="1:18" s="147" customFormat="1" ht="25.5">
      <c r="A106" s="136" t="s">
        <v>2221</v>
      </c>
      <c r="B106" s="137" t="s">
        <v>262</v>
      </c>
      <c r="C106" s="159" t="s">
        <v>317</v>
      </c>
      <c r="D106" s="140" t="s">
        <v>116</v>
      </c>
      <c r="E106" s="139" t="s">
        <v>12</v>
      </c>
      <c r="F106" s="139" t="s">
        <v>146</v>
      </c>
      <c r="G106" s="139" t="s">
        <v>12</v>
      </c>
      <c r="H106" s="141">
        <v>1965</v>
      </c>
      <c r="I106" s="142">
        <v>63432.57</v>
      </c>
      <c r="J106" s="143" t="s">
        <v>118</v>
      </c>
      <c r="K106" s="143" t="s">
        <v>119</v>
      </c>
      <c r="L106" s="155" t="s">
        <v>318</v>
      </c>
      <c r="M106" s="141"/>
      <c r="N106" s="155"/>
      <c r="O106" s="155" t="s">
        <v>303</v>
      </c>
      <c r="P106" s="141" t="s">
        <v>128</v>
      </c>
      <c r="Q106" s="141" t="s">
        <v>176</v>
      </c>
      <c r="R106" s="146"/>
    </row>
    <row r="107" spans="1:18" s="147" customFormat="1" ht="25.5">
      <c r="A107" s="136" t="s">
        <v>2222</v>
      </c>
      <c r="B107" s="137" t="s">
        <v>262</v>
      </c>
      <c r="C107" s="156" t="s">
        <v>315</v>
      </c>
      <c r="D107" s="139" t="s">
        <v>116</v>
      </c>
      <c r="E107" s="139" t="s">
        <v>12</v>
      </c>
      <c r="F107" s="139" t="s">
        <v>146</v>
      </c>
      <c r="G107" s="139" t="s">
        <v>12</v>
      </c>
      <c r="H107" s="141">
        <v>1965</v>
      </c>
      <c r="I107" s="142">
        <v>45322.59</v>
      </c>
      <c r="J107" s="143" t="s">
        <v>118</v>
      </c>
      <c r="K107" s="143" t="s">
        <v>119</v>
      </c>
      <c r="L107" s="155" t="s">
        <v>319</v>
      </c>
      <c r="M107" s="141"/>
      <c r="N107" s="155"/>
      <c r="O107" s="155" t="s">
        <v>303</v>
      </c>
      <c r="P107" s="141" t="s">
        <v>128</v>
      </c>
      <c r="Q107" s="141" t="s">
        <v>176</v>
      </c>
      <c r="R107" s="146"/>
    </row>
    <row r="108" spans="1:18" s="147" customFormat="1" ht="25.5">
      <c r="A108" s="136" t="s">
        <v>2223</v>
      </c>
      <c r="B108" s="137" t="s">
        <v>262</v>
      </c>
      <c r="C108" s="156" t="s">
        <v>296</v>
      </c>
      <c r="D108" s="139" t="s">
        <v>116</v>
      </c>
      <c r="E108" s="139" t="s">
        <v>12</v>
      </c>
      <c r="F108" s="139" t="s">
        <v>146</v>
      </c>
      <c r="G108" s="139" t="s">
        <v>12</v>
      </c>
      <c r="H108" s="141">
        <v>1952</v>
      </c>
      <c r="I108" s="142">
        <v>24107.78</v>
      </c>
      <c r="J108" s="143" t="s">
        <v>118</v>
      </c>
      <c r="K108" s="143" t="s">
        <v>119</v>
      </c>
      <c r="L108" s="155" t="s">
        <v>320</v>
      </c>
      <c r="M108" s="141"/>
      <c r="N108" s="155"/>
      <c r="O108" s="155" t="s">
        <v>303</v>
      </c>
      <c r="P108" s="141" t="s">
        <v>128</v>
      </c>
      <c r="Q108" s="141" t="s">
        <v>176</v>
      </c>
      <c r="R108" s="146"/>
    </row>
    <row r="109" spans="1:18" s="147" customFormat="1" ht="25.5">
      <c r="A109" s="136" t="s">
        <v>2224</v>
      </c>
      <c r="B109" s="137" t="s">
        <v>262</v>
      </c>
      <c r="C109" s="156" t="s">
        <v>289</v>
      </c>
      <c r="D109" s="139" t="s">
        <v>116</v>
      </c>
      <c r="E109" s="139" t="s">
        <v>12</v>
      </c>
      <c r="F109" s="139" t="s">
        <v>146</v>
      </c>
      <c r="G109" s="139" t="s">
        <v>12</v>
      </c>
      <c r="H109" s="141">
        <v>1952</v>
      </c>
      <c r="I109" s="142">
        <v>39570.51</v>
      </c>
      <c r="J109" s="143" t="s">
        <v>118</v>
      </c>
      <c r="K109" s="143" t="s">
        <v>119</v>
      </c>
      <c r="L109" s="155" t="s">
        <v>321</v>
      </c>
      <c r="M109" s="141"/>
      <c r="N109" s="155"/>
      <c r="O109" s="155" t="s">
        <v>303</v>
      </c>
      <c r="P109" s="141" t="s">
        <v>128</v>
      </c>
      <c r="Q109" s="141" t="s">
        <v>176</v>
      </c>
      <c r="R109" s="146"/>
    </row>
    <row r="110" spans="1:18" s="147" customFormat="1" ht="25.5">
      <c r="A110" s="136" t="s">
        <v>2225</v>
      </c>
      <c r="B110" s="137" t="s">
        <v>262</v>
      </c>
      <c r="C110" s="156" t="s">
        <v>289</v>
      </c>
      <c r="D110" s="139" t="s">
        <v>116</v>
      </c>
      <c r="E110" s="139" t="s">
        <v>12</v>
      </c>
      <c r="F110" s="139" t="s">
        <v>146</v>
      </c>
      <c r="G110" s="139" t="s">
        <v>12</v>
      </c>
      <c r="H110" s="141">
        <v>1954</v>
      </c>
      <c r="I110" s="142">
        <v>18992.1</v>
      </c>
      <c r="J110" s="143" t="s">
        <v>118</v>
      </c>
      <c r="K110" s="143" t="s">
        <v>119</v>
      </c>
      <c r="L110" s="155" t="s">
        <v>322</v>
      </c>
      <c r="M110" s="141"/>
      <c r="N110" s="155"/>
      <c r="O110" s="155" t="s">
        <v>303</v>
      </c>
      <c r="P110" s="141" t="s">
        <v>128</v>
      </c>
      <c r="Q110" s="141" t="s">
        <v>176</v>
      </c>
      <c r="R110" s="146"/>
    </row>
    <row r="111" spans="1:18" s="147" customFormat="1" ht="25.5">
      <c r="A111" s="136" t="s">
        <v>2226</v>
      </c>
      <c r="B111" s="137" t="s">
        <v>262</v>
      </c>
      <c r="C111" s="156" t="s">
        <v>265</v>
      </c>
      <c r="D111" s="139" t="s">
        <v>116</v>
      </c>
      <c r="E111" s="139" t="s">
        <v>12</v>
      </c>
      <c r="F111" s="139" t="s">
        <v>146</v>
      </c>
      <c r="G111" s="139" t="s">
        <v>12</v>
      </c>
      <c r="H111" s="141">
        <v>1954</v>
      </c>
      <c r="I111" s="142">
        <v>42906.23</v>
      </c>
      <c r="J111" s="143" t="s">
        <v>118</v>
      </c>
      <c r="K111" s="143" t="s">
        <v>119</v>
      </c>
      <c r="L111" s="155" t="s">
        <v>323</v>
      </c>
      <c r="M111" s="141"/>
      <c r="N111" s="155"/>
      <c r="O111" s="155" t="s">
        <v>303</v>
      </c>
      <c r="P111" s="141" t="s">
        <v>128</v>
      </c>
      <c r="Q111" s="141" t="s">
        <v>176</v>
      </c>
      <c r="R111" s="146"/>
    </row>
    <row r="112" spans="1:18" s="147" customFormat="1" ht="25.5">
      <c r="A112" s="136" t="s">
        <v>2227</v>
      </c>
      <c r="B112" s="137" t="s">
        <v>262</v>
      </c>
      <c r="C112" s="156" t="s">
        <v>324</v>
      </c>
      <c r="D112" s="139" t="s">
        <v>116</v>
      </c>
      <c r="E112" s="139" t="s">
        <v>12</v>
      </c>
      <c r="F112" s="139" t="s">
        <v>146</v>
      </c>
      <c r="G112" s="139" t="s">
        <v>12</v>
      </c>
      <c r="H112" s="141">
        <v>1961</v>
      </c>
      <c r="I112" s="142">
        <v>55867.72</v>
      </c>
      <c r="J112" s="143" t="s">
        <v>118</v>
      </c>
      <c r="K112" s="143" t="s">
        <v>119</v>
      </c>
      <c r="L112" s="155" t="s">
        <v>325</v>
      </c>
      <c r="M112" s="141"/>
      <c r="N112" s="155"/>
      <c r="O112" s="155" t="s">
        <v>303</v>
      </c>
      <c r="P112" s="141" t="s">
        <v>128</v>
      </c>
      <c r="Q112" s="141" t="s">
        <v>326</v>
      </c>
      <c r="R112" s="146"/>
    </row>
    <row r="113" spans="1:18" s="147" customFormat="1" ht="25.5">
      <c r="A113" s="136" t="s">
        <v>2228</v>
      </c>
      <c r="B113" s="137" t="s">
        <v>262</v>
      </c>
      <c r="C113" s="156" t="s">
        <v>265</v>
      </c>
      <c r="D113" s="139" t="s">
        <v>116</v>
      </c>
      <c r="E113" s="139" t="s">
        <v>12</v>
      </c>
      <c r="F113" s="139" t="s">
        <v>146</v>
      </c>
      <c r="G113" s="139" t="s">
        <v>12</v>
      </c>
      <c r="H113" s="141">
        <v>1961</v>
      </c>
      <c r="I113" s="142">
        <v>53008.19</v>
      </c>
      <c r="J113" s="143" t="s">
        <v>118</v>
      </c>
      <c r="K113" s="143" t="s">
        <v>119</v>
      </c>
      <c r="L113" s="155" t="s">
        <v>327</v>
      </c>
      <c r="M113" s="141"/>
      <c r="N113" s="155"/>
      <c r="O113" s="155" t="s">
        <v>303</v>
      </c>
      <c r="P113" s="141" t="s">
        <v>128</v>
      </c>
      <c r="Q113" s="141" t="s">
        <v>176</v>
      </c>
      <c r="R113" s="146"/>
    </row>
    <row r="114" spans="1:18" s="147" customFormat="1" ht="25.5">
      <c r="A114" s="136" t="s">
        <v>2229</v>
      </c>
      <c r="B114" s="137" t="s">
        <v>262</v>
      </c>
      <c r="C114" s="156" t="s">
        <v>324</v>
      </c>
      <c r="D114" s="139" t="s">
        <v>116</v>
      </c>
      <c r="E114" s="139" t="s">
        <v>12</v>
      </c>
      <c r="F114" s="139" t="s">
        <v>146</v>
      </c>
      <c r="G114" s="139" t="s">
        <v>116</v>
      </c>
      <c r="H114" s="141" t="s">
        <v>328</v>
      </c>
      <c r="I114" s="142">
        <v>81192.84</v>
      </c>
      <c r="J114" s="143" t="s">
        <v>118</v>
      </c>
      <c r="K114" s="143" t="s">
        <v>119</v>
      </c>
      <c r="L114" s="155" t="s">
        <v>329</v>
      </c>
      <c r="M114" s="141"/>
      <c r="N114" s="155"/>
      <c r="O114" s="155" t="s">
        <v>114</v>
      </c>
      <c r="P114" s="141" t="s">
        <v>115</v>
      </c>
      <c r="Q114" s="141" t="s">
        <v>189</v>
      </c>
      <c r="R114" s="146"/>
    </row>
    <row r="115" spans="1:18" s="129" customFormat="1" ht="25.5">
      <c r="A115" s="136" t="s">
        <v>2230</v>
      </c>
      <c r="B115" s="137" t="s">
        <v>262</v>
      </c>
      <c r="C115" s="156" t="s">
        <v>271</v>
      </c>
      <c r="D115" s="139" t="s">
        <v>116</v>
      </c>
      <c r="E115" s="139" t="s">
        <v>12</v>
      </c>
      <c r="F115" s="139" t="s">
        <v>146</v>
      </c>
      <c r="G115" s="139" t="s">
        <v>12</v>
      </c>
      <c r="H115" s="141">
        <v>1959</v>
      </c>
      <c r="I115" s="142">
        <v>49093.78</v>
      </c>
      <c r="J115" s="143" t="s">
        <v>118</v>
      </c>
      <c r="K115" s="143" t="s">
        <v>119</v>
      </c>
      <c r="L115" s="155" t="s">
        <v>2231</v>
      </c>
      <c r="M115" s="141"/>
      <c r="N115" s="155"/>
      <c r="O115" s="155" t="s">
        <v>114</v>
      </c>
      <c r="P115" s="141" t="s">
        <v>128</v>
      </c>
      <c r="Q115" s="141" t="s">
        <v>176</v>
      </c>
      <c r="R115" s="146"/>
    </row>
    <row r="116" spans="1:18" s="129" customFormat="1" ht="25.5">
      <c r="A116" s="136" t="s">
        <v>2232</v>
      </c>
      <c r="B116" s="137" t="s">
        <v>262</v>
      </c>
      <c r="C116" s="141" t="s">
        <v>330</v>
      </c>
      <c r="D116" s="139" t="s">
        <v>116</v>
      </c>
      <c r="E116" s="139" t="s">
        <v>12</v>
      </c>
      <c r="F116" s="139" t="s">
        <v>150</v>
      </c>
      <c r="G116" s="139" t="s">
        <v>12</v>
      </c>
      <c r="H116" s="141">
        <v>1800</v>
      </c>
      <c r="I116" s="142">
        <v>123399.24</v>
      </c>
      <c r="J116" s="143" t="s">
        <v>118</v>
      </c>
      <c r="K116" s="143" t="s">
        <v>119</v>
      </c>
      <c r="L116" s="155" t="s">
        <v>331</v>
      </c>
      <c r="M116" s="141"/>
      <c r="N116" s="155"/>
      <c r="O116" s="155" t="s">
        <v>114</v>
      </c>
      <c r="P116" s="141" t="s">
        <v>115</v>
      </c>
      <c r="Q116" s="141" t="s">
        <v>149</v>
      </c>
      <c r="R116" s="146"/>
    </row>
    <row r="117" spans="1:18" s="147" customFormat="1" ht="25.5">
      <c r="A117" s="136" t="s">
        <v>2233</v>
      </c>
      <c r="B117" s="137" t="s">
        <v>262</v>
      </c>
      <c r="C117" s="156" t="s">
        <v>332</v>
      </c>
      <c r="D117" s="139" t="s">
        <v>116</v>
      </c>
      <c r="E117" s="139" t="s">
        <v>12</v>
      </c>
      <c r="F117" s="139" t="s">
        <v>146</v>
      </c>
      <c r="G117" s="139" t="s">
        <v>12</v>
      </c>
      <c r="H117" s="141">
        <v>1974</v>
      </c>
      <c r="I117" s="142">
        <v>84151.13</v>
      </c>
      <c r="J117" s="143" t="s">
        <v>118</v>
      </c>
      <c r="K117" s="143" t="s">
        <v>119</v>
      </c>
      <c r="L117" s="155" t="s">
        <v>333</v>
      </c>
      <c r="M117" s="141"/>
      <c r="N117" s="155"/>
      <c r="O117" s="155" t="s">
        <v>303</v>
      </c>
      <c r="P117" s="141" t="s">
        <v>334</v>
      </c>
      <c r="Q117" s="141" t="s">
        <v>158</v>
      </c>
      <c r="R117" s="146"/>
    </row>
    <row r="118" spans="1:18" s="147" customFormat="1" ht="25.5">
      <c r="A118" s="136" t="s">
        <v>2234</v>
      </c>
      <c r="B118" s="137" t="s">
        <v>262</v>
      </c>
      <c r="C118" s="156" t="s">
        <v>317</v>
      </c>
      <c r="D118" s="139" t="s">
        <v>116</v>
      </c>
      <c r="E118" s="139" t="s">
        <v>12</v>
      </c>
      <c r="F118" s="139" t="s">
        <v>146</v>
      </c>
      <c r="G118" s="139" t="s">
        <v>12</v>
      </c>
      <c r="H118" s="141">
        <v>1974</v>
      </c>
      <c r="I118" s="142">
        <v>82041.71</v>
      </c>
      <c r="J118" s="143" t="s">
        <v>118</v>
      </c>
      <c r="K118" s="143" t="s">
        <v>119</v>
      </c>
      <c r="L118" s="155" t="s">
        <v>335</v>
      </c>
      <c r="M118" s="141"/>
      <c r="N118" s="155"/>
      <c r="O118" s="155" t="s">
        <v>303</v>
      </c>
      <c r="P118" s="141" t="s">
        <v>334</v>
      </c>
      <c r="Q118" s="141" t="s">
        <v>158</v>
      </c>
      <c r="R118" s="146"/>
    </row>
    <row r="119" spans="1:18" s="147" customFormat="1" ht="25.5">
      <c r="A119" s="136" t="s">
        <v>2235</v>
      </c>
      <c r="B119" s="137" t="s">
        <v>262</v>
      </c>
      <c r="C119" s="141" t="s">
        <v>336</v>
      </c>
      <c r="D119" s="139" t="s">
        <v>116</v>
      </c>
      <c r="E119" s="139" t="s">
        <v>12</v>
      </c>
      <c r="F119" s="139" t="s">
        <v>146</v>
      </c>
      <c r="G119" s="139" t="s">
        <v>116</v>
      </c>
      <c r="H119" s="141">
        <v>1900</v>
      </c>
      <c r="I119" s="142">
        <v>87522.16</v>
      </c>
      <c r="J119" s="143" t="s">
        <v>118</v>
      </c>
      <c r="K119" s="143" t="s">
        <v>119</v>
      </c>
      <c r="L119" s="155" t="s">
        <v>337</v>
      </c>
      <c r="M119" s="141"/>
      <c r="N119" s="155"/>
      <c r="O119" s="155" t="s">
        <v>114</v>
      </c>
      <c r="P119" s="141" t="s">
        <v>115</v>
      </c>
      <c r="Q119" s="141" t="s">
        <v>149</v>
      </c>
      <c r="R119" s="146"/>
    </row>
    <row r="120" spans="1:18" s="147" customFormat="1" ht="25.5">
      <c r="A120" s="136" t="s">
        <v>2236</v>
      </c>
      <c r="B120" s="137" t="s">
        <v>262</v>
      </c>
      <c r="C120" s="141" t="s">
        <v>338</v>
      </c>
      <c r="D120" s="139" t="s">
        <v>116</v>
      </c>
      <c r="E120" s="139" t="s">
        <v>12</v>
      </c>
      <c r="F120" s="139" t="s">
        <v>146</v>
      </c>
      <c r="G120" s="139" t="s">
        <v>116</v>
      </c>
      <c r="H120" s="141">
        <v>1900</v>
      </c>
      <c r="I120" s="142">
        <v>40529.78</v>
      </c>
      <c r="J120" s="143" t="s">
        <v>118</v>
      </c>
      <c r="K120" s="143" t="s">
        <v>119</v>
      </c>
      <c r="L120" s="155" t="s">
        <v>339</v>
      </c>
      <c r="M120" s="141"/>
      <c r="N120" s="155"/>
      <c r="O120" s="155" t="s">
        <v>114</v>
      </c>
      <c r="P120" s="141" t="s">
        <v>115</v>
      </c>
      <c r="Q120" s="141" t="s">
        <v>149</v>
      </c>
      <c r="R120" s="146"/>
    </row>
    <row r="121" spans="1:18" s="147" customFormat="1" ht="25.5">
      <c r="A121" s="136" t="s">
        <v>2237</v>
      </c>
      <c r="B121" s="137" t="s">
        <v>262</v>
      </c>
      <c r="C121" s="141" t="s">
        <v>336</v>
      </c>
      <c r="D121" s="139" t="s">
        <v>116</v>
      </c>
      <c r="E121" s="139" t="s">
        <v>12</v>
      </c>
      <c r="F121" s="139" t="s">
        <v>146</v>
      </c>
      <c r="G121" s="139" t="s">
        <v>12</v>
      </c>
      <c r="H121" s="141">
        <v>1964</v>
      </c>
      <c r="I121" s="142">
        <v>64493.62</v>
      </c>
      <c r="J121" s="143" t="s">
        <v>118</v>
      </c>
      <c r="K121" s="143" t="s">
        <v>119</v>
      </c>
      <c r="L121" s="155" t="s">
        <v>340</v>
      </c>
      <c r="M121" s="141"/>
      <c r="N121" s="155"/>
      <c r="O121" s="155" t="s">
        <v>114</v>
      </c>
      <c r="P121" s="141" t="s">
        <v>341</v>
      </c>
      <c r="Q121" s="141" t="s">
        <v>176</v>
      </c>
      <c r="R121" s="146"/>
    </row>
    <row r="122" spans="1:18" s="147" customFormat="1" ht="25.5">
      <c r="A122" s="136" t="s">
        <v>2238</v>
      </c>
      <c r="B122" s="137" t="s">
        <v>262</v>
      </c>
      <c r="C122" s="141" t="s">
        <v>324</v>
      </c>
      <c r="D122" s="158" t="s">
        <v>116</v>
      </c>
      <c r="E122" s="158" t="s">
        <v>12</v>
      </c>
      <c r="F122" s="158" t="s">
        <v>146</v>
      </c>
      <c r="G122" s="158" t="s">
        <v>12</v>
      </c>
      <c r="H122" s="160">
        <v>1964</v>
      </c>
      <c r="I122" s="161">
        <v>34768.15</v>
      </c>
      <c r="J122" s="143" t="s">
        <v>118</v>
      </c>
      <c r="K122" s="143" t="s">
        <v>119</v>
      </c>
      <c r="L122" s="155" t="s">
        <v>342</v>
      </c>
      <c r="M122" s="160"/>
      <c r="N122" s="155"/>
      <c r="O122" s="155" t="s">
        <v>114</v>
      </c>
      <c r="P122" s="141" t="s">
        <v>341</v>
      </c>
      <c r="Q122" s="141" t="s">
        <v>176</v>
      </c>
      <c r="R122" s="146"/>
    </row>
    <row r="123" spans="1:18" s="147" customFormat="1" ht="25.5">
      <c r="A123" s="136" t="s">
        <v>2239</v>
      </c>
      <c r="B123" s="137" t="s">
        <v>262</v>
      </c>
      <c r="C123" s="141" t="s">
        <v>336</v>
      </c>
      <c r="D123" s="139" t="s">
        <v>116</v>
      </c>
      <c r="E123" s="139" t="s">
        <v>12</v>
      </c>
      <c r="F123" s="139" t="s">
        <v>146</v>
      </c>
      <c r="G123" s="139" t="s">
        <v>12</v>
      </c>
      <c r="H123" s="141">
        <v>1964</v>
      </c>
      <c r="I123" s="142">
        <v>52245.1</v>
      </c>
      <c r="J123" s="143" t="s">
        <v>118</v>
      </c>
      <c r="K123" s="143" t="s">
        <v>119</v>
      </c>
      <c r="L123" s="155" t="s">
        <v>343</v>
      </c>
      <c r="M123" s="141"/>
      <c r="N123" s="155"/>
      <c r="O123" s="155" t="s">
        <v>114</v>
      </c>
      <c r="P123" s="141" t="s">
        <v>341</v>
      </c>
      <c r="Q123" s="141" t="s">
        <v>176</v>
      </c>
      <c r="R123" s="146"/>
    </row>
    <row r="124" spans="1:18" s="147" customFormat="1" ht="25.5">
      <c r="A124" s="136" t="s">
        <v>2240</v>
      </c>
      <c r="B124" s="137" t="s">
        <v>262</v>
      </c>
      <c r="C124" s="141" t="s">
        <v>315</v>
      </c>
      <c r="D124" s="139" t="s">
        <v>116</v>
      </c>
      <c r="E124" s="139" t="s">
        <v>12</v>
      </c>
      <c r="F124" s="139" t="s">
        <v>146</v>
      </c>
      <c r="G124" s="139" t="s">
        <v>12</v>
      </c>
      <c r="H124" s="141">
        <v>1963</v>
      </c>
      <c r="I124" s="142">
        <v>51791.28</v>
      </c>
      <c r="J124" s="143" t="s">
        <v>118</v>
      </c>
      <c r="K124" s="143" t="s">
        <v>119</v>
      </c>
      <c r="L124" s="155" t="s">
        <v>344</v>
      </c>
      <c r="M124" s="141"/>
      <c r="N124" s="155"/>
      <c r="O124" s="155" t="s">
        <v>114</v>
      </c>
      <c r="P124" s="141" t="s">
        <v>341</v>
      </c>
      <c r="Q124" s="141" t="s">
        <v>176</v>
      </c>
      <c r="R124" s="146"/>
    </row>
    <row r="125" spans="1:18" s="147" customFormat="1" ht="25.5">
      <c r="A125" s="136" t="s">
        <v>2241</v>
      </c>
      <c r="B125" s="137" t="s">
        <v>262</v>
      </c>
      <c r="C125" s="141" t="s">
        <v>307</v>
      </c>
      <c r="D125" s="139" t="s">
        <v>116</v>
      </c>
      <c r="E125" s="139" t="s">
        <v>12</v>
      </c>
      <c r="F125" s="139" t="s">
        <v>146</v>
      </c>
      <c r="G125" s="139" t="s">
        <v>12</v>
      </c>
      <c r="H125" s="141">
        <v>1963</v>
      </c>
      <c r="I125" s="142">
        <v>70583.24</v>
      </c>
      <c r="J125" s="143" t="s">
        <v>118</v>
      </c>
      <c r="K125" s="143" t="s">
        <v>119</v>
      </c>
      <c r="L125" s="155" t="s">
        <v>345</v>
      </c>
      <c r="M125" s="141"/>
      <c r="N125" s="155"/>
      <c r="O125" s="155" t="s">
        <v>114</v>
      </c>
      <c r="P125" s="141" t="s">
        <v>341</v>
      </c>
      <c r="Q125" s="141" t="s">
        <v>176</v>
      </c>
      <c r="R125" s="146"/>
    </row>
    <row r="126" spans="1:18" s="147" customFormat="1" ht="25.5">
      <c r="A126" s="136" t="s">
        <v>2242</v>
      </c>
      <c r="B126" s="137" t="s">
        <v>262</v>
      </c>
      <c r="C126" s="141" t="s">
        <v>296</v>
      </c>
      <c r="D126" s="139" t="s">
        <v>116</v>
      </c>
      <c r="E126" s="139" t="s">
        <v>12</v>
      </c>
      <c r="F126" s="139" t="s">
        <v>146</v>
      </c>
      <c r="G126" s="139" t="s">
        <v>12</v>
      </c>
      <c r="H126" s="141">
        <v>1962</v>
      </c>
      <c r="I126" s="142">
        <v>28320.35</v>
      </c>
      <c r="J126" s="143" t="s">
        <v>118</v>
      </c>
      <c r="K126" s="143" t="s">
        <v>119</v>
      </c>
      <c r="L126" s="155" t="s">
        <v>346</v>
      </c>
      <c r="M126" s="141"/>
      <c r="N126" s="155"/>
      <c r="O126" s="155" t="s">
        <v>303</v>
      </c>
      <c r="P126" s="141" t="s">
        <v>347</v>
      </c>
      <c r="Q126" s="141" t="s">
        <v>176</v>
      </c>
      <c r="R126" s="146"/>
    </row>
    <row r="127" spans="1:18" s="147" customFormat="1" ht="25.5">
      <c r="A127" s="136" t="s">
        <v>2243</v>
      </c>
      <c r="B127" s="137" t="s">
        <v>262</v>
      </c>
      <c r="C127" s="141" t="s">
        <v>338</v>
      </c>
      <c r="D127" s="139" t="s">
        <v>116</v>
      </c>
      <c r="E127" s="139" t="s">
        <v>12</v>
      </c>
      <c r="F127" s="139" t="s">
        <v>146</v>
      </c>
      <c r="G127" s="139" t="s">
        <v>12</v>
      </c>
      <c r="H127" s="141">
        <v>1963</v>
      </c>
      <c r="I127" s="142">
        <v>20332.6</v>
      </c>
      <c r="J127" s="143" t="s">
        <v>118</v>
      </c>
      <c r="K127" s="143" t="s">
        <v>119</v>
      </c>
      <c r="L127" s="155" t="s">
        <v>348</v>
      </c>
      <c r="M127" s="141"/>
      <c r="N127" s="155"/>
      <c r="O127" s="155" t="s">
        <v>303</v>
      </c>
      <c r="P127" s="141" t="s">
        <v>347</v>
      </c>
      <c r="Q127" s="141" t="s">
        <v>176</v>
      </c>
      <c r="R127" s="146"/>
    </row>
    <row r="128" spans="1:18" s="147" customFormat="1" ht="25.5">
      <c r="A128" s="136" t="s">
        <v>2244</v>
      </c>
      <c r="B128" s="137" t="s">
        <v>262</v>
      </c>
      <c r="C128" s="141" t="s">
        <v>315</v>
      </c>
      <c r="D128" s="139" t="s">
        <v>116</v>
      </c>
      <c r="E128" s="139" t="s">
        <v>12</v>
      </c>
      <c r="F128" s="139" t="s">
        <v>146</v>
      </c>
      <c r="G128" s="139" t="s">
        <v>12</v>
      </c>
      <c r="H128" s="141">
        <v>1963</v>
      </c>
      <c r="I128" s="142">
        <v>56030.93</v>
      </c>
      <c r="J128" s="143" t="s">
        <v>118</v>
      </c>
      <c r="K128" s="143" t="s">
        <v>119</v>
      </c>
      <c r="L128" s="155" t="s">
        <v>349</v>
      </c>
      <c r="M128" s="141"/>
      <c r="N128" s="155"/>
      <c r="O128" s="155" t="s">
        <v>303</v>
      </c>
      <c r="P128" s="141" t="s">
        <v>347</v>
      </c>
      <c r="Q128" s="141" t="s">
        <v>176</v>
      </c>
      <c r="R128" s="146"/>
    </row>
    <row r="129" spans="1:18" s="147" customFormat="1" ht="25.5">
      <c r="A129" s="136" t="s">
        <v>2245</v>
      </c>
      <c r="B129" s="137" t="s">
        <v>262</v>
      </c>
      <c r="C129" s="141" t="s">
        <v>307</v>
      </c>
      <c r="D129" s="139" t="s">
        <v>116</v>
      </c>
      <c r="E129" s="139" t="s">
        <v>12</v>
      </c>
      <c r="F129" s="139" t="s">
        <v>146</v>
      </c>
      <c r="G129" s="139" t="s">
        <v>12</v>
      </c>
      <c r="H129" s="141">
        <v>1963</v>
      </c>
      <c r="I129" s="142">
        <v>50666.17</v>
      </c>
      <c r="J129" s="143" t="s">
        <v>118</v>
      </c>
      <c r="K129" s="143" t="s">
        <v>119</v>
      </c>
      <c r="L129" s="155" t="s">
        <v>350</v>
      </c>
      <c r="M129" s="141"/>
      <c r="N129" s="155"/>
      <c r="O129" s="155" t="s">
        <v>303</v>
      </c>
      <c r="P129" s="141" t="s">
        <v>347</v>
      </c>
      <c r="Q129" s="141" t="s">
        <v>176</v>
      </c>
      <c r="R129" s="146"/>
    </row>
    <row r="130" spans="1:18" s="147" customFormat="1" ht="25.5">
      <c r="A130" s="136" t="s">
        <v>2246</v>
      </c>
      <c r="B130" s="137" t="s">
        <v>262</v>
      </c>
      <c r="C130" s="141" t="s">
        <v>338</v>
      </c>
      <c r="D130" s="139" t="s">
        <v>116</v>
      </c>
      <c r="E130" s="139" t="s">
        <v>12</v>
      </c>
      <c r="F130" s="139" t="s">
        <v>146</v>
      </c>
      <c r="G130" s="139" t="s">
        <v>12</v>
      </c>
      <c r="H130" s="141">
        <v>1963</v>
      </c>
      <c r="I130" s="142">
        <v>29238.64</v>
      </c>
      <c r="J130" s="143" t="s">
        <v>118</v>
      </c>
      <c r="K130" s="143" t="s">
        <v>119</v>
      </c>
      <c r="L130" s="155" t="s">
        <v>351</v>
      </c>
      <c r="M130" s="141"/>
      <c r="N130" s="155"/>
      <c r="O130" s="155" t="s">
        <v>303</v>
      </c>
      <c r="P130" s="141" t="s">
        <v>347</v>
      </c>
      <c r="Q130" s="141" t="s">
        <v>176</v>
      </c>
      <c r="R130" s="146"/>
    </row>
    <row r="131" spans="1:18" s="147" customFormat="1" ht="25.5">
      <c r="A131" s="136" t="s">
        <v>2247</v>
      </c>
      <c r="B131" s="137" t="s">
        <v>262</v>
      </c>
      <c r="C131" s="141" t="s">
        <v>263</v>
      </c>
      <c r="D131" s="139" t="s">
        <v>116</v>
      </c>
      <c r="E131" s="139" t="s">
        <v>12</v>
      </c>
      <c r="F131" s="139" t="s">
        <v>146</v>
      </c>
      <c r="G131" s="139" t="s">
        <v>12</v>
      </c>
      <c r="H131" s="141">
        <v>1962</v>
      </c>
      <c r="I131" s="142">
        <v>38531.42</v>
      </c>
      <c r="J131" s="143" t="s">
        <v>118</v>
      </c>
      <c r="K131" s="143" t="s">
        <v>119</v>
      </c>
      <c r="L131" s="155" t="s">
        <v>352</v>
      </c>
      <c r="M131" s="141"/>
      <c r="N131" s="155"/>
      <c r="O131" s="155" t="s">
        <v>303</v>
      </c>
      <c r="P131" s="141" t="s">
        <v>347</v>
      </c>
      <c r="Q131" s="141" t="s">
        <v>176</v>
      </c>
      <c r="R131" s="146"/>
    </row>
    <row r="132" spans="1:18" s="147" customFormat="1" ht="25.5">
      <c r="A132" s="136" t="s">
        <v>2248</v>
      </c>
      <c r="B132" s="137" t="s">
        <v>262</v>
      </c>
      <c r="C132" s="141" t="s">
        <v>353</v>
      </c>
      <c r="D132" s="139" t="s">
        <v>116</v>
      </c>
      <c r="E132" s="139" t="s">
        <v>12</v>
      </c>
      <c r="F132" s="139" t="s">
        <v>150</v>
      </c>
      <c r="G132" s="139" t="s">
        <v>12</v>
      </c>
      <c r="H132" s="141">
        <v>1925</v>
      </c>
      <c r="I132" s="142">
        <v>115219.82</v>
      </c>
      <c r="J132" s="143" t="s">
        <v>118</v>
      </c>
      <c r="K132" s="143" t="s">
        <v>119</v>
      </c>
      <c r="L132" s="155" t="s">
        <v>354</v>
      </c>
      <c r="M132" s="141"/>
      <c r="N132" s="155"/>
      <c r="O132" s="155" t="s">
        <v>114</v>
      </c>
      <c r="P132" s="141" t="s">
        <v>117</v>
      </c>
      <c r="Q132" s="141" t="s">
        <v>149</v>
      </c>
      <c r="R132" s="146"/>
    </row>
    <row r="133" spans="1:18" s="147" customFormat="1" ht="25.5">
      <c r="A133" s="136" t="s">
        <v>2249</v>
      </c>
      <c r="B133" s="137" t="s">
        <v>262</v>
      </c>
      <c r="C133" s="141" t="s">
        <v>317</v>
      </c>
      <c r="D133" s="139" t="s">
        <v>116</v>
      </c>
      <c r="E133" s="139" t="s">
        <v>12</v>
      </c>
      <c r="F133" s="139" t="s">
        <v>150</v>
      </c>
      <c r="G133" s="139" t="s">
        <v>12</v>
      </c>
      <c r="H133" s="141">
        <v>1860</v>
      </c>
      <c r="I133" s="142">
        <v>44693.56</v>
      </c>
      <c r="J133" s="143" t="s">
        <v>118</v>
      </c>
      <c r="K133" s="143" t="s">
        <v>119</v>
      </c>
      <c r="L133" s="155" t="s">
        <v>355</v>
      </c>
      <c r="M133" s="141"/>
      <c r="N133" s="155"/>
      <c r="O133" s="155" t="s">
        <v>114</v>
      </c>
      <c r="P133" s="141" t="s">
        <v>115</v>
      </c>
      <c r="Q133" s="141" t="s">
        <v>189</v>
      </c>
      <c r="R133" s="146"/>
    </row>
    <row r="134" spans="1:18" s="147" customFormat="1" ht="25.5">
      <c r="A134" s="136" t="s">
        <v>2250</v>
      </c>
      <c r="B134" s="137" t="s">
        <v>262</v>
      </c>
      <c r="C134" s="141" t="s">
        <v>332</v>
      </c>
      <c r="D134" s="139" t="s">
        <v>116</v>
      </c>
      <c r="E134" s="139" t="s">
        <v>12</v>
      </c>
      <c r="F134" s="139" t="s">
        <v>146</v>
      </c>
      <c r="G134" s="139" t="s">
        <v>116</v>
      </c>
      <c r="H134" s="141">
        <v>1910</v>
      </c>
      <c r="I134" s="142">
        <v>46337.94</v>
      </c>
      <c r="J134" s="143" t="s">
        <v>118</v>
      </c>
      <c r="K134" s="143" t="s">
        <v>119</v>
      </c>
      <c r="L134" s="155" t="s">
        <v>356</v>
      </c>
      <c r="M134" s="141"/>
      <c r="N134" s="155"/>
      <c r="O134" s="155" t="s">
        <v>114</v>
      </c>
      <c r="P134" s="141" t="s">
        <v>115</v>
      </c>
      <c r="Q134" s="141" t="s">
        <v>295</v>
      </c>
      <c r="R134" s="146"/>
    </row>
    <row r="135" spans="1:18" s="147" customFormat="1" ht="25.5">
      <c r="A135" s="136" t="s">
        <v>2251</v>
      </c>
      <c r="B135" s="137" t="s">
        <v>262</v>
      </c>
      <c r="C135" s="141" t="s">
        <v>357</v>
      </c>
      <c r="D135" s="139" t="s">
        <v>116</v>
      </c>
      <c r="E135" s="139" t="s">
        <v>12</v>
      </c>
      <c r="F135" s="139" t="s">
        <v>146</v>
      </c>
      <c r="G135" s="139" t="s">
        <v>116</v>
      </c>
      <c r="H135" s="141">
        <v>1865</v>
      </c>
      <c r="I135" s="142">
        <v>80015.7</v>
      </c>
      <c r="J135" s="143" t="s">
        <v>118</v>
      </c>
      <c r="K135" s="143" t="s">
        <v>119</v>
      </c>
      <c r="L135" s="155" t="s">
        <v>358</v>
      </c>
      <c r="M135" s="141"/>
      <c r="N135" s="155"/>
      <c r="O135" s="155" t="s">
        <v>114</v>
      </c>
      <c r="P135" s="141" t="s">
        <v>115</v>
      </c>
      <c r="Q135" s="141" t="s">
        <v>149</v>
      </c>
      <c r="R135" s="146"/>
    </row>
    <row r="136" spans="1:18" s="147" customFormat="1" ht="25.5">
      <c r="A136" s="136" t="s">
        <v>2252</v>
      </c>
      <c r="B136" s="137" t="s">
        <v>262</v>
      </c>
      <c r="C136" s="141" t="s">
        <v>280</v>
      </c>
      <c r="D136" s="139" t="s">
        <v>116</v>
      </c>
      <c r="E136" s="139" t="s">
        <v>12</v>
      </c>
      <c r="F136" s="139" t="s">
        <v>146</v>
      </c>
      <c r="G136" s="139" t="s">
        <v>12</v>
      </c>
      <c r="H136" s="141">
        <v>1988</v>
      </c>
      <c r="I136" s="142">
        <v>194728.27</v>
      </c>
      <c r="J136" s="143" t="s">
        <v>118</v>
      </c>
      <c r="K136" s="143" t="s">
        <v>119</v>
      </c>
      <c r="L136" s="155" t="s">
        <v>359</v>
      </c>
      <c r="M136" s="141"/>
      <c r="N136" s="155"/>
      <c r="O136" s="155" t="s">
        <v>360</v>
      </c>
      <c r="P136" s="141" t="s">
        <v>117</v>
      </c>
      <c r="Q136" s="141" t="s">
        <v>189</v>
      </c>
      <c r="R136" s="146"/>
    </row>
    <row r="137" spans="1:18" s="147" customFormat="1" ht="25.5">
      <c r="A137" s="136" t="s">
        <v>2253</v>
      </c>
      <c r="B137" s="137" t="s">
        <v>262</v>
      </c>
      <c r="C137" s="141" t="s">
        <v>265</v>
      </c>
      <c r="D137" s="139" t="s">
        <v>116</v>
      </c>
      <c r="E137" s="139" t="s">
        <v>12</v>
      </c>
      <c r="F137" s="139" t="s">
        <v>146</v>
      </c>
      <c r="G137" s="139" t="s">
        <v>12</v>
      </c>
      <c r="H137" s="141">
        <v>1959</v>
      </c>
      <c r="I137" s="142">
        <v>15650.03</v>
      </c>
      <c r="J137" s="143" t="s">
        <v>118</v>
      </c>
      <c r="K137" s="143" t="s">
        <v>119</v>
      </c>
      <c r="L137" s="155" t="s">
        <v>361</v>
      </c>
      <c r="M137" s="141"/>
      <c r="N137" s="155"/>
      <c r="O137" s="155" t="s">
        <v>114</v>
      </c>
      <c r="P137" s="141" t="s">
        <v>117</v>
      </c>
      <c r="Q137" s="141" t="s">
        <v>189</v>
      </c>
      <c r="R137" s="146"/>
    </row>
    <row r="138" spans="1:18" s="147" customFormat="1" ht="25.5">
      <c r="A138" s="136" t="s">
        <v>2254</v>
      </c>
      <c r="B138" s="137" t="s">
        <v>262</v>
      </c>
      <c r="C138" s="141" t="s">
        <v>289</v>
      </c>
      <c r="D138" s="139" t="s">
        <v>116</v>
      </c>
      <c r="E138" s="139" t="s">
        <v>12</v>
      </c>
      <c r="F138" s="139" t="s">
        <v>146</v>
      </c>
      <c r="G138" s="139" t="s">
        <v>116</v>
      </c>
      <c r="H138" s="141">
        <v>1929</v>
      </c>
      <c r="I138" s="142">
        <v>25048.22</v>
      </c>
      <c r="J138" s="143" t="s">
        <v>118</v>
      </c>
      <c r="K138" s="143" t="s">
        <v>119</v>
      </c>
      <c r="L138" s="155" t="s">
        <v>362</v>
      </c>
      <c r="M138" s="141"/>
      <c r="N138" s="155"/>
      <c r="O138" s="155" t="s">
        <v>114</v>
      </c>
      <c r="P138" s="141" t="s">
        <v>115</v>
      </c>
      <c r="Q138" s="141" t="s">
        <v>363</v>
      </c>
      <c r="R138" s="146"/>
    </row>
    <row r="139" spans="1:18" s="147" customFormat="1" ht="25.5">
      <c r="A139" s="136" t="s">
        <v>2255</v>
      </c>
      <c r="B139" s="137" t="s">
        <v>262</v>
      </c>
      <c r="C139" s="141" t="s">
        <v>338</v>
      </c>
      <c r="D139" s="139" t="s">
        <v>116</v>
      </c>
      <c r="E139" s="139" t="s">
        <v>12</v>
      </c>
      <c r="F139" s="139" t="s">
        <v>146</v>
      </c>
      <c r="G139" s="139" t="s">
        <v>116</v>
      </c>
      <c r="H139" s="141">
        <v>1929</v>
      </c>
      <c r="I139" s="142">
        <v>26159.85</v>
      </c>
      <c r="J139" s="143" t="s">
        <v>118</v>
      </c>
      <c r="K139" s="143" t="s">
        <v>119</v>
      </c>
      <c r="L139" s="155" t="s">
        <v>364</v>
      </c>
      <c r="M139" s="141"/>
      <c r="N139" s="155"/>
      <c r="O139" s="155" t="s">
        <v>114</v>
      </c>
      <c r="P139" s="141" t="s">
        <v>115</v>
      </c>
      <c r="Q139" s="141" t="s">
        <v>363</v>
      </c>
      <c r="R139" s="146"/>
    </row>
    <row r="140" spans="1:18" s="147" customFormat="1" ht="25.5">
      <c r="A140" s="136" t="s">
        <v>2256</v>
      </c>
      <c r="B140" s="137" t="s">
        <v>262</v>
      </c>
      <c r="C140" s="141" t="s">
        <v>365</v>
      </c>
      <c r="D140" s="139" t="s">
        <v>116</v>
      </c>
      <c r="E140" s="139" t="s">
        <v>12</v>
      </c>
      <c r="F140" s="139" t="s">
        <v>146</v>
      </c>
      <c r="G140" s="139" t="s">
        <v>116</v>
      </c>
      <c r="H140" s="141">
        <v>1929</v>
      </c>
      <c r="I140" s="142">
        <v>126413.46</v>
      </c>
      <c r="J140" s="143" t="s">
        <v>118</v>
      </c>
      <c r="K140" s="143" t="s">
        <v>119</v>
      </c>
      <c r="L140" s="155" t="s">
        <v>366</v>
      </c>
      <c r="M140" s="141"/>
      <c r="N140" s="155"/>
      <c r="O140" s="155" t="s">
        <v>114</v>
      </c>
      <c r="P140" s="141" t="s">
        <v>115</v>
      </c>
      <c r="Q140" s="141" t="s">
        <v>149</v>
      </c>
      <c r="R140" s="146"/>
    </row>
    <row r="141" spans="1:18" s="147" customFormat="1" ht="25.5">
      <c r="A141" s="136" t="s">
        <v>2257</v>
      </c>
      <c r="B141" s="137" t="s">
        <v>262</v>
      </c>
      <c r="C141" s="141" t="s">
        <v>296</v>
      </c>
      <c r="D141" s="139" t="s">
        <v>116</v>
      </c>
      <c r="E141" s="139" t="s">
        <v>12</v>
      </c>
      <c r="F141" s="139" t="s">
        <v>150</v>
      </c>
      <c r="G141" s="139" t="s">
        <v>116</v>
      </c>
      <c r="H141" s="141">
        <v>1929</v>
      </c>
      <c r="I141" s="142">
        <v>9862.38</v>
      </c>
      <c r="J141" s="143" t="s">
        <v>118</v>
      </c>
      <c r="K141" s="143" t="s">
        <v>119</v>
      </c>
      <c r="L141" s="155" t="s">
        <v>367</v>
      </c>
      <c r="M141" s="141"/>
      <c r="N141" s="155"/>
      <c r="O141" s="155" t="s">
        <v>114</v>
      </c>
      <c r="P141" s="141" t="s">
        <v>115</v>
      </c>
      <c r="Q141" s="141" t="s">
        <v>295</v>
      </c>
      <c r="R141" s="146"/>
    </row>
    <row r="142" spans="1:18" s="147" customFormat="1" ht="25.5">
      <c r="A142" s="136" t="s">
        <v>2258</v>
      </c>
      <c r="B142" s="137" t="s">
        <v>262</v>
      </c>
      <c r="C142" s="141" t="s">
        <v>338</v>
      </c>
      <c r="D142" s="139" t="s">
        <v>116</v>
      </c>
      <c r="E142" s="139" t="s">
        <v>12</v>
      </c>
      <c r="F142" s="139" t="s">
        <v>150</v>
      </c>
      <c r="G142" s="139" t="s">
        <v>116</v>
      </c>
      <c r="H142" s="141">
        <v>1929</v>
      </c>
      <c r="I142" s="142">
        <v>34290.77</v>
      </c>
      <c r="J142" s="143" t="s">
        <v>118</v>
      </c>
      <c r="K142" s="143" t="s">
        <v>119</v>
      </c>
      <c r="L142" s="155" t="s">
        <v>368</v>
      </c>
      <c r="M142" s="141"/>
      <c r="N142" s="155"/>
      <c r="O142" s="155" t="s">
        <v>114</v>
      </c>
      <c r="P142" s="141" t="s">
        <v>115</v>
      </c>
      <c r="Q142" s="141" t="s">
        <v>295</v>
      </c>
      <c r="R142" s="146"/>
    </row>
    <row r="143" spans="1:18" s="147" customFormat="1" ht="25.5">
      <c r="A143" s="136" t="s">
        <v>2259</v>
      </c>
      <c r="B143" s="137" t="s">
        <v>262</v>
      </c>
      <c r="C143" s="141" t="s">
        <v>369</v>
      </c>
      <c r="D143" s="139" t="s">
        <v>116</v>
      </c>
      <c r="E143" s="139" t="s">
        <v>12</v>
      </c>
      <c r="F143" s="139" t="s">
        <v>150</v>
      </c>
      <c r="G143" s="139" t="s">
        <v>116</v>
      </c>
      <c r="H143" s="141">
        <v>1870</v>
      </c>
      <c r="I143" s="142">
        <v>161890.58</v>
      </c>
      <c r="J143" s="143" t="s">
        <v>118</v>
      </c>
      <c r="K143" s="143" t="s">
        <v>119</v>
      </c>
      <c r="L143" s="155" t="s">
        <v>370</v>
      </c>
      <c r="M143" s="141"/>
      <c r="N143" s="155"/>
      <c r="O143" s="155" t="s">
        <v>114</v>
      </c>
      <c r="P143" s="141" t="s">
        <v>115</v>
      </c>
      <c r="Q143" s="141" t="s">
        <v>149</v>
      </c>
      <c r="R143" s="146"/>
    </row>
    <row r="144" spans="1:18" s="147" customFormat="1" ht="25.5">
      <c r="A144" s="136" t="s">
        <v>2260</v>
      </c>
      <c r="B144" s="137" t="s">
        <v>262</v>
      </c>
      <c r="C144" s="141" t="s">
        <v>280</v>
      </c>
      <c r="D144" s="139" t="s">
        <v>116</v>
      </c>
      <c r="E144" s="139" t="s">
        <v>12</v>
      </c>
      <c r="F144" s="139" t="s">
        <v>150</v>
      </c>
      <c r="G144" s="139" t="s">
        <v>116</v>
      </c>
      <c r="H144" s="141">
        <v>1890</v>
      </c>
      <c r="I144" s="142">
        <v>103032.69</v>
      </c>
      <c r="J144" s="143" t="s">
        <v>118</v>
      </c>
      <c r="K144" s="143" t="s">
        <v>119</v>
      </c>
      <c r="L144" s="155" t="s">
        <v>371</v>
      </c>
      <c r="M144" s="141"/>
      <c r="N144" s="155"/>
      <c r="O144" s="155" t="s">
        <v>114</v>
      </c>
      <c r="P144" s="141" t="s">
        <v>115</v>
      </c>
      <c r="Q144" s="141" t="s">
        <v>149</v>
      </c>
      <c r="R144" s="146"/>
    </row>
    <row r="145" spans="1:18" s="147" customFormat="1" ht="25.5">
      <c r="A145" s="136" t="s">
        <v>2261</v>
      </c>
      <c r="B145" s="137" t="s">
        <v>262</v>
      </c>
      <c r="C145" s="141" t="s">
        <v>317</v>
      </c>
      <c r="D145" s="139" t="s">
        <v>116</v>
      </c>
      <c r="E145" s="139" t="s">
        <v>12</v>
      </c>
      <c r="F145" s="139" t="s">
        <v>146</v>
      </c>
      <c r="G145" s="139" t="s">
        <v>116</v>
      </c>
      <c r="H145" s="141">
        <v>1860</v>
      </c>
      <c r="I145" s="142">
        <v>119249.14</v>
      </c>
      <c r="J145" s="143" t="s">
        <v>118</v>
      </c>
      <c r="K145" s="143" t="s">
        <v>119</v>
      </c>
      <c r="L145" s="155" t="s">
        <v>372</v>
      </c>
      <c r="M145" s="141"/>
      <c r="N145" s="155"/>
      <c r="O145" s="155" t="s">
        <v>114</v>
      </c>
      <c r="P145" s="141" t="s">
        <v>115</v>
      </c>
      <c r="Q145" s="141" t="s">
        <v>149</v>
      </c>
      <c r="R145" s="146"/>
    </row>
    <row r="146" spans="1:18" s="147" customFormat="1" ht="25.5">
      <c r="A146" s="136" t="s">
        <v>2262</v>
      </c>
      <c r="B146" s="137" t="s">
        <v>262</v>
      </c>
      <c r="C146" s="141" t="s">
        <v>289</v>
      </c>
      <c r="D146" s="139" t="s">
        <v>116</v>
      </c>
      <c r="E146" s="139" t="s">
        <v>12</v>
      </c>
      <c r="F146" s="139" t="s">
        <v>146</v>
      </c>
      <c r="G146" s="139" t="s">
        <v>12</v>
      </c>
      <c r="H146" s="141">
        <v>1959</v>
      </c>
      <c r="I146" s="142">
        <v>43639.61</v>
      </c>
      <c r="J146" s="143" t="s">
        <v>118</v>
      </c>
      <c r="K146" s="143" t="s">
        <v>119</v>
      </c>
      <c r="L146" s="155" t="s">
        <v>373</v>
      </c>
      <c r="M146" s="141"/>
      <c r="N146" s="155"/>
      <c r="O146" s="155" t="s">
        <v>114</v>
      </c>
      <c r="P146" s="141" t="s">
        <v>117</v>
      </c>
      <c r="Q146" s="141" t="s">
        <v>158</v>
      </c>
      <c r="R146" s="146"/>
    </row>
    <row r="147" spans="1:18" s="147" customFormat="1" ht="25.5">
      <c r="A147" s="136" t="s">
        <v>2263</v>
      </c>
      <c r="B147" s="137" t="s">
        <v>262</v>
      </c>
      <c r="C147" s="141" t="s">
        <v>338</v>
      </c>
      <c r="D147" s="139" t="s">
        <v>116</v>
      </c>
      <c r="E147" s="139" t="s">
        <v>12</v>
      </c>
      <c r="F147" s="139" t="s">
        <v>146</v>
      </c>
      <c r="G147" s="139" t="s">
        <v>12</v>
      </c>
      <c r="H147" s="141">
        <v>1965</v>
      </c>
      <c r="I147" s="142">
        <v>43186.48</v>
      </c>
      <c r="J147" s="143" t="s">
        <v>118</v>
      </c>
      <c r="K147" s="143" t="s">
        <v>119</v>
      </c>
      <c r="L147" s="155" t="s">
        <v>374</v>
      </c>
      <c r="M147" s="141"/>
      <c r="N147" s="155"/>
      <c r="O147" s="155" t="s">
        <v>114</v>
      </c>
      <c r="P147" s="141" t="s">
        <v>117</v>
      </c>
      <c r="Q147" s="141" t="s">
        <v>375</v>
      </c>
      <c r="R147" s="146"/>
    </row>
    <row r="148" spans="1:18" s="147" customFormat="1" ht="25.5">
      <c r="A148" s="136" t="s">
        <v>2264</v>
      </c>
      <c r="B148" s="137" t="s">
        <v>262</v>
      </c>
      <c r="C148" s="141" t="s">
        <v>296</v>
      </c>
      <c r="D148" s="139" t="s">
        <v>116</v>
      </c>
      <c r="E148" s="139" t="s">
        <v>12</v>
      </c>
      <c r="F148" s="139" t="s">
        <v>146</v>
      </c>
      <c r="G148" s="139" t="s">
        <v>12</v>
      </c>
      <c r="H148" s="141">
        <v>1965</v>
      </c>
      <c r="I148" s="142">
        <v>36453.93</v>
      </c>
      <c r="J148" s="143" t="s">
        <v>118</v>
      </c>
      <c r="K148" s="143" t="s">
        <v>119</v>
      </c>
      <c r="L148" s="155" t="s">
        <v>376</v>
      </c>
      <c r="M148" s="141"/>
      <c r="N148" s="155"/>
      <c r="O148" s="155" t="s">
        <v>114</v>
      </c>
      <c r="P148" s="141" t="s">
        <v>117</v>
      </c>
      <c r="Q148" s="141" t="s">
        <v>375</v>
      </c>
      <c r="R148" s="146"/>
    </row>
    <row r="149" spans="1:18" s="147" customFormat="1" ht="25.5">
      <c r="A149" s="136" t="s">
        <v>2265</v>
      </c>
      <c r="B149" s="137" t="s">
        <v>262</v>
      </c>
      <c r="C149" s="141" t="s">
        <v>307</v>
      </c>
      <c r="D149" s="139" t="s">
        <v>116</v>
      </c>
      <c r="E149" s="139" t="s">
        <v>12</v>
      </c>
      <c r="F149" s="139" t="s">
        <v>146</v>
      </c>
      <c r="G149" s="139" t="s">
        <v>12</v>
      </c>
      <c r="H149" s="141">
        <v>1965</v>
      </c>
      <c r="I149" s="142">
        <v>51265.7</v>
      </c>
      <c r="J149" s="143" t="s">
        <v>118</v>
      </c>
      <c r="K149" s="143" t="s">
        <v>119</v>
      </c>
      <c r="L149" s="155" t="s">
        <v>377</v>
      </c>
      <c r="M149" s="141"/>
      <c r="N149" s="155"/>
      <c r="O149" s="155" t="s">
        <v>114</v>
      </c>
      <c r="P149" s="141" t="s">
        <v>117</v>
      </c>
      <c r="Q149" s="141" t="s">
        <v>375</v>
      </c>
      <c r="R149" s="146"/>
    </row>
    <row r="150" spans="1:18" s="147" customFormat="1" ht="25.5">
      <c r="A150" s="136" t="s">
        <v>2266</v>
      </c>
      <c r="B150" s="137" t="s">
        <v>262</v>
      </c>
      <c r="C150" s="141" t="s">
        <v>315</v>
      </c>
      <c r="D150" s="139" t="s">
        <v>116</v>
      </c>
      <c r="E150" s="139" t="s">
        <v>12</v>
      </c>
      <c r="F150" s="139" t="s">
        <v>146</v>
      </c>
      <c r="G150" s="139" t="s">
        <v>12</v>
      </c>
      <c r="H150" s="141">
        <v>1979</v>
      </c>
      <c r="I150" s="142">
        <v>218738.08</v>
      </c>
      <c r="J150" s="143" t="s">
        <v>118</v>
      </c>
      <c r="K150" s="143" t="s">
        <v>119</v>
      </c>
      <c r="L150" s="155" t="s">
        <v>378</v>
      </c>
      <c r="M150" s="141"/>
      <c r="N150" s="155"/>
      <c r="O150" s="155" t="s">
        <v>303</v>
      </c>
      <c r="P150" s="141" t="s">
        <v>128</v>
      </c>
      <c r="Q150" s="141" t="s">
        <v>158</v>
      </c>
      <c r="R150" s="146"/>
    </row>
    <row r="151" spans="1:18" s="147" customFormat="1" ht="25.5">
      <c r="A151" s="136" t="s">
        <v>2267</v>
      </c>
      <c r="B151" s="137" t="s">
        <v>262</v>
      </c>
      <c r="C151" s="141" t="s">
        <v>296</v>
      </c>
      <c r="D151" s="139" t="s">
        <v>116</v>
      </c>
      <c r="E151" s="139" t="s">
        <v>12</v>
      </c>
      <c r="F151" s="139" t="s">
        <v>150</v>
      </c>
      <c r="G151" s="139" t="s">
        <v>12</v>
      </c>
      <c r="H151" s="141" t="s">
        <v>379</v>
      </c>
      <c r="I151" s="142">
        <v>38056.56</v>
      </c>
      <c r="J151" s="143" t="s">
        <v>118</v>
      </c>
      <c r="K151" s="143" t="s">
        <v>119</v>
      </c>
      <c r="L151" s="155" t="s">
        <v>380</v>
      </c>
      <c r="M151" s="141"/>
      <c r="N151" s="155"/>
      <c r="O151" s="155" t="s">
        <v>114</v>
      </c>
      <c r="P151" s="141" t="s">
        <v>311</v>
      </c>
      <c r="Q151" s="141" t="s">
        <v>149</v>
      </c>
      <c r="R151" s="146"/>
    </row>
    <row r="152" spans="1:18" s="147" customFormat="1" ht="25.5">
      <c r="A152" s="136" t="s">
        <v>2268</v>
      </c>
      <c r="B152" s="137" t="s">
        <v>262</v>
      </c>
      <c r="C152" s="141" t="s">
        <v>338</v>
      </c>
      <c r="D152" s="139" t="s">
        <v>116</v>
      </c>
      <c r="E152" s="139" t="s">
        <v>12</v>
      </c>
      <c r="F152" s="139" t="s">
        <v>146</v>
      </c>
      <c r="G152" s="139" t="s">
        <v>12</v>
      </c>
      <c r="H152" s="141">
        <v>1966</v>
      </c>
      <c r="I152" s="142">
        <v>52584.08</v>
      </c>
      <c r="J152" s="143" t="s">
        <v>118</v>
      </c>
      <c r="K152" s="143" t="s">
        <v>119</v>
      </c>
      <c r="L152" s="155" t="s">
        <v>381</v>
      </c>
      <c r="M152" s="141"/>
      <c r="N152" s="155"/>
      <c r="O152" s="155" t="s">
        <v>114</v>
      </c>
      <c r="P152" s="141" t="s">
        <v>128</v>
      </c>
      <c r="Q152" s="141" t="s">
        <v>158</v>
      </c>
      <c r="R152" s="146"/>
    </row>
    <row r="153" spans="1:18" s="147" customFormat="1" ht="25.5">
      <c r="A153" s="136" t="s">
        <v>2269</v>
      </c>
      <c r="B153" s="137" t="s">
        <v>262</v>
      </c>
      <c r="C153" s="141" t="s">
        <v>338</v>
      </c>
      <c r="D153" s="139" t="s">
        <v>116</v>
      </c>
      <c r="E153" s="139" t="s">
        <v>12</v>
      </c>
      <c r="F153" s="139" t="s">
        <v>146</v>
      </c>
      <c r="G153" s="139" t="s">
        <v>12</v>
      </c>
      <c r="H153" s="141">
        <v>1968</v>
      </c>
      <c r="I153" s="142">
        <v>44195.68</v>
      </c>
      <c r="J153" s="143" t="s">
        <v>118</v>
      </c>
      <c r="K153" s="143" t="s">
        <v>119</v>
      </c>
      <c r="L153" s="155" t="s">
        <v>382</v>
      </c>
      <c r="M153" s="141"/>
      <c r="N153" s="155"/>
      <c r="O153" s="155" t="s">
        <v>114</v>
      </c>
      <c r="P153" s="141" t="s">
        <v>128</v>
      </c>
      <c r="Q153" s="141" t="s">
        <v>158</v>
      </c>
      <c r="R153" s="146"/>
    </row>
    <row r="154" spans="1:18" s="147" customFormat="1" ht="25.5">
      <c r="A154" s="136" t="s">
        <v>2270</v>
      </c>
      <c r="B154" s="137" t="s">
        <v>262</v>
      </c>
      <c r="C154" s="141" t="s">
        <v>265</v>
      </c>
      <c r="D154" s="139" t="s">
        <v>116</v>
      </c>
      <c r="E154" s="139" t="s">
        <v>12</v>
      </c>
      <c r="F154" s="139" t="s">
        <v>146</v>
      </c>
      <c r="G154" s="139" t="s">
        <v>12</v>
      </c>
      <c r="H154" s="141">
        <v>1966</v>
      </c>
      <c r="I154" s="142">
        <v>30455.09</v>
      </c>
      <c r="J154" s="143" t="s">
        <v>118</v>
      </c>
      <c r="K154" s="143" t="s">
        <v>119</v>
      </c>
      <c r="L154" s="155" t="s">
        <v>383</v>
      </c>
      <c r="M154" s="141"/>
      <c r="N154" s="155"/>
      <c r="O154" s="155" t="s">
        <v>114</v>
      </c>
      <c r="P154" s="141" t="s">
        <v>128</v>
      </c>
      <c r="Q154" s="141" t="s">
        <v>158</v>
      </c>
      <c r="R154" s="146"/>
    </row>
    <row r="155" spans="1:18" s="147" customFormat="1" ht="25.5">
      <c r="A155" s="136" t="s">
        <v>2271</v>
      </c>
      <c r="B155" s="137" t="s">
        <v>262</v>
      </c>
      <c r="C155" s="141" t="s">
        <v>384</v>
      </c>
      <c r="D155" s="139" t="s">
        <v>116</v>
      </c>
      <c r="E155" s="139" t="s">
        <v>12</v>
      </c>
      <c r="F155" s="139" t="s">
        <v>150</v>
      </c>
      <c r="G155" s="139" t="s">
        <v>12</v>
      </c>
      <c r="H155" s="141">
        <v>1905</v>
      </c>
      <c r="I155" s="142">
        <v>74278.61</v>
      </c>
      <c r="J155" s="143" t="s">
        <v>118</v>
      </c>
      <c r="K155" s="143" t="s">
        <v>119</v>
      </c>
      <c r="L155" s="155" t="s">
        <v>385</v>
      </c>
      <c r="M155" s="141"/>
      <c r="N155" s="155"/>
      <c r="O155" s="155" t="s">
        <v>114</v>
      </c>
      <c r="P155" s="141" t="s">
        <v>115</v>
      </c>
      <c r="Q155" s="141" t="s">
        <v>149</v>
      </c>
      <c r="R155" s="146"/>
    </row>
    <row r="156" spans="1:18" s="147" customFormat="1" ht="25.5">
      <c r="A156" s="136" t="s">
        <v>2272</v>
      </c>
      <c r="B156" s="137" t="s">
        <v>262</v>
      </c>
      <c r="C156" s="141" t="s">
        <v>280</v>
      </c>
      <c r="D156" s="139" t="s">
        <v>116</v>
      </c>
      <c r="E156" s="139" t="s">
        <v>12</v>
      </c>
      <c r="F156" s="139" t="s">
        <v>146</v>
      </c>
      <c r="G156" s="139" t="s">
        <v>12</v>
      </c>
      <c r="H156" s="141">
        <v>1975</v>
      </c>
      <c r="I156" s="142">
        <v>54174.87</v>
      </c>
      <c r="J156" s="143" t="s">
        <v>118</v>
      </c>
      <c r="K156" s="143" t="s">
        <v>119</v>
      </c>
      <c r="L156" s="155" t="s">
        <v>386</v>
      </c>
      <c r="M156" s="141"/>
      <c r="N156" s="155"/>
      <c r="O156" s="155" t="s">
        <v>303</v>
      </c>
      <c r="P156" s="141" t="s">
        <v>128</v>
      </c>
      <c r="Q156" s="141" t="s">
        <v>158</v>
      </c>
      <c r="R156" s="146"/>
    </row>
    <row r="157" spans="1:18" s="147" customFormat="1" ht="25.5">
      <c r="A157" s="136" t="s">
        <v>2273</v>
      </c>
      <c r="B157" s="137" t="s">
        <v>262</v>
      </c>
      <c r="C157" s="141" t="s">
        <v>263</v>
      </c>
      <c r="D157" s="139" t="s">
        <v>116</v>
      </c>
      <c r="E157" s="139" t="s">
        <v>12</v>
      </c>
      <c r="F157" s="139" t="s">
        <v>146</v>
      </c>
      <c r="G157" s="139" t="s">
        <v>12</v>
      </c>
      <c r="H157" s="141">
        <v>1974</v>
      </c>
      <c r="I157" s="142">
        <v>10924.58</v>
      </c>
      <c r="J157" s="143" t="s">
        <v>118</v>
      </c>
      <c r="K157" s="143" t="s">
        <v>119</v>
      </c>
      <c r="L157" s="155" t="s">
        <v>387</v>
      </c>
      <c r="M157" s="141"/>
      <c r="N157" s="155"/>
      <c r="O157" s="155" t="s">
        <v>303</v>
      </c>
      <c r="P157" s="141" t="s">
        <v>128</v>
      </c>
      <c r="Q157" s="141" t="s">
        <v>158</v>
      </c>
      <c r="R157" s="146"/>
    </row>
    <row r="158" spans="1:18" s="147" customFormat="1" ht="25.5">
      <c r="A158" s="136" t="s">
        <v>2274</v>
      </c>
      <c r="B158" s="137" t="s">
        <v>262</v>
      </c>
      <c r="C158" s="141" t="s">
        <v>289</v>
      </c>
      <c r="D158" s="139" t="s">
        <v>116</v>
      </c>
      <c r="E158" s="139" t="s">
        <v>12</v>
      </c>
      <c r="F158" s="139" t="s">
        <v>146</v>
      </c>
      <c r="G158" s="139" t="s">
        <v>116</v>
      </c>
      <c r="H158" s="141">
        <v>1941</v>
      </c>
      <c r="I158" s="142">
        <v>27289.11</v>
      </c>
      <c r="J158" s="143" t="s">
        <v>118</v>
      </c>
      <c r="K158" s="143" t="s">
        <v>119</v>
      </c>
      <c r="L158" s="155" t="s">
        <v>388</v>
      </c>
      <c r="M158" s="141"/>
      <c r="N158" s="155"/>
      <c r="O158" s="155" t="s">
        <v>114</v>
      </c>
      <c r="P158" s="141" t="s">
        <v>115</v>
      </c>
      <c r="Q158" s="141" t="s">
        <v>295</v>
      </c>
      <c r="R158" s="146"/>
    </row>
    <row r="159" spans="1:18" s="147" customFormat="1" ht="25.5">
      <c r="A159" s="136" t="s">
        <v>2275</v>
      </c>
      <c r="B159" s="137" t="s">
        <v>262</v>
      </c>
      <c r="C159" s="141" t="s">
        <v>307</v>
      </c>
      <c r="D159" s="139" t="s">
        <v>116</v>
      </c>
      <c r="E159" s="139" t="s">
        <v>12</v>
      </c>
      <c r="F159" s="139" t="s">
        <v>146</v>
      </c>
      <c r="G159" s="139" t="s">
        <v>116</v>
      </c>
      <c r="H159" s="141">
        <v>1941</v>
      </c>
      <c r="I159" s="142">
        <v>68910.74</v>
      </c>
      <c r="J159" s="143" t="s">
        <v>118</v>
      </c>
      <c r="K159" s="143" t="s">
        <v>119</v>
      </c>
      <c r="L159" s="155" t="s">
        <v>389</v>
      </c>
      <c r="M159" s="141"/>
      <c r="N159" s="155"/>
      <c r="O159" s="155" t="s">
        <v>114</v>
      </c>
      <c r="P159" s="141" t="s">
        <v>115</v>
      </c>
      <c r="Q159" s="141" t="s">
        <v>295</v>
      </c>
      <c r="R159" s="146"/>
    </row>
    <row r="160" spans="1:18" s="147" customFormat="1" ht="25.5">
      <c r="A160" s="136" t="s">
        <v>2276</v>
      </c>
      <c r="B160" s="137" t="s">
        <v>262</v>
      </c>
      <c r="C160" s="141" t="s">
        <v>296</v>
      </c>
      <c r="D160" s="139" t="s">
        <v>116</v>
      </c>
      <c r="E160" s="139" t="s">
        <v>12</v>
      </c>
      <c r="F160" s="139" t="s">
        <v>146</v>
      </c>
      <c r="G160" s="139" t="s">
        <v>116</v>
      </c>
      <c r="H160" s="141">
        <v>1890</v>
      </c>
      <c r="I160" s="142">
        <v>14620.5</v>
      </c>
      <c r="J160" s="143" t="s">
        <v>118</v>
      </c>
      <c r="K160" s="143" t="s">
        <v>119</v>
      </c>
      <c r="L160" s="155" t="s">
        <v>390</v>
      </c>
      <c r="M160" s="141"/>
      <c r="N160" s="155"/>
      <c r="O160" s="155" t="s">
        <v>114</v>
      </c>
      <c r="P160" s="141" t="s">
        <v>115</v>
      </c>
      <c r="Q160" s="141" t="s">
        <v>295</v>
      </c>
      <c r="R160" s="146"/>
    </row>
    <row r="161" spans="1:18" s="147" customFormat="1" ht="25.5">
      <c r="A161" s="136" t="s">
        <v>2277</v>
      </c>
      <c r="B161" s="137" t="s">
        <v>262</v>
      </c>
      <c r="C161" s="141" t="s">
        <v>296</v>
      </c>
      <c r="D161" s="139" t="s">
        <v>116</v>
      </c>
      <c r="E161" s="139" t="s">
        <v>12</v>
      </c>
      <c r="F161" s="139" t="s">
        <v>146</v>
      </c>
      <c r="G161" s="139" t="s">
        <v>116</v>
      </c>
      <c r="H161" s="141">
        <v>1860</v>
      </c>
      <c r="I161" s="142">
        <v>18803.19</v>
      </c>
      <c r="J161" s="143"/>
      <c r="K161" s="143" t="s">
        <v>151</v>
      </c>
      <c r="L161" s="155" t="s">
        <v>391</v>
      </c>
      <c r="M161" s="141"/>
      <c r="N161" s="155"/>
      <c r="O161" s="155" t="s">
        <v>114</v>
      </c>
      <c r="P161" s="141" t="s">
        <v>115</v>
      </c>
      <c r="Q161" s="141" t="s">
        <v>149</v>
      </c>
      <c r="R161" s="146"/>
    </row>
    <row r="162" spans="1:18" s="147" customFormat="1" ht="25.5">
      <c r="A162" s="136" t="s">
        <v>2278</v>
      </c>
      <c r="B162" s="137" t="s">
        <v>262</v>
      </c>
      <c r="C162" s="141" t="s">
        <v>289</v>
      </c>
      <c r="D162" s="139" t="s">
        <v>116</v>
      </c>
      <c r="E162" s="139" t="s">
        <v>12</v>
      </c>
      <c r="F162" s="139" t="s">
        <v>146</v>
      </c>
      <c r="G162" s="139" t="s">
        <v>116</v>
      </c>
      <c r="H162" s="141" t="s">
        <v>392</v>
      </c>
      <c r="I162" s="142">
        <v>31975.63</v>
      </c>
      <c r="J162" s="143"/>
      <c r="K162" s="143" t="s">
        <v>151</v>
      </c>
      <c r="L162" s="155" t="s">
        <v>393</v>
      </c>
      <c r="M162" s="141"/>
      <c r="N162" s="155"/>
      <c r="O162" s="155" t="s">
        <v>114</v>
      </c>
      <c r="P162" s="141" t="s">
        <v>115</v>
      </c>
      <c r="Q162" s="141" t="s">
        <v>149</v>
      </c>
      <c r="R162" s="146"/>
    </row>
    <row r="163" spans="1:18" s="147" customFormat="1" ht="25.5">
      <c r="A163" s="136" t="s">
        <v>2279</v>
      </c>
      <c r="B163" s="137" t="s">
        <v>262</v>
      </c>
      <c r="C163" s="141" t="s">
        <v>394</v>
      </c>
      <c r="D163" s="139" t="s">
        <v>116</v>
      </c>
      <c r="E163" s="139" t="s">
        <v>12</v>
      </c>
      <c r="F163" s="139" t="s">
        <v>146</v>
      </c>
      <c r="G163" s="139" t="s">
        <v>116</v>
      </c>
      <c r="H163" s="141" t="s">
        <v>395</v>
      </c>
      <c r="I163" s="142">
        <v>25582.19</v>
      </c>
      <c r="J163" s="143"/>
      <c r="K163" s="143" t="s">
        <v>151</v>
      </c>
      <c r="L163" s="155" t="s">
        <v>396</v>
      </c>
      <c r="M163" s="141"/>
      <c r="N163" s="155"/>
      <c r="O163" s="155" t="s">
        <v>114</v>
      </c>
      <c r="P163" s="141" t="s">
        <v>115</v>
      </c>
      <c r="Q163" s="141" t="s">
        <v>149</v>
      </c>
      <c r="R163" s="146"/>
    </row>
    <row r="164" spans="1:18" s="147" customFormat="1" ht="25.5">
      <c r="A164" s="136" t="s">
        <v>2280</v>
      </c>
      <c r="B164" s="137" t="s">
        <v>262</v>
      </c>
      <c r="C164" s="141" t="s">
        <v>397</v>
      </c>
      <c r="D164" s="139" t="s">
        <v>116</v>
      </c>
      <c r="E164" s="139" t="s">
        <v>12</v>
      </c>
      <c r="F164" s="139" t="s">
        <v>146</v>
      </c>
      <c r="G164" s="139" t="s">
        <v>116</v>
      </c>
      <c r="H164" s="141" t="s">
        <v>398</v>
      </c>
      <c r="I164" s="142">
        <v>45732.31</v>
      </c>
      <c r="J164" s="143"/>
      <c r="K164" s="143" t="s">
        <v>151</v>
      </c>
      <c r="L164" s="155" t="s">
        <v>399</v>
      </c>
      <c r="M164" s="141"/>
      <c r="N164" s="155"/>
      <c r="O164" s="155" t="s">
        <v>114</v>
      </c>
      <c r="P164" s="141" t="s">
        <v>115</v>
      </c>
      <c r="Q164" s="141" t="s">
        <v>400</v>
      </c>
      <c r="R164" s="146"/>
    </row>
    <row r="165" spans="1:18" s="147" customFormat="1" ht="25.5">
      <c r="A165" s="136" t="s">
        <v>2281</v>
      </c>
      <c r="B165" s="137" t="s">
        <v>262</v>
      </c>
      <c r="C165" s="141" t="s">
        <v>289</v>
      </c>
      <c r="D165" s="139" t="s">
        <v>116</v>
      </c>
      <c r="E165" s="139" t="s">
        <v>12</v>
      </c>
      <c r="F165" s="139" t="s">
        <v>146</v>
      </c>
      <c r="G165" s="139" t="s">
        <v>116</v>
      </c>
      <c r="H165" s="141">
        <v>1800</v>
      </c>
      <c r="I165" s="142">
        <v>37831.06</v>
      </c>
      <c r="J165" s="143"/>
      <c r="K165" s="143" t="s">
        <v>151</v>
      </c>
      <c r="L165" s="155" t="s">
        <v>401</v>
      </c>
      <c r="M165" s="141"/>
      <c r="N165" s="155"/>
      <c r="O165" s="155" t="s">
        <v>114</v>
      </c>
      <c r="P165" s="141" t="s">
        <v>115</v>
      </c>
      <c r="Q165" s="141" t="s">
        <v>149</v>
      </c>
      <c r="R165" s="146"/>
    </row>
    <row r="166" spans="1:18" s="147" customFormat="1" ht="25.5">
      <c r="A166" s="136" t="s">
        <v>2282</v>
      </c>
      <c r="B166" s="137" t="s">
        <v>262</v>
      </c>
      <c r="C166" s="141" t="s">
        <v>271</v>
      </c>
      <c r="D166" s="139" t="s">
        <v>116</v>
      </c>
      <c r="E166" s="139" t="s">
        <v>12</v>
      </c>
      <c r="F166" s="139" t="s">
        <v>146</v>
      </c>
      <c r="G166" s="139" t="s">
        <v>116</v>
      </c>
      <c r="H166" s="141">
        <v>1800</v>
      </c>
      <c r="I166" s="142">
        <v>65073.4</v>
      </c>
      <c r="J166" s="143"/>
      <c r="K166" s="143" t="s">
        <v>151</v>
      </c>
      <c r="L166" s="155" t="s">
        <v>402</v>
      </c>
      <c r="M166" s="141"/>
      <c r="N166" s="155"/>
      <c r="O166" s="155" t="s">
        <v>114</v>
      </c>
      <c r="P166" s="141" t="s">
        <v>115</v>
      </c>
      <c r="Q166" s="141" t="s">
        <v>189</v>
      </c>
      <c r="R166" s="146"/>
    </row>
    <row r="167" spans="1:18" s="147" customFormat="1" ht="25.5">
      <c r="A167" s="136" t="s">
        <v>2283</v>
      </c>
      <c r="B167" s="137" t="s">
        <v>262</v>
      </c>
      <c r="C167" s="141" t="s">
        <v>263</v>
      </c>
      <c r="D167" s="139" t="s">
        <v>116</v>
      </c>
      <c r="E167" s="139" t="s">
        <v>12</v>
      </c>
      <c r="F167" s="139" t="s">
        <v>146</v>
      </c>
      <c r="G167" s="139" t="s">
        <v>116</v>
      </c>
      <c r="H167" s="141">
        <v>1800</v>
      </c>
      <c r="I167" s="142">
        <v>32595.63</v>
      </c>
      <c r="J167" s="143"/>
      <c r="K167" s="143" t="s">
        <v>151</v>
      </c>
      <c r="L167" s="155" t="s">
        <v>403</v>
      </c>
      <c r="M167" s="141"/>
      <c r="N167" s="155"/>
      <c r="O167" s="155" t="s">
        <v>114</v>
      </c>
      <c r="P167" s="141"/>
      <c r="Q167" s="141" t="s">
        <v>295</v>
      </c>
      <c r="R167" s="146"/>
    </row>
    <row r="168" spans="1:18" s="147" customFormat="1" ht="25.5">
      <c r="A168" s="136" t="s">
        <v>2284</v>
      </c>
      <c r="B168" s="137" t="s">
        <v>262</v>
      </c>
      <c r="C168" s="141" t="s">
        <v>263</v>
      </c>
      <c r="D168" s="139" t="s">
        <v>116</v>
      </c>
      <c r="E168" s="139" t="s">
        <v>12</v>
      </c>
      <c r="F168" s="139" t="s">
        <v>150</v>
      </c>
      <c r="G168" s="139" t="s">
        <v>116</v>
      </c>
      <c r="H168" s="141" t="s">
        <v>404</v>
      </c>
      <c r="I168" s="142">
        <v>26019.86</v>
      </c>
      <c r="J168" s="143" t="s">
        <v>118</v>
      </c>
      <c r="K168" s="143" t="s">
        <v>151</v>
      </c>
      <c r="L168" s="155" t="s">
        <v>405</v>
      </c>
      <c r="M168" s="141"/>
      <c r="N168" s="155"/>
      <c r="O168" s="155" t="s">
        <v>114</v>
      </c>
      <c r="P168" s="141" t="s">
        <v>115</v>
      </c>
      <c r="Q168" s="141" t="s">
        <v>149</v>
      </c>
      <c r="R168" s="146"/>
    </row>
    <row r="169" spans="1:18" s="147" customFormat="1" ht="25.5">
      <c r="A169" s="136" t="s">
        <v>2285</v>
      </c>
      <c r="B169" s="137" t="s">
        <v>262</v>
      </c>
      <c r="C169" s="141" t="s">
        <v>338</v>
      </c>
      <c r="D169" s="139" t="s">
        <v>116</v>
      </c>
      <c r="E169" s="139" t="s">
        <v>12</v>
      </c>
      <c r="F169" s="139" t="s">
        <v>146</v>
      </c>
      <c r="G169" s="139" t="s">
        <v>116</v>
      </c>
      <c r="H169" s="141">
        <v>1949</v>
      </c>
      <c r="I169" s="142">
        <v>23914.15</v>
      </c>
      <c r="J169" s="143"/>
      <c r="K169" s="143" t="s">
        <v>151</v>
      </c>
      <c r="L169" s="155" t="s">
        <v>406</v>
      </c>
      <c r="M169" s="141"/>
      <c r="N169" s="155"/>
      <c r="O169" s="155" t="s">
        <v>114</v>
      </c>
      <c r="P169" s="141" t="s">
        <v>115</v>
      </c>
      <c r="Q169" s="141" t="s">
        <v>149</v>
      </c>
      <c r="R169" s="146"/>
    </row>
    <row r="170" spans="1:18" s="147" customFormat="1" ht="25.5">
      <c r="A170" s="136" t="s">
        <v>2286</v>
      </c>
      <c r="B170" s="137" t="s">
        <v>256</v>
      </c>
      <c r="C170" s="141" t="s">
        <v>257</v>
      </c>
      <c r="D170" s="139" t="s">
        <v>116</v>
      </c>
      <c r="E170" s="139" t="s">
        <v>116</v>
      </c>
      <c r="F170" s="139" t="s">
        <v>120</v>
      </c>
      <c r="G170" s="139" t="s">
        <v>12</v>
      </c>
      <c r="H170" s="141">
        <v>1910</v>
      </c>
      <c r="I170" s="142">
        <v>546.38</v>
      </c>
      <c r="J170" s="143" t="s">
        <v>118</v>
      </c>
      <c r="K170" s="143" t="s">
        <v>119</v>
      </c>
      <c r="L170" s="155" t="s">
        <v>405</v>
      </c>
      <c r="M170" s="141"/>
      <c r="N170" s="155"/>
      <c r="O170" s="155" t="s">
        <v>114</v>
      </c>
      <c r="P170" s="141" t="s">
        <v>115</v>
      </c>
      <c r="Q170" s="141" t="s">
        <v>149</v>
      </c>
      <c r="R170" s="146"/>
    </row>
    <row r="171" spans="1:18" s="147" customFormat="1" ht="25.5">
      <c r="A171" s="136" t="s">
        <v>2287</v>
      </c>
      <c r="B171" s="137" t="s">
        <v>407</v>
      </c>
      <c r="C171" s="141" t="s">
        <v>408</v>
      </c>
      <c r="D171" s="139" t="s">
        <v>116</v>
      </c>
      <c r="E171" s="139" t="s">
        <v>12</v>
      </c>
      <c r="F171" s="139" t="s">
        <v>150</v>
      </c>
      <c r="G171" s="139" t="s">
        <v>12</v>
      </c>
      <c r="H171" s="141" t="s">
        <v>409</v>
      </c>
      <c r="I171" s="142">
        <v>7782.09</v>
      </c>
      <c r="J171" s="143" t="s">
        <v>118</v>
      </c>
      <c r="K171" s="143" t="s">
        <v>119</v>
      </c>
      <c r="L171" s="155" t="s">
        <v>410</v>
      </c>
      <c r="M171" s="141"/>
      <c r="N171" s="155"/>
      <c r="O171" s="155"/>
      <c r="P171" s="141"/>
      <c r="Q171" s="150"/>
      <c r="R171" s="146"/>
    </row>
    <row r="172" spans="1:18" s="147" customFormat="1" ht="25.5">
      <c r="A172" s="136" t="s">
        <v>2288</v>
      </c>
      <c r="B172" s="137" t="s">
        <v>411</v>
      </c>
      <c r="C172" s="141" t="s">
        <v>412</v>
      </c>
      <c r="D172" s="139" t="s">
        <v>116</v>
      </c>
      <c r="E172" s="139" t="s">
        <v>12</v>
      </c>
      <c r="F172" s="139" t="s">
        <v>150</v>
      </c>
      <c r="G172" s="139" t="s">
        <v>12</v>
      </c>
      <c r="H172" s="141">
        <v>1979</v>
      </c>
      <c r="I172" s="142">
        <v>46651.5</v>
      </c>
      <c r="J172" s="143" t="s">
        <v>118</v>
      </c>
      <c r="K172" s="143" t="s">
        <v>119</v>
      </c>
      <c r="L172" s="155" t="s">
        <v>378</v>
      </c>
      <c r="M172" s="141"/>
      <c r="N172" s="155"/>
      <c r="O172" s="155"/>
      <c r="P172" s="141"/>
      <c r="Q172" s="141"/>
      <c r="R172" s="146"/>
    </row>
    <row r="173" spans="1:18" s="147" customFormat="1" ht="51">
      <c r="A173" s="136" t="s">
        <v>2289</v>
      </c>
      <c r="B173" s="137" t="s">
        <v>413</v>
      </c>
      <c r="C173" s="141" t="s">
        <v>414</v>
      </c>
      <c r="D173" s="139" t="s">
        <v>116</v>
      </c>
      <c r="E173" s="139" t="s">
        <v>12</v>
      </c>
      <c r="F173" s="139" t="s">
        <v>120</v>
      </c>
      <c r="G173" s="139" t="s">
        <v>12</v>
      </c>
      <c r="H173" s="141" t="s">
        <v>415</v>
      </c>
      <c r="I173" s="142">
        <v>4349.86</v>
      </c>
      <c r="J173" s="143" t="s">
        <v>118</v>
      </c>
      <c r="K173" s="143" t="s">
        <v>119</v>
      </c>
      <c r="L173" s="155" t="s">
        <v>314</v>
      </c>
      <c r="M173" s="141"/>
      <c r="N173" s="155"/>
      <c r="O173" s="155"/>
      <c r="P173" s="141"/>
      <c r="Q173" s="141"/>
      <c r="R173" s="146"/>
    </row>
    <row r="174" spans="1:18" s="147" customFormat="1" ht="25.5">
      <c r="A174" s="136" t="s">
        <v>2290</v>
      </c>
      <c r="B174" s="137" t="s">
        <v>416</v>
      </c>
      <c r="C174" s="141" t="s">
        <v>417</v>
      </c>
      <c r="D174" s="139" t="s">
        <v>116</v>
      </c>
      <c r="E174" s="139" t="s">
        <v>12</v>
      </c>
      <c r="F174" s="139" t="s">
        <v>146</v>
      </c>
      <c r="G174" s="139" t="s">
        <v>12</v>
      </c>
      <c r="H174" s="141">
        <v>1952</v>
      </c>
      <c r="I174" s="142">
        <v>451.35</v>
      </c>
      <c r="J174" s="143" t="s">
        <v>118</v>
      </c>
      <c r="K174" s="143" t="s">
        <v>119</v>
      </c>
      <c r="L174" s="155" t="s">
        <v>418</v>
      </c>
      <c r="M174" s="141"/>
      <c r="N174" s="155"/>
      <c r="O174" s="155"/>
      <c r="P174" s="141"/>
      <c r="Q174" s="141"/>
      <c r="R174" s="146"/>
    </row>
    <row r="175" spans="1:18" s="147" customFormat="1" ht="38.25">
      <c r="A175" s="136" t="s">
        <v>2291</v>
      </c>
      <c r="B175" s="137" t="s">
        <v>419</v>
      </c>
      <c r="C175" s="141" t="s">
        <v>420</v>
      </c>
      <c r="D175" s="139" t="s">
        <v>116</v>
      </c>
      <c r="E175" s="139" t="s">
        <v>12</v>
      </c>
      <c r="F175" s="139" t="s">
        <v>146</v>
      </c>
      <c r="G175" s="139" t="s">
        <v>12</v>
      </c>
      <c r="H175" s="141">
        <v>1952</v>
      </c>
      <c r="I175" s="142">
        <v>5048.94</v>
      </c>
      <c r="J175" s="143" t="s">
        <v>118</v>
      </c>
      <c r="K175" s="143" t="s">
        <v>119</v>
      </c>
      <c r="L175" s="155" t="s">
        <v>418</v>
      </c>
      <c r="M175" s="141"/>
      <c r="N175" s="155"/>
      <c r="O175" s="155"/>
      <c r="P175" s="141"/>
      <c r="Q175" s="141"/>
      <c r="R175" s="146"/>
    </row>
    <row r="176" spans="1:18" s="147" customFormat="1" ht="25.5">
      <c r="A176" s="136" t="s">
        <v>2292</v>
      </c>
      <c r="B176" s="137" t="s">
        <v>421</v>
      </c>
      <c r="C176" s="141" t="s">
        <v>422</v>
      </c>
      <c r="D176" s="139" t="s">
        <v>116</v>
      </c>
      <c r="E176" s="139" t="s">
        <v>12</v>
      </c>
      <c r="F176" s="139" t="s">
        <v>120</v>
      </c>
      <c r="G176" s="139" t="s">
        <v>12</v>
      </c>
      <c r="H176" s="141" t="s">
        <v>423</v>
      </c>
      <c r="I176" s="142">
        <v>1164.1</v>
      </c>
      <c r="J176" s="143" t="s">
        <v>118</v>
      </c>
      <c r="K176" s="143" t="s">
        <v>119</v>
      </c>
      <c r="L176" s="155" t="s">
        <v>424</v>
      </c>
      <c r="M176" s="141"/>
      <c r="N176" s="155"/>
      <c r="O176" s="155"/>
      <c r="P176" s="141"/>
      <c r="Q176" s="141"/>
      <c r="R176" s="146"/>
    </row>
    <row r="177" spans="1:18" s="147" customFormat="1" ht="12.75">
      <c r="A177" s="136" t="s">
        <v>2293</v>
      </c>
      <c r="B177" s="137" t="s">
        <v>2294</v>
      </c>
      <c r="C177" s="141" t="s">
        <v>425</v>
      </c>
      <c r="D177" s="139" t="s">
        <v>116</v>
      </c>
      <c r="E177" s="139" t="s">
        <v>12</v>
      </c>
      <c r="F177" s="139" t="s">
        <v>217</v>
      </c>
      <c r="G177" s="139" t="s">
        <v>12</v>
      </c>
      <c r="H177" s="141">
        <v>2001</v>
      </c>
      <c r="I177" s="142">
        <v>23118.14</v>
      </c>
      <c r="J177" s="143" t="s">
        <v>118</v>
      </c>
      <c r="K177" s="143" t="s">
        <v>119</v>
      </c>
      <c r="L177" s="155" t="s">
        <v>196</v>
      </c>
      <c r="M177" s="141"/>
      <c r="N177" s="155"/>
      <c r="O177" s="155"/>
      <c r="P177" s="141"/>
      <c r="Q177" s="141"/>
      <c r="R177" s="146"/>
    </row>
    <row r="178" spans="1:18" s="147" customFormat="1" ht="25.5">
      <c r="A178" s="136" t="s">
        <v>2295</v>
      </c>
      <c r="B178" s="137" t="s">
        <v>426</v>
      </c>
      <c r="C178" s="141" t="s">
        <v>417</v>
      </c>
      <c r="D178" s="139" t="s">
        <v>116</v>
      </c>
      <c r="E178" s="139" t="s">
        <v>12</v>
      </c>
      <c r="F178" s="139" t="s">
        <v>150</v>
      </c>
      <c r="G178" s="139" t="s">
        <v>12</v>
      </c>
      <c r="H178" s="141">
        <v>2007</v>
      </c>
      <c r="I178" s="142">
        <v>7838.3</v>
      </c>
      <c r="J178" s="143" t="s">
        <v>118</v>
      </c>
      <c r="K178" s="143" t="s">
        <v>119</v>
      </c>
      <c r="L178" s="155" t="s">
        <v>196</v>
      </c>
      <c r="M178" s="141"/>
      <c r="N178" s="155"/>
      <c r="O178" s="155"/>
      <c r="P178" s="141"/>
      <c r="Q178" s="141"/>
      <c r="R178" s="146"/>
    </row>
    <row r="179" spans="1:18" s="147" customFormat="1" ht="12.75">
      <c r="A179" s="136" t="s">
        <v>2296</v>
      </c>
      <c r="B179" s="137" t="s">
        <v>427</v>
      </c>
      <c r="C179" s="141" t="s">
        <v>425</v>
      </c>
      <c r="D179" s="139" t="s">
        <v>116</v>
      </c>
      <c r="E179" s="139" t="s">
        <v>12</v>
      </c>
      <c r="F179" s="139" t="s">
        <v>217</v>
      </c>
      <c r="G179" s="139" t="s">
        <v>12</v>
      </c>
      <c r="H179" s="141">
        <v>2001</v>
      </c>
      <c r="I179" s="142">
        <v>25369.25</v>
      </c>
      <c r="J179" s="143" t="s">
        <v>118</v>
      </c>
      <c r="K179" s="143" t="s">
        <v>119</v>
      </c>
      <c r="L179" s="155" t="s">
        <v>196</v>
      </c>
      <c r="M179" s="141"/>
      <c r="N179" s="155"/>
      <c r="O179" s="155"/>
      <c r="P179" s="141"/>
      <c r="Q179" s="141"/>
      <c r="R179" s="146"/>
    </row>
    <row r="180" spans="1:18" s="147" customFormat="1" ht="12.75">
      <c r="A180" s="136">
        <v>180</v>
      </c>
      <c r="B180" s="137" t="s">
        <v>428</v>
      </c>
      <c r="C180" s="141" t="s">
        <v>429</v>
      </c>
      <c r="D180" s="139" t="s">
        <v>12</v>
      </c>
      <c r="E180" s="139" t="s">
        <v>12</v>
      </c>
      <c r="F180" s="139" t="s">
        <v>146</v>
      </c>
      <c r="G180" s="139" t="s">
        <v>12</v>
      </c>
      <c r="H180" s="141">
        <v>2001</v>
      </c>
      <c r="I180" s="142">
        <v>7499.35</v>
      </c>
      <c r="J180" s="143" t="s">
        <v>118</v>
      </c>
      <c r="K180" s="143" t="s">
        <v>119</v>
      </c>
      <c r="L180" s="155" t="s">
        <v>226</v>
      </c>
      <c r="M180" s="141"/>
      <c r="N180" s="155"/>
      <c r="O180" s="155"/>
      <c r="P180" s="141"/>
      <c r="Q180" s="141"/>
      <c r="R180" s="146"/>
    </row>
    <row r="181" spans="1:18" s="147" customFormat="1" ht="38.25">
      <c r="A181" s="136">
        <v>181</v>
      </c>
      <c r="B181" s="137" t="s">
        <v>430</v>
      </c>
      <c r="C181" s="141" t="s">
        <v>431</v>
      </c>
      <c r="D181" s="139" t="s">
        <v>116</v>
      </c>
      <c r="E181" s="139" t="s">
        <v>12</v>
      </c>
      <c r="F181" s="139" t="s">
        <v>217</v>
      </c>
      <c r="G181" s="139" t="s">
        <v>12</v>
      </c>
      <c r="H181" s="141">
        <v>2006</v>
      </c>
      <c r="I181" s="142">
        <v>7360.32</v>
      </c>
      <c r="J181" s="143" t="s">
        <v>118</v>
      </c>
      <c r="K181" s="143" t="s">
        <v>119</v>
      </c>
      <c r="L181" s="155" t="s">
        <v>226</v>
      </c>
      <c r="M181" s="141"/>
      <c r="N181" s="155"/>
      <c r="O181" s="155"/>
      <c r="P181" s="141"/>
      <c r="Q181" s="141"/>
      <c r="R181" s="146"/>
    </row>
    <row r="182" spans="1:18" s="147" customFormat="1" ht="63.75">
      <c r="A182" s="136">
        <v>182</v>
      </c>
      <c r="B182" s="137" t="s">
        <v>432</v>
      </c>
      <c r="C182" s="141" t="s">
        <v>433</v>
      </c>
      <c r="D182" s="139" t="s">
        <v>116</v>
      </c>
      <c r="E182" s="139" t="s">
        <v>12</v>
      </c>
      <c r="F182" s="139" t="s">
        <v>217</v>
      </c>
      <c r="G182" s="139" t="s">
        <v>12</v>
      </c>
      <c r="H182" s="141">
        <v>2006</v>
      </c>
      <c r="I182" s="142">
        <v>13850.84</v>
      </c>
      <c r="J182" s="143" t="s">
        <v>118</v>
      </c>
      <c r="K182" s="143" t="s">
        <v>119</v>
      </c>
      <c r="L182" s="155" t="s">
        <v>226</v>
      </c>
      <c r="M182" s="141"/>
      <c r="N182" s="155"/>
      <c r="O182" s="155"/>
      <c r="P182" s="141"/>
      <c r="Q182" s="141"/>
      <c r="R182" s="146"/>
    </row>
    <row r="183" spans="1:18" s="147" customFormat="1" ht="38.25">
      <c r="A183" s="136">
        <v>183</v>
      </c>
      <c r="B183" s="137" t="s">
        <v>434</v>
      </c>
      <c r="C183" s="141" t="s">
        <v>433</v>
      </c>
      <c r="D183" s="139" t="s">
        <v>116</v>
      </c>
      <c r="E183" s="139" t="s">
        <v>12</v>
      </c>
      <c r="F183" s="139" t="s">
        <v>217</v>
      </c>
      <c r="G183" s="139" t="s">
        <v>12</v>
      </c>
      <c r="H183" s="141">
        <v>2008</v>
      </c>
      <c r="I183" s="142">
        <v>252943.17</v>
      </c>
      <c r="J183" s="143" t="s">
        <v>118</v>
      </c>
      <c r="K183" s="143" t="s">
        <v>119</v>
      </c>
      <c r="L183" s="155" t="s">
        <v>220</v>
      </c>
      <c r="M183" s="141"/>
      <c r="N183" s="155"/>
      <c r="O183" s="155"/>
      <c r="P183" s="141"/>
      <c r="Q183" s="141"/>
      <c r="R183" s="146"/>
    </row>
    <row r="184" spans="1:18" s="147" customFormat="1" ht="25.5">
      <c r="A184" s="136">
        <v>184</v>
      </c>
      <c r="B184" s="137" t="s">
        <v>435</v>
      </c>
      <c r="C184" s="141" t="s">
        <v>436</v>
      </c>
      <c r="D184" s="139" t="s">
        <v>116</v>
      </c>
      <c r="E184" s="139" t="s">
        <v>12</v>
      </c>
      <c r="F184" s="139" t="s">
        <v>217</v>
      </c>
      <c r="G184" s="139" t="s">
        <v>12</v>
      </c>
      <c r="H184" s="141">
        <v>2008</v>
      </c>
      <c r="I184" s="142">
        <v>10223.89</v>
      </c>
      <c r="J184" s="143" t="s">
        <v>118</v>
      </c>
      <c r="K184" s="143" t="s">
        <v>119</v>
      </c>
      <c r="L184" s="155" t="s">
        <v>220</v>
      </c>
      <c r="M184" s="141"/>
      <c r="N184" s="155"/>
      <c r="O184" s="155"/>
      <c r="P184" s="141"/>
      <c r="Q184" s="141"/>
      <c r="R184" s="146"/>
    </row>
    <row r="185" spans="1:18" s="147" customFormat="1" ht="12.75">
      <c r="A185" s="136">
        <v>185</v>
      </c>
      <c r="B185" s="137" t="s">
        <v>437</v>
      </c>
      <c r="C185" s="141" t="s">
        <v>131</v>
      </c>
      <c r="D185" s="139" t="s">
        <v>116</v>
      </c>
      <c r="E185" s="139" t="s">
        <v>12</v>
      </c>
      <c r="F185" s="139" t="s">
        <v>217</v>
      </c>
      <c r="G185" s="139" t="s">
        <v>12</v>
      </c>
      <c r="H185" s="141">
        <v>2008</v>
      </c>
      <c r="I185" s="142">
        <v>28048.98</v>
      </c>
      <c r="J185" s="143" t="s">
        <v>118</v>
      </c>
      <c r="K185" s="143" t="s">
        <v>119</v>
      </c>
      <c r="L185" s="155" t="s">
        <v>220</v>
      </c>
      <c r="M185" s="141"/>
      <c r="N185" s="155"/>
      <c r="O185" s="155"/>
      <c r="P185" s="141"/>
      <c r="Q185" s="141"/>
      <c r="R185" s="146"/>
    </row>
    <row r="186" spans="1:18" s="147" customFormat="1" ht="38.25">
      <c r="A186" s="136">
        <v>186</v>
      </c>
      <c r="B186" s="137" t="s">
        <v>438</v>
      </c>
      <c r="C186" s="141" t="s">
        <v>2297</v>
      </c>
      <c r="D186" s="139" t="s">
        <v>116</v>
      </c>
      <c r="E186" s="139" t="s">
        <v>12</v>
      </c>
      <c r="F186" s="139" t="s">
        <v>217</v>
      </c>
      <c r="G186" s="139" t="s">
        <v>12</v>
      </c>
      <c r="H186" s="141">
        <v>2008</v>
      </c>
      <c r="I186" s="142">
        <v>47630.34</v>
      </c>
      <c r="J186" s="143" t="s">
        <v>118</v>
      </c>
      <c r="K186" s="143" t="s">
        <v>119</v>
      </c>
      <c r="L186" s="155" t="s">
        <v>220</v>
      </c>
      <c r="M186" s="141"/>
      <c r="N186" s="155"/>
      <c r="O186" s="155"/>
      <c r="P186" s="141"/>
      <c r="Q186" s="141"/>
      <c r="R186" s="146"/>
    </row>
    <row r="187" spans="1:18" s="147" customFormat="1" ht="25.5">
      <c r="A187" s="136">
        <v>187</v>
      </c>
      <c r="B187" s="137" t="s">
        <v>440</v>
      </c>
      <c r="C187" s="141" t="s">
        <v>441</v>
      </c>
      <c r="D187" s="139" t="s">
        <v>116</v>
      </c>
      <c r="E187" s="139" t="s">
        <v>12</v>
      </c>
      <c r="F187" s="139" t="s">
        <v>217</v>
      </c>
      <c r="G187" s="139" t="s">
        <v>12</v>
      </c>
      <c r="H187" s="141">
        <v>2008</v>
      </c>
      <c r="I187" s="142">
        <v>11844.13</v>
      </c>
      <c r="J187" s="143" t="s">
        <v>118</v>
      </c>
      <c r="K187" s="143" t="s">
        <v>119</v>
      </c>
      <c r="L187" s="155" t="s">
        <v>220</v>
      </c>
      <c r="M187" s="141"/>
      <c r="N187" s="155"/>
      <c r="O187" s="155"/>
      <c r="P187" s="141"/>
      <c r="Q187" s="141"/>
      <c r="R187" s="146"/>
    </row>
    <row r="188" spans="1:18" s="147" customFormat="1" ht="25.5">
      <c r="A188" s="136">
        <v>184</v>
      </c>
      <c r="B188" s="137" t="s">
        <v>435</v>
      </c>
      <c r="C188" s="141" t="s">
        <v>436</v>
      </c>
      <c r="D188" s="139" t="s">
        <v>116</v>
      </c>
      <c r="E188" s="139" t="s">
        <v>12</v>
      </c>
      <c r="F188" s="139" t="s">
        <v>217</v>
      </c>
      <c r="G188" s="139" t="s">
        <v>12</v>
      </c>
      <c r="H188" s="141">
        <v>2008</v>
      </c>
      <c r="I188" s="142">
        <v>10223.89</v>
      </c>
      <c r="J188" s="143" t="s">
        <v>118</v>
      </c>
      <c r="K188" s="143" t="s">
        <v>119</v>
      </c>
      <c r="L188" s="155"/>
      <c r="M188" s="141" t="s">
        <v>220</v>
      </c>
      <c r="N188" s="155"/>
      <c r="O188" s="155"/>
      <c r="P188" s="141"/>
      <c r="Q188" s="141"/>
      <c r="R188" s="146"/>
    </row>
    <row r="189" spans="1:18" s="147" customFormat="1" ht="12.75">
      <c r="A189" s="136">
        <v>185</v>
      </c>
      <c r="B189" s="137" t="s">
        <v>437</v>
      </c>
      <c r="C189" s="141" t="s">
        <v>131</v>
      </c>
      <c r="D189" s="139" t="s">
        <v>116</v>
      </c>
      <c r="E189" s="139" t="s">
        <v>12</v>
      </c>
      <c r="F189" s="139" t="s">
        <v>217</v>
      </c>
      <c r="G189" s="139" t="s">
        <v>12</v>
      </c>
      <c r="H189" s="141">
        <v>2008</v>
      </c>
      <c r="I189" s="142">
        <v>28048.98</v>
      </c>
      <c r="J189" s="143" t="s">
        <v>118</v>
      </c>
      <c r="K189" s="143" t="s">
        <v>119</v>
      </c>
      <c r="L189" s="155"/>
      <c r="M189" s="141" t="s">
        <v>220</v>
      </c>
      <c r="N189" s="155"/>
      <c r="O189" s="155"/>
      <c r="P189" s="141"/>
      <c r="Q189" s="141"/>
      <c r="R189" s="146"/>
    </row>
    <row r="190" spans="1:18" s="147" customFormat="1" ht="38.25">
      <c r="A190" s="136">
        <v>186</v>
      </c>
      <c r="B190" s="137" t="s">
        <v>438</v>
      </c>
      <c r="C190" s="141" t="s">
        <v>439</v>
      </c>
      <c r="D190" s="139" t="s">
        <v>116</v>
      </c>
      <c r="E190" s="139" t="s">
        <v>12</v>
      </c>
      <c r="F190" s="139" t="s">
        <v>217</v>
      </c>
      <c r="G190" s="139" t="s">
        <v>12</v>
      </c>
      <c r="H190" s="141">
        <v>2008</v>
      </c>
      <c r="I190" s="142">
        <v>47630.34</v>
      </c>
      <c r="J190" s="143" t="s">
        <v>118</v>
      </c>
      <c r="K190" s="143" t="s">
        <v>119</v>
      </c>
      <c r="L190" s="155"/>
      <c r="M190" s="141" t="s">
        <v>220</v>
      </c>
      <c r="N190" s="155"/>
      <c r="O190" s="155"/>
      <c r="P190" s="141"/>
      <c r="Q190" s="141"/>
      <c r="R190" s="146"/>
    </row>
    <row r="191" spans="1:18" s="147" customFormat="1" ht="26.25" thickBot="1">
      <c r="A191" s="136">
        <v>187</v>
      </c>
      <c r="B191" s="162" t="s">
        <v>440</v>
      </c>
      <c r="C191" s="163" t="s">
        <v>441</v>
      </c>
      <c r="D191" s="164" t="s">
        <v>116</v>
      </c>
      <c r="E191" s="164" t="s">
        <v>12</v>
      </c>
      <c r="F191" s="164" t="s">
        <v>217</v>
      </c>
      <c r="G191" s="164" t="s">
        <v>12</v>
      </c>
      <c r="H191" s="163">
        <v>2008</v>
      </c>
      <c r="I191" s="165">
        <v>11844.13</v>
      </c>
      <c r="J191" s="166" t="s">
        <v>118</v>
      </c>
      <c r="K191" s="166" t="s">
        <v>119</v>
      </c>
      <c r="L191" s="167"/>
      <c r="M191" s="163" t="s">
        <v>220</v>
      </c>
      <c r="N191" s="167"/>
      <c r="O191" s="167"/>
      <c r="P191" s="163"/>
      <c r="Q191" s="163"/>
      <c r="R191" s="168"/>
    </row>
    <row r="192" spans="1:19" s="129" customFormat="1" ht="18">
      <c r="A192" s="712" t="s">
        <v>124</v>
      </c>
      <c r="B192" s="712"/>
      <c r="C192" s="712"/>
      <c r="D192" s="712"/>
      <c r="E192" s="712"/>
      <c r="F192" s="712"/>
      <c r="G192" s="712"/>
      <c r="H192" s="712"/>
      <c r="I192" s="169">
        <f>SUM(I5:I191)</f>
        <v>13593474.649999999</v>
      </c>
      <c r="J192" s="169"/>
      <c r="K192" s="170"/>
      <c r="L192" s="128"/>
      <c r="M192" s="128"/>
      <c r="N192" s="128"/>
      <c r="O192" s="128"/>
      <c r="P192" s="128"/>
      <c r="Q192" s="128"/>
      <c r="R192" s="128"/>
      <c r="S192" s="128"/>
    </row>
    <row r="193" spans="4:7" ht="12.75">
      <c r="D193" s="171"/>
      <c r="E193" s="171"/>
      <c r="F193" s="171"/>
      <c r="G193" s="172"/>
    </row>
    <row r="195" spans="1:19" s="129" customFormat="1" ht="13.5" thickBot="1">
      <c r="A195" s="173" t="s">
        <v>442</v>
      </c>
      <c r="B195" s="174"/>
      <c r="C195" s="175"/>
      <c r="D195" s="176"/>
      <c r="E195" s="176"/>
      <c r="F195" s="177"/>
      <c r="G195" s="178"/>
      <c r="H195" s="175"/>
      <c r="I195" s="179"/>
      <c r="J195" s="175"/>
      <c r="K195" s="180"/>
      <c r="L195" s="175"/>
      <c r="M195" s="175"/>
      <c r="N195" s="175"/>
      <c r="O195" s="128"/>
      <c r="P195" s="128"/>
      <c r="Q195" s="128"/>
      <c r="R195" s="128"/>
      <c r="S195" s="128"/>
    </row>
    <row r="196" spans="1:19" s="183" customFormat="1" ht="12.75" customHeight="1" thickBot="1">
      <c r="A196" s="713" t="s">
        <v>87</v>
      </c>
      <c r="B196" s="710" t="s">
        <v>135</v>
      </c>
      <c r="C196" s="710" t="s">
        <v>136</v>
      </c>
      <c r="D196" s="709" t="s">
        <v>90</v>
      </c>
      <c r="E196" s="709" t="s">
        <v>91</v>
      </c>
      <c r="F196" s="709" t="s">
        <v>92</v>
      </c>
      <c r="G196" s="710" t="s">
        <v>93</v>
      </c>
      <c r="H196" s="710" t="s">
        <v>443</v>
      </c>
      <c r="I196" s="711" t="s">
        <v>444</v>
      </c>
      <c r="J196" s="710" t="s">
        <v>96</v>
      </c>
      <c r="K196" s="710" t="s">
        <v>140</v>
      </c>
      <c r="L196" s="714" t="s">
        <v>97</v>
      </c>
      <c r="M196" s="714"/>
      <c r="N196" s="714"/>
      <c r="O196" s="715" t="s">
        <v>445</v>
      </c>
      <c r="P196" s="716"/>
      <c r="Q196" s="181"/>
      <c r="R196" s="182"/>
      <c r="S196" s="182"/>
    </row>
    <row r="197" spans="1:19" s="183" customFormat="1" ht="48" customHeight="1">
      <c r="A197" s="713"/>
      <c r="B197" s="710"/>
      <c r="C197" s="710"/>
      <c r="D197" s="709"/>
      <c r="E197" s="709"/>
      <c r="F197" s="709"/>
      <c r="G197" s="710"/>
      <c r="H197" s="710"/>
      <c r="I197" s="711"/>
      <c r="J197" s="710"/>
      <c r="K197" s="710"/>
      <c r="L197" s="184" t="s">
        <v>104</v>
      </c>
      <c r="M197" s="184" t="s">
        <v>105</v>
      </c>
      <c r="N197" s="185" t="s">
        <v>106</v>
      </c>
      <c r="O197" s="715"/>
      <c r="P197" s="716"/>
      <c r="Q197" s="181"/>
      <c r="R197" s="182"/>
      <c r="S197" s="182"/>
    </row>
    <row r="198" spans="1:19" s="129" customFormat="1" ht="12.75" customHeight="1">
      <c r="A198" s="707" t="s">
        <v>143</v>
      </c>
      <c r="B198" s="707"/>
      <c r="C198" s="707"/>
      <c r="D198" s="707"/>
      <c r="E198" s="707"/>
      <c r="F198" s="707"/>
      <c r="G198" s="707"/>
      <c r="H198" s="707"/>
      <c r="I198" s="707"/>
      <c r="J198" s="707"/>
      <c r="K198" s="707"/>
      <c r="L198" s="707"/>
      <c r="M198" s="186"/>
      <c r="N198" s="186"/>
      <c r="O198" s="187"/>
      <c r="P198" s="151"/>
      <c r="Q198" s="151"/>
      <c r="R198" s="128"/>
      <c r="S198" s="128"/>
    </row>
    <row r="199" spans="1:19" s="129" customFormat="1" ht="38.25">
      <c r="A199" s="188">
        <v>1</v>
      </c>
      <c r="B199" s="189" t="s">
        <v>144</v>
      </c>
      <c r="C199" s="190" t="s">
        <v>145</v>
      </c>
      <c r="D199" s="191" t="s">
        <v>116</v>
      </c>
      <c r="E199" s="191" t="s">
        <v>12</v>
      </c>
      <c r="F199" s="191" t="s">
        <v>12</v>
      </c>
      <c r="G199" s="190">
        <v>1860</v>
      </c>
      <c r="H199" s="641">
        <v>41725.03</v>
      </c>
      <c r="I199" s="52" t="s">
        <v>446</v>
      </c>
      <c r="J199" s="192" t="s">
        <v>447</v>
      </c>
      <c r="K199" s="193" t="s">
        <v>119</v>
      </c>
      <c r="L199" s="194" t="s">
        <v>114</v>
      </c>
      <c r="M199" s="190" t="s">
        <v>115</v>
      </c>
      <c r="N199" s="192" t="s">
        <v>224</v>
      </c>
      <c r="O199" s="195">
        <v>139</v>
      </c>
      <c r="P199" s="196"/>
      <c r="Q199" s="196"/>
      <c r="R199" s="128"/>
      <c r="S199" s="128"/>
    </row>
    <row r="200" spans="1:19" s="129" customFormat="1" ht="51">
      <c r="A200" s="188">
        <v>2</v>
      </c>
      <c r="B200" s="197" t="s">
        <v>144</v>
      </c>
      <c r="C200" s="152" t="s">
        <v>145</v>
      </c>
      <c r="D200" s="198" t="s">
        <v>116</v>
      </c>
      <c r="E200" s="198" t="s">
        <v>12</v>
      </c>
      <c r="F200" s="198" t="s">
        <v>12</v>
      </c>
      <c r="G200" s="152">
        <v>1900</v>
      </c>
      <c r="H200" s="642">
        <v>197472</v>
      </c>
      <c r="I200" s="44" t="s">
        <v>448</v>
      </c>
      <c r="J200" s="199" t="s">
        <v>449</v>
      </c>
      <c r="K200" s="200" t="s">
        <v>119</v>
      </c>
      <c r="L200" s="201" t="s">
        <v>114</v>
      </c>
      <c r="M200" s="152" t="s">
        <v>115</v>
      </c>
      <c r="N200" s="199" t="s">
        <v>149</v>
      </c>
      <c r="O200" s="202">
        <v>226</v>
      </c>
      <c r="P200" s="196"/>
      <c r="Q200" s="196"/>
      <c r="R200" s="128"/>
      <c r="S200" s="128"/>
    </row>
    <row r="201" spans="1:19" s="129" customFormat="1" ht="51">
      <c r="A201" s="188">
        <v>3</v>
      </c>
      <c r="B201" s="197" t="s">
        <v>144</v>
      </c>
      <c r="C201" s="152" t="s">
        <v>145</v>
      </c>
      <c r="D201" s="198" t="s">
        <v>116</v>
      </c>
      <c r="E201" s="198" t="s">
        <v>12</v>
      </c>
      <c r="F201" s="198" t="s">
        <v>12</v>
      </c>
      <c r="G201" s="152">
        <v>1890</v>
      </c>
      <c r="H201" s="643">
        <v>68801.67</v>
      </c>
      <c r="I201" s="44" t="s">
        <v>450</v>
      </c>
      <c r="J201" s="199" t="s">
        <v>451</v>
      </c>
      <c r="K201" s="200" t="s">
        <v>119</v>
      </c>
      <c r="L201" s="201" t="s">
        <v>114</v>
      </c>
      <c r="M201" s="152" t="s">
        <v>115</v>
      </c>
      <c r="N201" s="199" t="s">
        <v>149</v>
      </c>
      <c r="O201" s="202">
        <v>188</v>
      </c>
      <c r="P201" s="196"/>
      <c r="Q201" s="196"/>
      <c r="R201" s="128"/>
      <c r="S201" s="128"/>
    </row>
    <row r="202" spans="1:19" s="129" customFormat="1" ht="17.25" customHeight="1">
      <c r="A202" s="188">
        <v>4</v>
      </c>
      <c r="B202" s="197" t="s">
        <v>144</v>
      </c>
      <c r="C202" s="152" t="s">
        <v>145</v>
      </c>
      <c r="D202" s="198" t="s">
        <v>116</v>
      </c>
      <c r="E202" s="198" t="s">
        <v>12</v>
      </c>
      <c r="F202" s="198" t="s">
        <v>12</v>
      </c>
      <c r="G202" s="152">
        <v>1890</v>
      </c>
      <c r="H202" s="642">
        <v>89000</v>
      </c>
      <c r="I202" s="44" t="s">
        <v>452</v>
      </c>
      <c r="J202" s="199" t="s">
        <v>453</v>
      </c>
      <c r="K202" s="200" t="s">
        <v>119</v>
      </c>
      <c r="L202" s="201" t="s">
        <v>114</v>
      </c>
      <c r="M202" s="152" t="s">
        <v>115</v>
      </c>
      <c r="N202" s="199" t="s">
        <v>149</v>
      </c>
      <c r="O202" s="202">
        <v>241.5</v>
      </c>
      <c r="P202" s="196"/>
      <c r="Q202" s="196"/>
      <c r="R202" s="128"/>
      <c r="S202" s="128"/>
    </row>
    <row r="203" spans="1:19" s="129" customFormat="1" ht="25.5">
      <c r="A203" s="188">
        <v>5</v>
      </c>
      <c r="B203" s="197" t="s">
        <v>144</v>
      </c>
      <c r="C203" s="152" t="s">
        <v>145</v>
      </c>
      <c r="D203" s="198" t="s">
        <v>116</v>
      </c>
      <c r="E203" s="198" t="s">
        <v>12</v>
      </c>
      <c r="F203" s="198" t="s">
        <v>12</v>
      </c>
      <c r="G203" s="152">
        <v>1890</v>
      </c>
      <c r="H203" s="642">
        <v>74900</v>
      </c>
      <c r="I203" s="44" t="s">
        <v>454</v>
      </c>
      <c r="J203" s="199" t="s">
        <v>455</v>
      </c>
      <c r="K203" s="200" t="s">
        <v>119</v>
      </c>
      <c r="L203" s="201" t="s">
        <v>114</v>
      </c>
      <c r="M203" s="152" t="s">
        <v>115</v>
      </c>
      <c r="N203" s="199" t="s">
        <v>149</v>
      </c>
      <c r="O203" s="203" t="s">
        <v>132</v>
      </c>
      <c r="P203" s="204"/>
      <c r="Q203" s="196"/>
      <c r="R203" s="128"/>
      <c r="S203" s="128"/>
    </row>
    <row r="204" spans="1:19" s="129" customFormat="1" ht="87" customHeight="1">
      <c r="A204" s="188">
        <v>6</v>
      </c>
      <c r="B204" s="197" t="s">
        <v>144</v>
      </c>
      <c r="C204" s="152" t="s">
        <v>145</v>
      </c>
      <c r="D204" s="198" t="s">
        <v>116</v>
      </c>
      <c r="E204" s="198" t="s">
        <v>12</v>
      </c>
      <c r="F204" s="198" t="s">
        <v>12</v>
      </c>
      <c r="G204" s="152">
        <v>1920</v>
      </c>
      <c r="H204" s="642">
        <v>74900</v>
      </c>
      <c r="I204" s="44" t="s">
        <v>456</v>
      </c>
      <c r="J204" s="199" t="s">
        <v>457</v>
      </c>
      <c r="K204" s="200" t="s">
        <v>119</v>
      </c>
      <c r="L204" s="201" t="s">
        <v>114</v>
      </c>
      <c r="M204" s="152" t="s">
        <v>115</v>
      </c>
      <c r="N204" s="199" t="s">
        <v>400</v>
      </c>
      <c r="O204" s="205" t="s">
        <v>132</v>
      </c>
      <c r="P204" s="206"/>
      <c r="Q204" s="196"/>
      <c r="R204" s="128"/>
      <c r="S204" s="128"/>
    </row>
    <row r="205" spans="1:19" s="129" customFormat="1" ht="25.5">
      <c r="A205" s="188">
        <v>7</v>
      </c>
      <c r="B205" s="197" t="s">
        <v>144</v>
      </c>
      <c r="C205" s="152" t="s">
        <v>145</v>
      </c>
      <c r="D205" s="198" t="s">
        <v>116</v>
      </c>
      <c r="E205" s="198" t="s">
        <v>12</v>
      </c>
      <c r="F205" s="198" t="s">
        <v>12</v>
      </c>
      <c r="G205" s="152">
        <v>1928</v>
      </c>
      <c r="H205" s="642">
        <v>98000</v>
      </c>
      <c r="I205" s="44" t="s">
        <v>458</v>
      </c>
      <c r="J205" s="199" t="s">
        <v>459</v>
      </c>
      <c r="K205" s="200" t="s">
        <v>119</v>
      </c>
      <c r="L205" s="201" t="s">
        <v>114</v>
      </c>
      <c r="M205" s="152" t="s">
        <v>115</v>
      </c>
      <c r="N205" s="199" t="s">
        <v>149</v>
      </c>
      <c r="O205" s="202">
        <v>228.76</v>
      </c>
      <c r="P205" s="196"/>
      <c r="Q205" s="196"/>
      <c r="R205" s="128"/>
      <c r="S205" s="128"/>
    </row>
    <row r="206" spans="1:19" s="129" customFormat="1" ht="12.75">
      <c r="A206" s="188">
        <v>8</v>
      </c>
      <c r="B206" s="197" t="s">
        <v>144</v>
      </c>
      <c r="C206" s="152" t="s">
        <v>145</v>
      </c>
      <c r="D206" s="198" t="s">
        <v>116</v>
      </c>
      <c r="E206" s="198" t="s">
        <v>12</v>
      </c>
      <c r="F206" s="198" t="s">
        <v>12</v>
      </c>
      <c r="G206" s="152">
        <v>1900</v>
      </c>
      <c r="H206" s="642">
        <v>10000</v>
      </c>
      <c r="I206" s="44" t="s">
        <v>452</v>
      </c>
      <c r="J206" s="199" t="s">
        <v>460</v>
      </c>
      <c r="K206" s="200" t="s">
        <v>119</v>
      </c>
      <c r="L206" s="201" t="s">
        <v>114</v>
      </c>
      <c r="M206" s="152" t="s">
        <v>115</v>
      </c>
      <c r="N206" s="199" t="s">
        <v>149</v>
      </c>
      <c r="O206" s="202">
        <v>88.04</v>
      </c>
      <c r="P206" s="196"/>
      <c r="Q206" s="196"/>
      <c r="R206" s="128"/>
      <c r="S206" s="128"/>
    </row>
    <row r="207" spans="1:19" s="129" customFormat="1" ht="12.75">
      <c r="A207" s="188">
        <v>9</v>
      </c>
      <c r="B207" s="197" t="s">
        <v>144</v>
      </c>
      <c r="C207" s="152" t="s">
        <v>145</v>
      </c>
      <c r="D207" s="198" t="s">
        <v>116</v>
      </c>
      <c r="E207" s="198" t="s">
        <v>12</v>
      </c>
      <c r="F207" s="198" t="s">
        <v>12</v>
      </c>
      <c r="G207" s="152">
        <v>1945</v>
      </c>
      <c r="H207" s="643">
        <v>17150.3</v>
      </c>
      <c r="I207" s="44" t="s">
        <v>452</v>
      </c>
      <c r="J207" s="199" t="s">
        <v>461</v>
      </c>
      <c r="K207" s="200" t="s">
        <v>119</v>
      </c>
      <c r="L207" s="201" t="s">
        <v>114</v>
      </c>
      <c r="M207" s="152" t="s">
        <v>115</v>
      </c>
      <c r="N207" s="199" t="s">
        <v>149</v>
      </c>
      <c r="O207" s="202">
        <v>58</v>
      </c>
      <c r="P207" s="196"/>
      <c r="Q207" s="196"/>
      <c r="R207" s="128"/>
      <c r="S207" s="128"/>
    </row>
    <row r="208" spans="1:19" s="129" customFormat="1" ht="39" thickBot="1">
      <c r="A208" s="207">
        <v>10</v>
      </c>
      <c r="B208" s="208" t="s">
        <v>144</v>
      </c>
      <c r="C208" s="209" t="s">
        <v>145</v>
      </c>
      <c r="D208" s="210" t="s">
        <v>116</v>
      </c>
      <c r="E208" s="210" t="s">
        <v>12</v>
      </c>
      <c r="F208" s="210" t="s">
        <v>116</v>
      </c>
      <c r="G208" s="209">
        <v>1928</v>
      </c>
      <c r="H208" s="644">
        <v>41736.79</v>
      </c>
      <c r="I208" s="211" t="s">
        <v>462</v>
      </c>
      <c r="J208" s="212" t="s">
        <v>463</v>
      </c>
      <c r="K208" s="213" t="s">
        <v>119</v>
      </c>
      <c r="L208" s="214" t="s">
        <v>114</v>
      </c>
      <c r="M208" s="209" t="s">
        <v>115</v>
      </c>
      <c r="N208" s="212" t="s">
        <v>149</v>
      </c>
      <c r="O208" s="215">
        <v>131.3</v>
      </c>
      <c r="P208" s="196"/>
      <c r="Q208" s="196"/>
      <c r="R208" s="128"/>
      <c r="S208" s="128"/>
    </row>
    <row r="209" spans="1:19" s="129" customFormat="1" ht="12.75" customHeight="1" thickBot="1">
      <c r="A209" s="708" t="s">
        <v>122</v>
      </c>
      <c r="B209" s="708"/>
      <c r="C209" s="708"/>
      <c r="D209" s="708"/>
      <c r="E209" s="708"/>
      <c r="F209" s="708"/>
      <c r="G209" s="708"/>
      <c r="H209" s="216">
        <f>SUM(H199:H208)</f>
        <v>713685.79</v>
      </c>
      <c r="I209" s="33"/>
      <c r="J209" s="128"/>
      <c r="K209" s="170"/>
      <c r="L209" s="128"/>
      <c r="M209" s="128"/>
      <c r="N209" s="128"/>
      <c r="O209" s="128"/>
      <c r="P209" s="128"/>
      <c r="Q209" s="128"/>
      <c r="R209" s="128"/>
      <c r="S209" s="128"/>
    </row>
    <row r="213" ht="12.75">
      <c r="H213" s="118" t="s">
        <v>32</v>
      </c>
    </row>
  </sheetData>
  <sheetProtection selectLockedCells="1" selectUnlockedCells="1"/>
  <mergeCells count="33">
    <mergeCell ref="G2:G3"/>
    <mergeCell ref="H2:H3"/>
    <mergeCell ref="I2:I3"/>
    <mergeCell ref="A2:A3"/>
    <mergeCell ref="B2:B3"/>
    <mergeCell ref="C2:C3"/>
    <mergeCell ref="D2:D3"/>
    <mergeCell ref="E2:E3"/>
    <mergeCell ref="F2:F3"/>
    <mergeCell ref="P196:P197"/>
    <mergeCell ref="J2:J3"/>
    <mergeCell ref="K2:K3"/>
    <mergeCell ref="K196:K197"/>
    <mergeCell ref="M2:M3"/>
    <mergeCell ref="N2:N3"/>
    <mergeCell ref="L2:L3"/>
    <mergeCell ref="O2:Q2"/>
    <mergeCell ref="A196:A197"/>
    <mergeCell ref="B196:B197"/>
    <mergeCell ref="C196:C197"/>
    <mergeCell ref="D196:D197"/>
    <mergeCell ref="L196:N196"/>
    <mergeCell ref="O196:O197"/>
    <mergeCell ref="R2:R3"/>
    <mergeCell ref="A198:L198"/>
    <mergeCell ref="A209:G209"/>
    <mergeCell ref="F196:F197"/>
    <mergeCell ref="G196:G197"/>
    <mergeCell ref="H196:H197"/>
    <mergeCell ref="I196:I197"/>
    <mergeCell ref="J196:J197"/>
    <mergeCell ref="E196:E197"/>
    <mergeCell ref="A192:H192"/>
  </mergeCells>
  <printOptions/>
  <pageMargins left="0.7086614173228347" right="0.2362204724409449" top="0.7480314960629921" bottom="0.7480314960629921" header="0.5118110236220472" footer="0.5118110236220472"/>
  <pageSetup horizontalDpi="300" verticalDpi="300" orientation="landscape" paperSize="9" scale="55" r:id="rId1"/>
  <colBreaks count="1" manualBreakCount="1">
    <brk id="10" max="20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5"/>
  <sheetViews>
    <sheetView view="pageBreakPreview" zoomScaleNormal="110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5.140625" style="217" customWidth="1"/>
    <col min="2" max="2" width="47.57421875" style="218" customWidth="1"/>
    <col min="3" max="3" width="13.28125" style="25" customWidth="1"/>
    <col min="4" max="4" width="16.8515625" style="219" customWidth="1"/>
    <col min="5" max="5" width="14.7109375" style="217" customWidth="1"/>
    <col min="6" max="6" width="11.140625" style="217" customWidth="1"/>
    <col min="7" max="16384" width="8.8515625" style="217" customWidth="1"/>
  </cols>
  <sheetData>
    <row r="1" spans="1:4" s="223" customFormat="1" ht="12.75">
      <c r="A1" s="220" t="s">
        <v>464</v>
      </c>
      <c r="B1" s="221"/>
      <c r="C1" s="34"/>
      <c r="D1" s="222"/>
    </row>
    <row r="2" spans="2:4" s="223" customFormat="1" ht="13.5" thickBot="1">
      <c r="B2" s="221"/>
      <c r="C2" s="34"/>
      <c r="D2" s="224"/>
    </row>
    <row r="3" spans="1:4" s="223" customFormat="1" ht="12.75" customHeight="1" thickBot="1">
      <c r="A3" s="412" t="s">
        <v>1</v>
      </c>
      <c r="B3" s="413" t="s">
        <v>465</v>
      </c>
      <c r="C3" s="413" t="s">
        <v>466</v>
      </c>
      <c r="D3" s="414" t="s">
        <v>467</v>
      </c>
    </row>
    <row r="4" spans="1:4" s="223" customFormat="1" ht="12.75" customHeight="1">
      <c r="A4" s="760" t="s">
        <v>113</v>
      </c>
      <c r="B4" s="761"/>
      <c r="C4" s="761"/>
      <c r="D4" s="762"/>
    </row>
    <row r="5" spans="1:4" s="223" customFormat="1" ht="12.75" customHeight="1">
      <c r="A5" s="763" t="s">
        <v>468</v>
      </c>
      <c r="B5" s="735"/>
      <c r="C5" s="735"/>
      <c r="D5" s="764"/>
    </row>
    <row r="6" spans="1:4" s="227" customFormat="1" ht="12.75">
      <c r="A6" s="415"/>
      <c r="B6" s="57" t="s">
        <v>633</v>
      </c>
      <c r="C6" s="57"/>
      <c r="D6" s="416"/>
    </row>
    <row r="7" spans="1:4" s="227" customFormat="1" ht="12.75">
      <c r="A7" s="415">
        <v>1</v>
      </c>
      <c r="B7" s="68" t="s">
        <v>2104</v>
      </c>
      <c r="C7" s="57">
        <v>2019</v>
      </c>
      <c r="D7" s="416">
        <v>10111.46</v>
      </c>
    </row>
    <row r="8" spans="1:4" s="227" customFormat="1" ht="12.75">
      <c r="A8" s="415">
        <v>2</v>
      </c>
      <c r="B8" s="68" t="s">
        <v>2105</v>
      </c>
      <c r="C8" s="57">
        <v>2019</v>
      </c>
      <c r="D8" s="416">
        <v>3182.63</v>
      </c>
    </row>
    <row r="9" spans="1:4" s="227" customFormat="1" ht="12.75">
      <c r="A9" s="415"/>
      <c r="B9" s="42" t="s">
        <v>634</v>
      </c>
      <c r="C9" s="42"/>
      <c r="D9" s="418"/>
    </row>
    <row r="10" spans="1:4" s="227" customFormat="1" ht="38.25">
      <c r="A10" s="415">
        <v>1</v>
      </c>
      <c r="B10" s="69" t="s">
        <v>2116</v>
      </c>
      <c r="C10" s="40" t="s">
        <v>2117</v>
      </c>
      <c r="D10" s="417">
        <v>405389.46</v>
      </c>
    </row>
    <row r="11" spans="1:5" s="232" customFormat="1" ht="12.75">
      <c r="A11" s="419">
        <v>2</v>
      </c>
      <c r="B11" s="68" t="s">
        <v>2118</v>
      </c>
      <c r="C11" s="57">
        <v>2016</v>
      </c>
      <c r="D11" s="416">
        <v>18265.5</v>
      </c>
      <c r="E11" s="411"/>
    </row>
    <row r="12" spans="1:5" s="232" customFormat="1" ht="12.75">
      <c r="A12" s="419">
        <v>3</v>
      </c>
      <c r="B12" s="68" t="s">
        <v>2119</v>
      </c>
      <c r="C12" s="57">
        <v>2016</v>
      </c>
      <c r="D12" s="416">
        <v>11838.75</v>
      </c>
      <c r="E12" s="411"/>
    </row>
    <row r="13" spans="1:5" s="232" customFormat="1" ht="12.75">
      <c r="A13" s="419">
        <v>4</v>
      </c>
      <c r="B13" s="68" t="s">
        <v>2120</v>
      </c>
      <c r="C13" s="57" t="s">
        <v>2121</v>
      </c>
      <c r="D13" s="416">
        <v>25425.57</v>
      </c>
      <c r="E13" s="411"/>
    </row>
    <row r="14" spans="1:5" s="232" customFormat="1" ht="12.75">
      <c r="A14" s="419">
        <v>5</v>
      </c>
      <c r="B14" s="68" t="s">
        <v>2122</v>
      </c>
      <c r="C14" s="57">
        <v>2018</v>
      </c>
      <c r="D14" s="416">
        <v>2994</v>
      </c>
      <c r="E14" s="411"/>
    </row>
    <row r="15" spans="1:5" s="232" customFormat="1" ht="12.75">
      <c r="A15" s="415">
        <v>6</v>
      </c>
      <c r="B15" s="68" t="s">
        <v>2123</v>
      </c>
      <c r="C15" s="57">
        <v>2020</v>
      </c>
      <c r="D15" s="416">
        <v>108795.96</v>
      </c>
      <c r="E15" s="411"/>
    </row>
    <row r="16" spans="1:5" s="232" customFormat="1" ht="12.75">
      <c r="A16" s="415">
        <v>7</v>
      </c>
      <c r="B16" s="68" t="s">
        <v>2124</v>
      </c>
      <c r="C16" s="57">
        <v>2021</v>
      </c>
      <c r="D16" s="416">
        <v>17100</v>
      </c>
      <c r="E16" s="411"/>
    </row>
    <row r="17" spans="1:4" s="227" customFormat="1" ht="12.75" customHeight="1">
      <c r="A17" s="765" t="s">
        <v>122</v>
      </c>
      <c r="B17" s="766"/>
      <c r="C17" s="766"/>
      <c r="D17" s="518">
        <f>SUM(D7:D16)</f>
        <v>603103.3300000001</v>
      </c>
    </row>
    <row r="18" spans="1:4" s="227" customFormat="1" ht="12.75" customHeight="1">
      <c r="A18" s="767" t="s">
        <v>469</v>
      </c>
      <c r="B18" s="768"/>
      <c r="C18" s="768"/>
      <c r="D18" s="769"/>
    </row>
    <row r="19" spans="1:4" s="410" customFormat="1" ht="12.75">
      <c r="A19" s="519"/>
      <c r="B19" s="409" t="s">
        <v>633</v>
      </c>
      <c r="C19" s="408"/>
      <c r="D19" s="520"/>
    </row>
    <row r="20" spans="1:4" s="227" customFormat="1" ht="12.75">
      <c r="A20" s="521">
        <v>1</v>
      </c>
      <c r="B20" s="408" t="s">
        <v>2106</v>
      </c>
      <c r="C20" s="409">
        <v>2019</v>
      </c>
      <c r="D20" s="522">
        <v>52803.53</v>
      </c>
    </row>
    <row r="21" spans="1:4" s="227" customFormat="1" ht="12.75">
      <c r="A21" s="415">
        <v>2</v>
      </c>
      <c r="B21" s="69" t="s">
        <v>1569</v>
      </c>
      <c r="C21" s="40">
        <v>2019</v>
      </c>
      <c r="D21" s="417">
        <v>2514.98</v>
      </c>
    </row>
    <row r="22" spans="1:4" s="227" customFormat="1" ht="12.75">
      <c r="A22" s="415"/>
      <c r="B22" s="40" t="s">
        <v>634</v>
      </c>
      <c r="C22" s="40"/>
      <c r="D22" s="417"/>
    </row>
    <row r="23" spans="1:4" s="227" customFormat="1" ht="12.75">
      <c r="A23" s="415">
        <v>1</v>
      </c>
      <c r="B23" s="41" t="s">
        <v>2125</v>
      </c>
      <c r="C23" s="40" t="s">
        <v>2126</v>
      </c>
      <c r="D23" s="417">
        <v>85685.95</v>
      </c>
    </row>
    <row r="24" spans="1:4" s="227" customFormat="1" ht="12.75">
      <c r="A24" s="415">
        <v>2</v>
      </c>
      <c r="B24" s="41" t="s">
        <v>2127</v>
      </c>
      <c r="C24" s="40" t="s">
        <v>2128</v>
      </c>
      <c r="D24" s="417">
        <v>20183.89</v>
      </c>
    </row>
    <row r="25" spans="1:4" s="227" customFormat="1" ht="12.75">
      <c r="A25" s="415">
        <v>3</v>
      </c>
      <c r="B25" s="41" t="s">
        <v>2129</v>
      </c>
      <c r="C25" s="40">
        <v>2016</v>
      </c>
      <c r="D25" s="417">
        <v>3729</v>
      </c>
    </row>
    <row r="26" spans="1:5" s="232" customFormat="1" ht="12.75">
      <c r="A26" s="415">
        <v>4</v>
      </c>
      <c r="B26" s="69" t="s">
        <v>2130</v>
      </c>
      <c r="C26" s="40">
        <v>2018</v>
      </c>
      <c r="D26" s="417">
        <v>6000.38</v>
      </c>
      <c r="E26" s="234"/>
    </row>
    <row r="27" spans="1:5" s="232" customFormat="1" ht="12.75">
      <c r="A27" s="415">
        <v>5</v>
      </c>
      <c r="B27" s="69" t="s">
        <v>2131</v>
      </c>
      <c r="C27" s="40">
        <v>2017</v>
      </c>
      <c r="D27" s="417">
        <v>3075</v>
      </c>
      <c r="E27" s="235"/>
    </row>
    <row r="28" spans="1:5" s="227" customFormat="1" ht="12.75">
      <c r="A28" s="415">
        <v>6</v>
      </c>
      <c r="B28" s="69" t="s">
        <v>2132</v>
      </c>
      <c r="C28" s="40">
        <v>2019</v>
      </c>
      <c r="D28" s="417">
        <v>2505.02</v>
      </c>
      <c r="E28" s="236"/>
    </row>
    <row r="29" spans="1:5" s="227" customFormat="1" ht="12.75">
      <c r="A29" s="523">
        <v>7</v>
      </c>
      <c r="B29" s="229" t="s">
        <v>2133</v>
      </c>
      <c r="C29" s="42">
        <v>2020</v>
      </c>
      <c r="D29" s="418">
        <v>11229</v>
      </c>
      <c r="E29" s="236"/>
    </row>
    <row r="30" spans="1:5" s="227" customFormat="1" ht="12.75">
      <c r="A30" s="523">
        <v>8</v>
      </c>
      <c r="B30" s="229" t="s">
        <v>2134</v>
      </c>
      <c r="C30" s="42">
        <v>2020</v>
      </c>
      <c r="D30" s="418">
        <v>2399</v>
      </c>
      <c r="E30" s="236"/>
    </row>
    <row r="31" spans="1:4" s="232" customFormat="1" ht="12.75">
      <c r="A31" s="523">
        <v>9</v>
      </c>
      <c r="B31" s="229" t="s">
        <v>2135</v>
      </c>
      <c r="C31" s="42">
        <v>2022</v>
      </c>
      <c r="D31" s="418">
        <v>3932.31</v>
      </c>
    </row>
    <row r="32" spans="1:4" s="232" customFormat="1" ht="12.75">
      <c r="A32" s="415">
        <v>10</v>
      </c>
      <c r="B32" s="69" t="s">
        <v>2136</v>
      </c>
      <c r="C32" s="40">
        <v>2021</v>
      </c>
      <c r="D32" s="417">
        <v>4950.75</v>
      </c>
    </row>
    <row r="33" spans="1:4" s="232" customFormat="1" ht="12.75">
      <c r="A33" s="415">
        <v>11</v>
      </c>
      <c r="B33" s="69" t="s">
        <v>2137</v>
      </c>
      <c r="C33" s="40">
        <v>2021</v>
      </c>
      <c r="D33" s="417">
        <v>13966.65</v>
      </c>
    </row>
    <row r="34" spans="1:4" s="227" customFormat="1" ht="12.75" customHeight="1" thickBot="1">
      <c r="A34" s="770" t="s">
        <v>122</v>
      </c>
      <c r="B34" s="771"/>
      <c r="C34" s="772"/>
      <c r="D34" s="524">
        <f>SUM(D20:D33)</f>
        <v>212975.45999999996</v>
      </c>
    </row>
    <row r="35" spans="1:4" s="232" customFormat="1" ht="13.5" thickBot="1">
      <c r="A35" s="217"/>
      <c r="B35" s="217"/>
      <c r="C35" s="25"/>
      <c r="D35" s="219"/>
    </row>
    <row r="36" spans="1:4" s="232" customFormat="1" ht="13.5" customHeight="1">
      <c r="A36" s="773" t="s">
        <v>123</v>
      </c>
      <c r="B36" s="773"/>
      <c r="C36" s="773"/>
      <c r="D36" s="773"/>
    </row>
    <row r="37" spans="1:4" s="232" customFormat="1" ht="13.5" customHeight="1">
      <c r="A37" s="723" t="s">
        <v>470</v>
      </c>
      <c r="B37" s="723"/>
      <c r="C37" s="723"/>
      <c r="D37" s="723"/>
    </row>
    <row r="38" spans="1:4" s="227" customFormat="1" ht="13.5" customHeight="1">
      <c r="A38" s="225">
        <v>1</v>
      </c>
      <c r="B38" s="73" t="s">
        <v>568</v>
      </c>
      <c r="C38" s="50">
        <v>2018</v>
      </c>
      <c r="D38" s="226">
        <v>2790</v>
      </c>
    </row>
    <row r="39" spans="1:4" s="227" customFormat="1" ht="13.5" customHeight="1">
      <c r="A39" s="225">
        <v>2</v>
      </c>
      <c r="B39" s="73" t="s">
        <v>568</v>
      </c>
      <c r="C39" s="50">
        <v>2018</v>
      </c>
      <c r="D39" s="226">
        <v>2790</v>
      </c>
    </row>
    <row r="40" spans="1:4" s="227" customFormat="1" ht="13.5" customHeight="1">
      <c r="A40" s="225">
        <v>3</v>
      </c>
      <c r="B40" s="83" t="s">
        <v>568</v>
      </c>
      <c r="C40" s="49">
        <v>2018</v>
      </c>
      <c r="D40" s="228">
        <v>2790</v>
      </c>
    </row>
    <row r="41" spans="1:4" s="232" customFormat="1" ht="13.5" customHeight="1">
      <c r="A41" s="225">
        <v>4</v>
      </c>
      <c r="B41" s="83" t="s">
        <v>568</v>
      </c>
      <c r="C41" s="49">
        <v>2018</v>
      </c>
      <c r="D41" s="228">
        <v>2790</v>
      </c>
    </row>
    <row r="42" spans="1:4" s="232" customFormat="1" ht="13.5" customHeight="1">
      <c r="A42" s="225">
        <v>5</v>
      </c>
      <c r="B42" s="83" t="s">
        <v>606</v>
      </c>
      <c r="C42" s="49">
        <v>2018</v>
      </c>
      <c r="D42" s="228">
        <v>3675</v>
      </c>
    </row>
    <row r="43" spans="1:4" s="232" customFormat="1" ht="13.5" customHeight="1">
      <c r="A43" s="225">
        <v>6</v>
      </c>
      <c r="B43" s="83" t="s">
        <v>606</v>
      </c>
      <c r="C43" s="49">
        <v>2018</v>
      </c>
      <c r="D43" s="228">
        <v>3675</v>
      </c>
    </row>
    <row r="44" spans="1:4" s="232" customFormat="1" ht="13.5" customHeight="1">
      <c r="A44" s="225">
        <v>7</v>
      </c>
      <c r="B44" s="83" t="s">
        <v>606</v>
      </c>
      <c r="C44" s="49">
        <v>2018</v>
      </c>
      <c r="D44" s="228">
        <v>3675</v>
      </c>
    </row>
    <row r="45" spans="1:4" s="232" customFormat="1" ht="13.5" customHeight="1">
      <c r="A45" s="225">
        <v>8</v>
      </c>
      <c r="B45" s="83" t="s">
        <v>606</v>
      </c>
      <c r="C45" s="49">
        <v>2018</v>
      </c>
      <c r="D45" s="228">
        <v>3675</v>
      </c>
    </row>
    <row r="46" spans="1:4" s="232" customFormat="1" ht="13.5" customHeight="1">
      <c r="A46" s="225">
        <v>9</v>
      </c>
      <c r="B46" s="83" t="s">
        <v>607</v>
      </c>
      <c r="C46" s="49">
        <v>2018</v>
      </c>
      <c r="D46" s="228">
        <v>3675</v>
      </c>
    </row>
    <row r="47" spans="1:4" s="232" customFormat="1" ht="12.75" customHeight="1">
      <c r="A47" s="225">
        <v>10</v>
      </c>
      <c r="B47" s="83" t="s">
        <v>608</v>
      </c>
      <c r="C47" s="49">
        <v>2019</v>
      </c>
      <c r="D47" s="228">
        <v>3554.7</v>
      </c>
    </row>
    <row r="48" spans="1:4" s="232" customFormat="1" ht="12.75" customHeight="1">
      <c r="A48" s="225">
        <v>11</v>
      </c>
      <c r="B48" s="83" t="s">
        <v>608</v>
      </c>
      <c r="C48" s="49">
        <v>2019</v>
      </c>
      <c r="D48" s="228">
        <v>3554.7</v>
      </c>
    </row>
    <row r="49" spans="1:4" s="232" customFormat="1" ht="12.75">
      <c r="A49" s="225">
        <v>12</v>
      </c>
      <c r="B49" s="83" t="s">
        <v>608</v>
      </c>
      <c r="C49" s="49">
        <v>2019</v>
      </c>
      <c r="D49" s="228">
        <v>3554.7</v>
      </c>
    </row>
    <row r="50" spans="1:4" s="232" customFormat="1" ht="12.75">
      <c r="A50" s="225">
        <v>13</v>
      </c>
      <c r="B50" s="83" t="s">
        <v>608</v>
      </c>
      <c r="C50" s="49">
        <v>2019</v>
      </c>
      <c r="D50" s="228">
        <v>3554.7</v>
      </c>
    </row>
    <row r="51" spans="1:4" s="232" customFormat="1" ht="12.75">
      <c r="A51" s="225">
        <v>14</v>
      </c>
      <c r="B51" s="83" t="s">
        <v>609</v>
      </c>
      <c r="C51" s="49">
        <v>2019</v>
      </c>
      <c r="D51" s="228">
        <v>3500</v>
      </c>
    </row>
    <row r="52" spans="1:4" s="232" customFormat="1" ht="12.75">
      <c r="A52" s="225">
        <v>15</v>
      </c>
      <c r="B52" s="83" t="s">
        <v>609</v>
      </c>
      <c r="C52" s="49">
        <v>2019</v>
      </c>
      <c r="D52" s="228">
        <v>3500</v>
      </c>
    </row>
    <row r="53" spans="1:4" s="232" customFormat="1" ht="12.75">
      <c r="A53" s="225">
        <v>16</v>
      </c>
      <c r="B53" s="83" t="s">
        <v>608</v>
      </c>
      <c r="C53" s="49">
        <v>2020</v>
      </c>
      <c r="D53" s="228">
        <v>3204.15</v>
      </c>
    </row>
    <row r="54" spans="1:4" s="232" customFormat="1" ht="12.75">
      <c r="A54" s="225">
        <v>17</v>
      </c>
      <c r="B54" s="83" t="s">
        <v>608</v>
      </c>
      <c r="C54" s="49">
        <v>2020</v>
      </c>
      <c r="D54" s="228">
        <v>3204.15</v>
      </c>
    </row>
    <row r="55" spans="1:4" s="232" customFormat="1" ht="12.75">
      <c r="A55" s="225">
        <v>18</v>
      </c>
      <c r="B55" s="83" t="s">
        <v>608</v>
      </c>
      <c r="C55" s="49">
        <v>2020</v>
      </c>
      <c r="D55" s="228">
        <v>3204.15</v>
      </c>
    </row>
    <row r="56" spans="1:4" s="232" customFormat="1" ht="12.75">
      <c r="A56" s="225">
        <v>19</v>
      </c>
      <c r="B56" s="83" t="s">
        <v>610</v>
      </c>
      <c r="C56" s="49">
        <v>2020</v>
      </c>
      <c r="D56" s="228">
        <v>2849</v>
      </c>
    </row>
    <row r="57" spans="1:4" s="232" customFormat="1" ht="12.75">
      <c r="A57" s="225">
        <v>20</v>
      </c>
      <c r="B57" s="83" t="s">
        <v>611</v>
      </c>
      <c r="C57" s="49">
        <v>2020</v>
      </c>
      <c r="D57" s="228">
        <v>3500</v>
      </c>
    </row>
    <row r="58" spans="1:4" s="232" customFormat="1" ht="12.75">
      <c r="A58" s="225">
        <v>21</v>
      </c>
      <c r="B58" s="83" t="s">
        <v>611</v>
      </c>
      <c r="C58" s="49">
        <v>2020</v>
      </c>
      <c r="D58" s="228">
        <v>3500</v>
      </c>
    </row>
    <row r="59" spans="1:4" ht="12.75">
      <c r="A59" s="225">
        <v>22</v>
      </c>
      <c r="B59" s="83" t="s">
        <v>612</v>
      </c>
      <c r="C59" s="49">
        <v>2021</v>
      </c>
      <c r="D59" s="228">
        <v>4206.6</v>
      </c>
    </row>
    <row r="60" spans="1:4" ht="12.75" customHeight="1">
      <c r="A60" s="225">
        <v>23</v>
      </c>
      <c r="B60" s="83" t="s">
        <v>613</v>
      </c>
      <c r="C60" s="49">
        <v>2021</v>
      </c>
      <c r="D60" s="228">
        <v>4206.6</v>
      </c>
    </row>
    <row r="61" spans="1:4" s="223" customFormat="1" ht="12.75">
      <c r="A61" s="225">
        <v>24</v>
      </c>
      <c r="B61" s="83" t="s">
        <v>614</v>
      </c>
      <c r="C61" s="49">
        <v>2021</v>
      </c>
      <c r="D61" s="228">
        <v>2933.55</v>
      </c>
    </row>
    <row r="62" spans="1:4" s="223" customFormat="1" ht="12.75">
      <c r="A62" s="225">
        <v>25</v>
      </c>
      <c r="B62" s="83" t="s">
        <v>615</v>
      </c>
      <c r="C62" s="49">
        <v>2018</v>
      </c>
      <c r="D62" s="228">
        <v>1527.44</v>
      </c>
    </row>
    <row r="63" spans="1:4" s="223" customFormat="1" ht="12.75">
      <c r="A63" s="225">
        <v>26</v>
      </c>
      <c r="B63" s="83" t="s">
        <v>616</v>
      </c>
      <c r="C63" s="49">
        <v>2018</v>
      </c>
      <c r="D63" s="228">
        <v>1550</v>
      </c>
    </row>
    <row r="64" spans="1:4" s="232" customFormat="1" ht="12.75" customHeight="1">
      <c r="A64" s="774" t="s">
        <v>122</v>
      </c>
      <c r="B64" s="774"/>
      <c r="C64" s="774"/>
      <c r="D64" s="233">
        <f>SUM(D38:D63)</f>
        <v>84639.44000000002</v>
      </c>
    </row>
    <row r="65" spans="1:4" s="232" customFormat="1" ht="12.75" customHeight="1">
      <c r="A65" s="727" t="s">
        <v>471</v>
      </c>
      <c r="B65" s="727"/>
      <c r="C65" s="727"/>
      <c r="D65" s="727"/>
    </row>
    <row r="66" spans="1:4" s="232" customFormat="1" ht="38.25">
      <c r="A66" s="239" t="s">
        <v>87</v>
      </c>
      <c r="B66" s="36" t="s">
        <v>472</v>
      </c>
      <c r="C66" s="240" t="s">
        <v>473</v>
      </c>
      <c r="D66" s="241" t="s">
        <v>474</v>
      </c>
    </row>
    <row r="67" spans="1:4" s="232" customFormat="1" ht="12.75">
      <c r="A67" s="225">
        <v>1</v>
      </c>
      <c r="B67" s="83" t="s">
        <v>617</v>
      </c>
      <c r="C67" s="49">
        <v>2018</v>
      </c>
      <c r="D67" s="228">
        <v>765</v>
      </c>
    </row>
    <row r="68" spans="1:4" s="232" customFormat="1" ht="12.75">
      <c r="A68" s="225">
        <v>2</v>
      </c>
      <c r="B68" s="83" t="s">
        <v>617</v>
      </c>
      <c r="C68" s="49">
        <v>2018</v>
      </c>
      <c r="D68" s="228">
        <v>765</v>
      </c>
    </row>
    <row r="69" spans="1:4" s="232" customFormat="1" ht="12.75">
      <c r="A69" s="225">
        <v>3</v>
      </c>
      <c r="B69" s="83" t="s">
        <v>617</v>
      </c>
      <c r="C69" s="49">
        <v>2018</v>
      </c>
      <c r="D69" s="228">
        <v>765</v>
      </c>
    </row>
    <row r="70" spans="1:4" s="232" customFormat="1" ht="12.75">
      <c r="A70" s="225">
        <v>4</v>
      </c>
      <c r="B70" s="83" t="s">
        <v>617</v>
      </c>
      <c r="C70" s="49">
        <v>2018</v>
      </c>
      <c r="D70" s="228">
        <v>765</v>
      </c>
    </row>
    <row r="71" spans="1:4" s="232" customFormat="1" ht="12.75">
      <c r="A71" s="225">
        <v>5</v>
      </c>
      <c r="B71" s="83" t="s">
        <v>618</v>
      </c>
      <c r="C71" s="49">
        <v>2018</v>
      </c>
      <c r="D71" s="228">
        <v>1303.8</v>
      </c>
    </row>
    <row r="72" spans="1:4" s="232" customFormat="1" ht="12.75">
      <c r="A72" s="225">
        <v>6</v>
      </c>
      <c r="B72" s="83" t="s">
        <v>619</v>
      </c>
      <c r="C72" s="49">
        <v>2018</v>
      </c>
      <c r="D72" s="228">
        <v>3395</v>
      </c>
    </row>
    <row r="73" spans="1:4" s="232" customFormat="1" ht="12.75">
      <c r="A73" s="225">
        <v>7</v>
      </c>
      <c r="B73" s="83" t="s">
        <v>620</v>
      </c>
      <c r="C73" s="49">
        <v>2018</v>
      </c>
      <c r="D73" s="228">
        <v>3589.14</v>
      </c>
    </row>
    <row r="74" spans="1:4" s="232" customFormat="1" ht="12.75">
      <c r="A74" s="225">
        <v>8</v>
      </c>
      <c r="B74" s="83" t="s">
        <v>621</v>
      </c>
      <c r="C74" s="49">
        <v>2018</v>
      </c>
      <c r="D74" s="228">
        <v>2595</v>
      </c>
    </row>
    <row r="75" spans="1:4" s="232" customFormat="1" ht="12.75">
      <c r="A75" s="225">
        <v>9</v>
      </c>
      <c r="B75" s="83" t="s">
        <v>622</v>
      </c>
      <c r="C75" s="49">
        <v>2018</v>
      </c>
      <c r="D75" s="228">
        <v>2595</v>
      </c>
    </row>
    <row r="76" spans="1:4" s="232" customFormat="1" ht="12.75">
      <c r="A76" s="225">
        <v>10</v>
      </c>
      <c r="B76" s="83" t="s">
        <v>622</v>
      </c>
      <c r="C76" s="49">
        <v>2018</v>
      </c>
      <c r="D76" s="228">
        <v>2595</v>
      </c>
    </row>
    <row r="77" spans="1:4" s="232" customFormat="1" ht="12.75">
      <c r="A77" s="225">
        <v>11</v>
      </c>
      <c r="B77" s="83" t="s">
        <v>622</v>
      </c>
      <c r="C77" s="49">
        <v>2018</v>
      </c>
      <c r="D77" s="228">
        <v>2595</v>
      </c>
    </row>
    <row r="78" spans="1:4" s="232" customFormat="1" ht="12.75">
      <c r="A78" s="225">
        <v>12</v>
      </c>
      <c r="B78" s="83" t="s">
        <v>622</v>
      </c>
      <c r="C78" s="49">
        <v>2018</v>
      </c>
      <c r="D78" s="228">
        <v>2595</v>
      </c>
    </row>
    <row r="79" spans="1:4" s="232" customFormat="1" ht="12.75">
      <c r="A79" s="225">
        <v>13</v>
      </c>
      <c r="B79" s="83" t="s">
        <v>621</v>
      </c>
      <c r="C79" s="49">
        <v>2018</v>
      </c>
      <c r="D79" s="228">
        <v>2699</v>
      </c>
    </row>
    <row r="80" spans="1:4" s="232" customFormat="1" ht="12.75">
      <c r="A80" s="225">
        <v>14</v>
      </c>
      <c r="B80" s="83" t="s">
        <v>621</v>
      </c>
      <c r="C80" s="49">
        <v>2018</v>
      </c>
      <c r="D80" s="228">
        <v>2485</v>
      </c>
    </row>
    <row r="81" spans="1:4" s="232" customFormat="1" ht="12.75">
      <c r="A81" s="225">
        <v>15</v>
      </c>
      <c r="B81" s="83" t="s">
        <v>623</v>
      </c>
      <c r="C81" s="49">
        <v>2019</v>
      </c>
      <c r="D81" s="228">
        <v>2741.67</v>
      </c>
    </row>
    <row r="82" spans="1:4" s="232" customFormat="1" ht="12.75">
      <c r="A82" s="225">
        <v>16</v>
      </c>
      <c r="B82" s="83" t="s">
        <v>624</v>
      </c>
      <c r="C82" s="49">
        <v>2019</v>
      </c>
      <c r="D82" s="228">
        <v>1069</v>
      </c>
    </row>
    <row r="83" spans="1:4" s="232" customFormat="1" ht="12.75">
      <c r="A83" s="225">
        <v>17</v>
      </c>
      <c r="B83" s="83" t="s">
        <v>625</v>
      </c>
      <c r="C83" s="49">
        <v>2020</v>
      </c>
      <c r="D83" s="228">
        <v>3259.5</v>
      </c>
    </row>
    <row r="84" spans="1:4" s="232" customFormat="1" ht="12.75">
      <c r="A84" s="225">
        <v>18</v>
      </c>
      <c r="B84" s="83" t="s">
        <v>625</v>
      </c>
      <c r="C84" s="49">
        <v>2020</v>
      </c>
      <c r="D84" s="228">
        <v>3259.5</v>
      </c>
    </row>
    <row r="85" spans="1:4" s="232" customFormat="1" ht="12.75">
      <c r="A85" s="225">
        <v>19</v>
      </c>
      <c r="B85" s="83" t="s">
        <v>626</v>
      </c>
      <c r="C85" s="49">
        <v>2020</v>
      </c>
      <c r="D85" s="228">
        <v>3500</v>
      </c>
    </row>
    <row r="86" spans="1:4" s="232" customFormat="1" ht="12.75">
      <c r="A86" s="225">
        <v>20</v>
      </c>
      <c r="B86" s="83" t="s">
        <v>627</v>
      </c>
      <c r="C86" s="49">
        <v>2021</v>
      </c>
      <c r="D86" s="228">
        <v>2480</v>
      </c>
    </row>
    <row r="87" spans="1:4" s="227" customFormat="1" ht="12.75">
      <c r="A87" s="225">
        <v>21</v>
      </c>
      <c r="B87" s="83" t="s">
        <v>628</v>
      </c>
      <c r="C87" s="49">
        <v>2021</v>
      </c>
      <c r="D87" s="228">
        <v>2845.03</v>
      </c>
    </row>
    <row r="88" spans="1:4" s="227" customFormat="1" ht="12.75">
      <c r="A88" s="225">
        <v>22</v>
      </c>
      <c r="B88" s="83" t="s">
        <v>628</v>
      </c>
      <c r="C88" s="49">
        <v>2021</v>
      </c>
      <c r="D88" s="228">
        <v>2845.03</v>
      </c>
    </row>
    <row r="89" spans="1:4" s="232" customFormat="1" ht="12.75">
      <c r="A89" s="225">
        <v>23</v>
      </c>
      <c r="B89" s="83" t="s">
        <v>629</v>
      </c>
      <c r="C89" s="49">
        <v>2021</v>
      </c>
      <c r="D89" s="228">
        <v>2546.1</v>
      </c>
    </row>
    <row r="90" spans="1:4" s="227" customFormat="1" ht="17.25" customHeight="1">
      <c r="A90" s="225">
        <v>24</v>
      </c>
      <c r="B90" s="83" t="s">
        <v>629</v>
      </c>
      <c r="C90" s="49">
        <v>2021</v>
      </c>
      <c r="D90" s="228">
        <v>2546.1</v>
      </c>
    </row>
    <row r="91" spans="1:4" s="227" customFormat="1" ht="16.5" customHeight="1">
      <c r="A91" s="225">
        <v>25</v>
      </c>
      <c r="B91" s="83" t="s">
        <v>629</v>
      </c>
      <c r="C91" s="49">
        <v>2021</v>
      </c>
      <c r="D91" s="228">
        <v>2546.1</v>
      </c>
    </row>
    <row r="92" spans="1:4" s="227" customFormat="1" ht="15.75" customHeight="1">
      <c r="A92" s="225">
        <v>26</v>
      </c>
      <c r="B92" s="83" t="s">
        <v>629</v>
      </c>
      <c r="C92" s="49">
        <v>2021</v>
      </c>
      <c r="D92" s="228">
        <v>2546.1</v>
      </c>
    </row>
    <row r="93" spans="1:4" s="227" customFormat="1" ht="12.75">
      <c r="A93" s="225">
        <v>27</v>
      </c>
      <c r="B93" s="83" t="s">
        <v>629</v>
      </c>
      <c r="C93" s="49">
        <v>2021</v>
      </c>
      <c r="D93" s="228">
        <v>2546.1</v>
      </c>
    </row>
    <row r="94" spans="1:4" s="232" customFormat="1" ht="12.75">
      <c r="A94" s="225">
        <v>28</v>
      </c>
      <c r="B94" s="83" t="s">
        <v>629</v>
      </c>
      <c r="C94" s="49">
        <v>2021</v>
      </c>
      <c r="D94" s="228">
        <v>2546.1</v>
      </c>
    </row>
    <row r="95" spans="1:4" s="232" customFormat="1" ht="12.75">
      <c r="A95" s="225">
        <v>29</v>
      </c>
      <c r="B95" s="83" t="s">
        <v>629</v>
      </c>
      <c r="C95" s="49">
        <v>2021</v>
      </c>
      <c r="D95" s="228">
        <v>2546.1</v>
      </c>
    </row>
    <row r="96" spans="1:4" s="232" customFormat="1" ht="12.75">
      <c r="A96" s="225">
        <v>30</v>
      </c>
      <c r="B96" s="83" t="s">
        <v>629</v>
      </c>
      <c r="C96" s="49">
        <v>2021</v>
      </c>
      <c r="D96" s="228">
        <v>2546.1</v>
      </c>
    </row>
    <row r="97" spans="1:4" s="232" customFormat="1" ht="12.75" customHeight="1" thickBot="1">
      <c r="A97" s="759" t="s">
        <v>122</v>
      </c>
      <c r="B97" s="759"/>
      <c r="C97" s="759"/>
      <c r="D97" s="238">
        <f>SUM(D67:D96)</f>
        <v>71875.47</v>
      </c>
    </row>
    <row r="98" spans="3:4" s="232" customFormat="1" ht="13.5" thickBot="1">
      <c r="C98" s="61"/>
      <c r="D98" s="219"/>
    </row>
    <row r="99" spans="1:4" s="223" customFormat="1" ht="12.75" customHeight="1">
      <c r="A99" s="722" t="s">
        <v>1653</v>
      </c>
      <c r="B99" s="722"/>
      <c r="C99" s="722"/>
      <c r="D99" s="722"/>
    </row>
    <row r="100" spans="1:4" s="223" customFormat="1" ht="12.75" customHeight="1">
      <c r="A100" s="727" t="s">
        <v>470</v>
      </c>
      <c r="B100" s="727"/>
      <c r="C100" s="727"/>
      <c r="D100" s="727"/>
    </row>
    <row r="101" spans="1:4" s="223" customFormat="1" ht="12.75">
      <c r="A101" s="225">
        <v>1</v>
      </c>
      <c r="B101" s="69" t="s">
        <v>969</v>
      </c>
      <c r="C101" s="40">
        <v>2021</v>
      </c>
      <c r="D101" s="228">
        <v>945.87</v>
      </c>
    </row>
    <row r="102" spans="1:4" s="223" customFormat="1" ht="12.75">
      <c r="A102" s="225">
        <v>2</v>
      </c>
      <c r="B102" s="69" t="s">
        <v>969</v>
      </c>
      <c r="C102" s="40">
        <v>2021</v>
      </c>
      <c r="D102" s="228">
        <v>945.87</v>
      </c>
    </row>
    <row r="103" spans="1:4" s="223" customFormat="1" ht="12.75">
      <c r="A103" s="225">
        <v>3</v>
      </c>
      <c r="B103" s="69" t="s">
        <v>970</v>
      </c>
      <c r="C103" s="40">
        <v>2021</v>
      </c>
      <c r="D103" s="228">
        <v>1399</v>
      </c>
    </row>
    <row r="104" spans="1:4" s="223" customFormat="1" ht="12.75">
      <c r="A104" s="225">
        <v>4</v>
      </c>
      <c r="B104" s="69" t="s">
        <v>971</v>
      </c>
      <c r="C104" s="40">
        <v>2021</v>
      </c>
      <c r="D104" s="228">
        <v>257.07</v>
      </c>
    </row>
    <row r="105" spans="1:4" s="223" customFormat="1" ht="12.75">
      <c r="A105" s="225">
        <v>5</v>
      </c>
      <c r="B105" s="69" t="s">
        <v>972</v>
      </c>
      <c r="C105" s="40">
        <v>2021</v>
      </c>
      <c r="D105" s="228">
        <v>1634.44</v>
      </c>
    </row>
    <row r="106" spans="1:4" s="223" customFormat="1" ht="12.75">
      <c r="A106" s="225">
        <v>6</v>
      </c>
      <c r="B106" s="69" t="s">
        <v>973</v>
      </c>
      <c r="C106" s="40">
        <v>2021</v>
      </c>
      <c r="D106" s="228">
        <v>369</v>
      </c>
    </row>
    <row r="107" spans="1:4" s="223" customFormat="1" ht="12.75">
      <c r="A107" s="225">
        <v>7</v>
      </c>
      <c r="B107" s="69" t="s">
        <v>974</v>
      </c>
      <c r="C107" s="40">
        <v>2022</v>
      </c>
      <c r="D107" s="228">
        <v>7000</v>
      </c>
    </row>
    <row r="108" spans="1:4" s="223" customFormat="1" ht="12.75">
      <c r="A108" s="225">
        <v>8</v>
      </c>
      <c r="B108" s="69" t="s">
        <v>974</v>
      </c>
      <c r="C108" s="40">
        <v>2022</v>
      </c>
      <c r="D108" s="228">
        <v>5900</v>
      </c>
    </row>
    <row r="109" spans="1:4" s="223" customFormat="1" ht="12.75">
      <c r="A109" s="225">
        <v>9</v>
      </c>
      <c r="B109" s="69" t="s">
        <v>975</v>
      </c>
      <c r="C109" s="40">
        <v>2022</v>
      </c>
      <c r="D109" s="228">
        <v>656.82</v>
      </c>
    </row>
    <row r="110" spans="1:4" s="223" customFormat="1" ht="12.75">
      <c r="A110" s="225">
        <v>10</v>
      </c>
      <c r="B110" s="69" t="s">
        <v>976</v>
      </c>
      <c r="C110" s="40">
        <v>2022</v>
      </c>
      <c r="D110" s="228">
        <v>2520</v>
      </c>
    </row>
    <row r="111" spans="1:4" s="223" customFormat="1" ht="12.75">
      <c r="A111" s="225">
        <v>11</v>
      </c>
      <c r="B111" s="69" t="s">
        <v>977</v>
      </c>
      <c r="C111" s="40">
        <v>2022</v>
      </c>
      <c r="D111" s="228">
        <v>1420</v>
      </c>
    </row>
    <row r="112" spans="1:4" s="223" customFormat="1" ht="12.75">
      <c r="A112" s="225">
        <v>12</v>
      </c>
      <c r="B112" s="69" t="s">
        <v>977</v>
      </c>
      <c r="C112" s="40">
        <v>2022</v>
      </c>
      <c r="D112" s="228">
        <v>1420</v>
      </c>
    </row>
    <row r="113" spans="1:4" s="223" customFormat="1" ht="12.75">
      <c r="A113" s="225">
        <v>13</v>
      </c>
      <c r="B113" s="69" t="s">
        <v>977</v>
      </c>
      <c r="C113" s="40">
        <v>2022</v>
      </c>
      <c r="D113" s="228">
        <v>1420</v>
      </c>
    </row>
    <row r="114" spans="1:4" s="223" customFormat="1" ht="12.75" customHeight="1">
      <c r="A114" s="730" t="s">
        <v>122</v>
      </c>
      <c r="B114" s="730"/>
      <c r="C114" s="730"/>
      <c r="D114" s="233">
        <f>SUM(D101:D113)</f>
        <v>25888.07</v>
      </c>
    </row>
    <row r="115" spans="1:4" s="223" customFormat="1" ht="12.75" customHeight="1">
      <c r="A115" s="727" t="s">
        <v>475</v>
      </c>
      <c r="B115" s="727"/>
      <c r="C115" s="727"/>
      <c r="D115" s="727"/>
    </row>
    <row r="116" spans="1:4" ht="12.75">
      <c r="A116" s="225">
        <v>1</v>
      </c>
      <c r="B116" s="69" t="s">
        <v>978</v>
      </c>
      <c r="C116" s="40">
        <v>2021</v>
      </c>
      <c r="D116" s="228">
        <v>1800</v>
      </c>
    </row>
    <row r="117" spans="1:4" ht="12.75">
      <c r="A117" s="225">
        <v>2</v>
      </c>
      <c r="B117" s="268" t="s">
        <v>979</v>
      </c>
      <c r="C117" s="45">
        <v>2021</v>
      </c>
      <c r="D117" s="269">
        <v>2900.22</v>
      </c>
    </row>
    <row r="118" spans="1:4" ht="12.75">
      <c r="A118" s="225">
        <v>3</v>
      </c>
      <c r="B118" s="268" t="s">
        <v>979</v>
      </c>
      <c r="C118" s="45">
        <v>2021</v>
      </c>
      <c r="D118" s="269">
        <v>2900.22</v>
      </c>
    </row>
    <row r="119" spans="1:4" ht="12.75">
      <c r="A119" s="225">
        <v>4</v>
      </c>
      <c r="B119" s="268" t="s">
        <v>980</v>
      </c>
      <c r="C119" s="45">
        <v>2022</v>
      </c>
      <c r="D119" s="269">
        <v>2970</v>
      </c>
    </row>
    <row r="120" spans="1:4" ht="12.75">
      <c r="A120" s="225">
        <v>5</v>
      </c>
      <c r="B120" s="268" t="s">
        <v>980</v>
      </c>
      <c r="C120" s="45">
        <v>2022</v>
      </c>
      <c r="D120" s="269">
        <v>2970</v>
      </c>
    </row>
    <row r="121" spans="1:4" ht="12.75">
      <c r="A121" s="225">
        <v>6</v>
      </c>
      <c r="B121" s="268" t="s">
        <v>980</v>
      </c>
      <c r="C121" s="45">
        <v>2022</v>
      </c>
      <c r="D121" s="269">
        <v>2970</v>
      </c>
    </row>
    <row r="122" spans="1:4" s="223" customFormat="1" ht="12.75" customHeight="1" thickBot="1">
      <c r="A122" s="731" t="s">
        <v>122</v>
      </c>
      <c r="B122" s="731"/>
      <c r="C122" s="731"/>
      <c r="D122" s="238">
        <f>SUM(D116:D121)</f>
        <v>16510.44</v>
      </c>
    </row>
    <row r="123" spans="3:4" s="232" customFormat="1" ht="13.5" thickBot="1">
      <c r="C123" s="61"/>
      <c r="D123" s="219"/>
    </row>
    <row r="124" spans="1:4" s="227" customFormat="1" ht="12.75" customHeight="1">
      <c r="A124" s="722" t="s">
        <v>1669</v>
      </c>
      <c r="B124" s="722"/>
      <c r="C124" s="722"/>
      <c r="D124" s="722"/>
    </row>
    <row r="125" spans="1:4" s="227" customFormat="1" ht="12.75" customHeight="1">
      <c r="A125" s="723" t="s">
        <v>470</v>
      </c>
      <c r="B125" s="723"/>
      <c r="C125" s="723"/>
      <c r="D125" s="723"/>
    </row>
    <row r="126" spans="1:4" s="227" customFormat="1" ht="12.75">
      <c r="A126" s="231">
        <v>1</v>
      </c>
      <c r="B126" s="68" t="s">
        <v>1095</v>
      </c>
      <c r="C126" s="57">
        <v>2020</v>
      </c>
      <c r="D126" s="226">
        <v>2900</v>
      </c>
    </row>
    <row r="127" spans="1:4" s="227" customFormat="1" ht="12.75">
      <c r="A127" s="231">
        <v>2</v>
      </c>
      <c r="B127" s="68" t="s">
        <v>1096</v>
      </c>
      <c r="C127" s="57">
        <v>2021</v>
      </c>
      <c r="D127" s="226">
        <v>1399.99</v>
      </c>
    </row>
    <row r="128" spans="1:4" s="227" customFormat="1" ht="12.75">
      <c r="A128" s="231">
        <v>3</v>
      </c>
      <c r="B128" s="69" t="s">
        <v>1097</v>
      </c>
      <c r="C128" s="40">
        <v>2021</v>
      </c>
      <c r="D128" s="228">
        <v>299.99</v>
      </c>
    </row>
    <row r="129" spans="1:4" s="227" customFormat="1" ht="12.75">
      <c r="A129" s="231">
        <v>4</v>
      </c>
      <c r="B129" s="69" t="s">
        <v>555</v>
      </c>
      <c r="C129" s="40">
        <v>2021</v>
      </c>
      <c r="D129" s="228">
        <v>699</v>
      </c>
    </row>
    <row r="130" spans="1:4" s="227" customFormat="1" ht="12.75">
      <c r="A130" s="231">
        <v>5</v>
      </c>
      <c r="B130" s="69" t="s">
        <v>1098</v>
      </c>
      <c r="C130" s="40">
        <v>2021</v>
      </c>
      <c r="D130" s="228">
        <v>442.8</v>
      </c>
    </row>
    <row r="131" spans="1:4" s="227" customFormat="1" ht="12.75" customHeight="1">
      <c r="A131" s="730" t="s">
        <v>122</v>
      </c>
      <c r="B131" s="730"/>
      <c r="C131" s="730"/>
      <c r="D131" s="233">
        <f>SUM(D126:D130)</f>
        <v>5741.78</v>
      </c>
    </row>
    <row r="132" spans="1:4" s="227" customFormat="1" ht="12.75" customHeight="1">
      <c r="A132" s="723" t="s">
        <v>471</v>
      </c>
      <c r="B132" s="723"/>
      <c r="C132" s="723"/>
      <c r="D132" s="723"/>
    </row>
    <row r="133" spans="1:4" s="227" customFormat="1" ht="12.75">
      <c r="A133" s="242">
        <v>1</v>
      </c>
      <c r="B133" s="69" t="s">
        <v>1099</v>
      </c>
      <c r="C133" s="40">
        <v>2018</v>
      </c>
      <c r="D133" s="228">
        <v>2810</v>
      </c>
    </row>
    <row r="134" spans="1:4" s="227" customFormat="1" ht="12.75">
      <c r="A134" s="242">
        <v>2</v>
      </c>
      <c r="B134" s="69" t="s">
        <v>1100</v>
      </c>
      <c r="C134" s="40">
        <v>2019</v>
      </c>
      <c r="D134" s="228">
        <v>5400</v>
      </c>
    </row>
    <row r="135" spans="1:4" s="227" customFormat="1" ht="12.75">
      <c r="A135" s="242">
        <v>3</v>
      </c>
      <c r="B135" s="69" t="s">
        <v>1101</v>
      </c>
      <c r="C135" s="40">
        <v>2019</v>
      </c>
      <c r="D135" s="228">
        <v>3000</v>
      </c>
    </row>
    <row r="136" spans="1:4" s="227" customFormat="1" ht="12.75">
      <c r="A136" s="242">
        <v>4</v>
      </c>
      <c r="B136" s="69" t="s">
        <v>1102</v>
      </c>
      <c r="C136" s="40">
        <v>2021</v>
      </c>
      <c r="D136" s="228">
        <v>2890</v>
      </c>
    </row>
    <row r="137" spans="1:4" s="227" customFormat="1" ht="12.75">
      <c r="A137" s="242">
        <v>5</v>
      </c>
      <c r="B137" s="69" t="s">
        <v>1102</v>
      </c>
      <c r="C137" s="40">
        <v>2021</v>
      </c>
      <c r="D137" s="228">
        <v>2890</v>
      </c>
    </row>
    <row r="138" spans="1:4" s="227" customFormat="1" ht="12.75">
      <c r="A138" s="242">
        <v>6</v>
      </c>
      <c r="B138" s="69" t="s">
        <v>1103</v>
      </c>
      <c r="C138" s="40">
        <v>2022</v>
      </c>
      <c r="D138" s="228">
        <v>2932</v>
      </c>
    </row>
    <row r="139" spans="1:4" s="227" customFormat="1" ht="12.75">
      <c r="A139" s="242">
        <v>7</v>
      </c>
      <c r="B139" s="69" t="s">
        <v>1104</v>
      </c>
      <c r="C139" s="40">
        <v>2022</v>
      </c>
      <c r="D139" s="228">
        <v>5600</v>
      </c>
    </row>
    <row r="140" spans="1:4" s="227" customFormat="1" ht="12.75">
      <c r="A140" s="242">
        <v>8</v>
      </c>
      <c r="B140" s="69" t="s">
        <v>1105</v>
      </c>
      <c r="C140" s="40">
        <v>2022</v>
      </c>
      <c r="D140" s="228">
        <v>2970</v>
      </c>
    </row>
    <row r="141" spans="1:4" s="227" customFormat="1" ht="12.75">
      <c r="A141" s="242">
        <v>9</v>
      </c>
      <c r="B141" s="69" t="s">
        <v>1105</v>
      </c>
      <c r="C141" s="40">
        <v>2022</v>
      </c>
      <c r="D141" s="228">
        <v>2970</v>
      </c>
    </row>
    <row r="142" spans="1:4" s="227" customFormat="1" ht="12.75">
      <c r="A142" s="242">
        <v>10</v>
      </c>
      <c r="B142" s="69" t="s">
        <v>1105</v>
      </c>
      <c r="C142" s="40">
        <v>2022</v>
      </c>
      <c r="D142" s="228">
        <v>2970</v>
      </c>
    </row>
    <row r="143" spans="1:4" s="227" customFormat="1" ht="12.75">
      <c r="A143" s="242">
        <v>11</v>
      </c>
      <c r="B143" s="69" t="s">
        <v>1105</v>
      </c>
      <c r="C143" s="40">
        <v>2022</v>
      </c>
      <c r="D143" s="228">
        <v>2970</v>
      </c>
    </row>
    <row r="144" spans="1:4" s="227" customFormat="1" ht="12.75">
      <c r="A144" s="242">
        <v>12</v>
      </c>
      <c r="B144" s="69" t="s">
        <v>1105</v>
      </c>
      <c r="C144" s="40">
        <v>2022</v>
      </c>
      <c r="D144" s="228">
        <v>2970</v>
      </c>
    </row>
    <row r="145" spans="1:4" s="227" customFormat="1" ht="12.75">
      <c r="A145" s="242">
        <v>13</v>
      </c>
      <c r="B145" s="69" t="s">
        <v>952</v>
      </c>
      <c r="C145" s="40">
        <v>2022</v>
      </c>
      <c r="D145" s="228">
        <v>2520</v>
      </c>
    </row>
    <row r="146" spans="1:4" s="227" customFormat="1" ht="12.75">
      <c r="A146" s="242">
        <v>14</v>
      </c>
      <c r="B146" s="69" t="s">
        <v>953</v>
      </c>
      <c r="C146" s="40">
        <v>2022</v>
      </c>
      <c r="D146" s="228">
        <v>656.82</v>
      </c>
    </row>
    <row r="147" spans="1:4" s="227" customFormat="1" ht="12.75">
      <c r="A147" s="242">
        <v>15</v>
      </c>
      <c r="B147" s="69" t="s">
        <v>1106</v>
      </c>
      <c r="C147" s="40">
        <v>2022</v>
      </c>
      <c r="D147" s="228">
        <v>1420</v>
      </c>
    </row>
    <row r="148" spans="1:4" s="227" customFormat="1" ht="12.75">
      <c r="A148" s="242">
        <v>16</v>
      </c>
      <c r="B148" s="69" t="s">
        <v>1106</v>
      </c>
      <c r="C148" s="40">
        <v>2022</v>
      </c>
      <c r="D148" s="228">
        <v>1420</v>
      </c>
    </row>
    <row r="149" spans="1:4" s="227" customFormat="1" ht="12.75">
      <c r="A149" s="242">
        <v>17</v>
      </c>
      <c r="B149" s="69" t="s">
        <v>1106</v>
      </c>
      <c r="C149" s="40">
        <v>2022</v>
      </c>
      <c r="D149" s="228">
        <v>1420</v>
      </c>
    </row>
    <row r="150" spans="1:4" s="227" customFormat="1" ht="13.5" customHeight="1" thickBot="1">
      <c r="A150" s="731" t="s">
        <v>122</v>
      </c>
      <c r="B150" s="731"/>
      <c r="C150" s="731"/>
      <c r="D150" s="238">
        <f>SUM(D133:D149)</f>
        <v>47808.82</v>
      </c>
    </row>
    <row r="151" spans="3:4" s="232" customFormat="1" ht="13.5" customHeight="1">
      <c r="C151" s="61"/>
      <c r="D151" s="219"/>
    </row>
    <row r="152" spans="1:4" s="227" customFormat="1" ht="13.5" customHeight="1">
      <c r="A152" s="722" t="s">
        <v>1655</v>
      </c>
      <c r="B152" s="722"/>
      <c r="C152" s="722"/>
      <c r="D152" s="722"/>
    </row>
    <row r="153" spans="1:4" s="227" customFormat="1" ht="13.5" customHeight="1">
      <c r="A153" s="758" t="s">
        <v>470</v>
      </c>
      <c r="B153" s="758"/>
      <c r="C153" s="758"/>
      <c r="D153" s="758"/>
    </row>
    <row r="154" spans="1:4" s="232" customFormat="1" ht="13.5" customHeight="1">
      <c r="A154" s="243">
        <v>1</v>
      </c>
      <c r="B154" s="244" t="s">
        <v>1126</v>
      </c>
      <c r="C154" s="74">
        <v>2018</v>
      </c>
      <c r="D154" s="228">
        <v>572</v>
      </c>
    </row>
    <row r="155" spans="1:4" s="232" customFormat="1" ht="13.5" customHeight="1">
      <c r="A155" s="243">
        <v>2</v>
      </c>
      <c r="B155" s="244" t="s">
        <v>1127</v>
      </c>
      <c r="C155" s="74">
        <v>2019</v>
      </c>
      <c r="D155" s="228">
        <v>1749.99</v>
      </c>
    </row>
    <row r="156" spans="1:4" s="232" customFormat="1" ht="13.5" customHeight="1">
      <c r="A156" s="243">
        <v>3</v>
      </c>
      <c r="B156" s="244" t="s">
        <v>1128</v>
      </c>
      <c r="C156" s="74">
        <v>2022</v>
      </c>
      <c r="D156" s="228">
        <v>916.01</v>
      </c>
    </row>
    <row r="157" spans="1:4" s="232" customFormat="1" ht="13.5" customHeight="1">
      <c r="A157" s="225">
        <v>4</v>
      </c>
      <c r="B157" s="69" t="s">
        <v>1129</v>
      </c>
      <c r="C157" s="74">
        <v>2022</v>
      </c>
      <c r="D157" s="228">
        <v>1420</v>
      </c>
    </row>
    <row r="158" spans="1:4" s="227" customFormat="1" ht="13.5" customHeight="1">
      <c r="A158" s="730" t="s">
        <v>122</v>
      </c>
      <c r="B158" s="730"/>
      <c r="C158" s="730"/>
      <c r="D158" s="245">
        <f>SUM(D154:D157)</f>
        <v>4658</v>
      </c>
    </row>
    <row r="159" spans="1:4" s="227" customFormat="1" ht="13.5" customHeight="1">
      <c r="A159" s="727" t="s">
        <v>471</v>
      </c>
      <c r="B159" s="727"/>
      <c r="C159" s="727"/>
      <c r="D159" s="727"/>
    </row>
    <row r="160" spans="1:4" s="232" customFormat="1" ht="13.5" customHeight="1">
      <c r="A160" s="243">
        <v>1</v>
      </c>
      <c r="B160" s="246" t="s">
        <v>1130</v>
      </c>
      <c r="C160" s="74">
        <v>2022</v>
      </c>
      <c r="D160" s="228">
        <v>2970</v>
      </c>
    </row>
    <row r="161" spans="1:4" s="232" customFormat="1" ht="13.5" customHeight="1">
      <c r="A161" s="243">
        <v>2</v>
      </c>
      <c r="B161" s="246" t="s">
        <v>1130</v>
      </c>
      <c r="C161" s="74">
        <v>2022</v>
      </c>
      <c r="D161" s="228">
        <v>2970</v>
      </c>
    </row>
    <row r="162" spans="1:4" s="232" customFormat="1" ht="13.5" customHeight="1">
      <c r="A162" s="243">
        <v>3</v>
      </c>
      <c r="B162" s="246" t="s">
        <v>1130</v>
      </c>
      <c r="C162" s="74">
        <v>2022</v>
      </c>
      <c r="D162" s="228">
        <v>2970</v>
      </c>
    </row>
    <row r="163" spans="1:4" s="232" customFormat="1" ht="13.5" customHeight="1">
      <c r="A163" s="243">
        <v>4</v>
      </c>
      <c r="B163" s="246" t="s">
        <v>1130</v>
      </c>
      <c r="C163" s="74">
        <v>2022</v>
      </c>
      <c r="D163" s="228">
        <v>2970</v>
      </c>
    </row>
    <row r="164" spans="1:4" s="232" customFormat="1" ht="13.5" customHeight="1">
      <c r="A164" s="243">
        <v>5</v>
      </c>
      <c r="B164" s="246" t="s">
        <v>1130</v>
      </c>
      <c r="C164" s="74">
        <v>2022</v>
      </c>
      <c r="D164" s="228">
        <v>2970</v>
      </c>
    </row>
    <row r="165" spans="1:4" s="232" customFormat="1" ht="13.5" customHeight="1">
      <c r="A165" s="243">
        <v>6</v>
      </c>
      <c r="B165" s="246" t="s">
        <v>1130</v>
      </c>
      <c r="C165" s="74">
        <v>2022</v>
      </c>
      <c r="D165" s="228">
        <v>2970</v>
      </c>
    </row>
    <row r="166" spans="1:4" s="232" customFormat="1" ht="13.5" customHeight="1">
      <c r="A166" s="243">
        <v>7</v>
      </c>
      <c r="B166" s="246" t="s">
        <v>1130</v>
      </c>
      <c r="C166" s="74">
        <v>2022</v>
      </c>
      <c r="D166" s="228">
        <v>2970</v>
      </c>
    </row>
    <row r="167" spans="1:4" s="232" customFormat="1" ht="13.5" customHeight="1">
      <c r="A167" s="243">
        <v>8</v>
      </c>
      <c r="B167" s="246" t="s">
        <v>1131</v>
      </c>
      <c r="C167" s="74">
        <v>2020</v>
      </c>
      <c r="D167" s="228">
        <v>2632.37</v>
      </c>
    </row>
    <row r="168" spans="1:4" s="232" customFormat="1" ht="13.5" customHeight="1">
      <c r="A168" s="243">
        <v>9</v>
      </c>
      <c r="B168" s="246" t="s">
        <v>1132</v>
      </c>
      <c r="C168" s="74">
        <v>2019</v>
      </c>
      <c r="D168" s="228">
        <v>3231</v>
      </c>
    </row>
    <row r="169" spans="1:4" s="232" customFormat="1" ht="13.5" customHeight="1">
      <c r="A169" s="243">
        <v>10</v>
      </c>
      <c r="B169" s="246" t="s">
        <v>1133</v>
      </c>
      <c r="C169" s="74">
        <v>2019</v>
      </c>
      <c r="D169" s="228">
        <v>6400</v>
      </c>
    </row>
    <row r="170" spans="1:4" s="227" customFormat="1" ht="17.25" customHeight="1" thickBot="1">
      <c r="A170" s="731" t="s">
        <v>122</v>
      </c>
      <c r="B170" s="731"/>
      <c r="C170" s="731"/>
      <c r="D170" s="247">
        <f>SUM(D160:D169)</f>
        <v>33053.369999999995</v>
      </c>
    </row>
    <row r="171" spans="3:4" s="232" customFormat="1" ht="17.25" customHeight="1">
      <c r="C171" s="61"/>
      <c r="D171" s="219"/>
    </row>
    <row r="172" spans="1:4" s="227" customFormat="1" ht="13.5" customHeight="1">
      <c r="A172" s="722" t="s">
        <v>1656</v>
      </c>
      <c r="B172" s="722"/>
      <c r="C172" s="722"/>
      <c r="D172" s="722"/>
    </row>
    <row r="173" spans="1:4" s="227" customFormat="1" ht="13.5" customHeight="1">
      <c r="A173" s="727" t="s">
        <v>470</v>
      </c>
      <c r="B173" s="727"/>
      <c r="C173" s="727"/>
      <c r="D173" s="727"/>
    </row>
    <row r="174" spans="1:4" s="227" customFormat="1" ht="13.5" customHeight="1">
      <c r="A174" s="225">
        <v>1</v>
      </c>
      <c r="B174" s="68" t="s">
        <v>991</v>
      </c>
      <c r="C174" s="57">
        <v>2022</v>
      </c>
      <c r="D174" s="226">
        <v>8599</v>
      </c>
    </row>
    <row r="175" spans="1:4" s="227" customFormat="1" ht="13.5" customHeight="1">
      <c r="A175" s="225">
        <v>2</v>
      </c>
      <c r="B175" s="68" t="s">
        <v>991</v>
      </c>
      <c r="C175" s="57">
        <v>2021</v>
      </c>
      <c r="D175" s="226">
        <v>5000</v>
      </c>
    </row>
    <row r="176" spans="1:4" s="227" customFormat="1" ht="13.5" customHeight="1">
      <c r="A176" s="730" t="s">
        <v>124</v>
      </c>
      <c r="B176" s="730"/>
      <c r="C176" s="730"/>
      <c r="D176" s="233">
        <f>SUM(D174:D175)</f>
        <v>13599</v>
      </c>
    </row>
    <row r="177" spans="1:4" s="227" customFormat="1" ht="13.5" customHeight="1">
      <c r="A177" s="727" t="s">
        <v>471</v>
      </c>
      <c r="B177" s="727"/>
      <c r="C177" s="727"/>
      <c r="D177" s="727"/>
    </row>
    <row r="178" spans="1:4" s="227" customFormat="1" ht="13.5" customHeight="1">
      <c r="A178" s="225">
        <v>1</v>
      </c>
      <c r="B178" s="69" t="s">
        <v>992</v>
      </c>
      <c r="C178" s="40">
        <v>2019</v>
      </c>
      <c r="D178" s="228">
        <v>2292</v>
      </c>
    </row>
    <row r="179" spans="1:4" s="227" customFormat="1" ht="13.5" customHeight="1">
      <c r="A179" s="225">
        <v>2</v>
      </c>
      <c r="B179" s="69" t="s">
        <v>993</v>
      </c>
      <c r="C179" s="40">
        <v>2019</v>
      </c>
      <c r="D179" s="228">
        <v>2499</v>
      </c>
    </row>
    <row r="180" spans="1:4" s="227" customFormat="1" ht="13.5" customHeight="1">
      <c r="A180" s="225">
        <v>3</v>
      </c>
      <c r="B180" s="69" t="s">
        <v>994</v>
      </c>
      <c r="C180" s="40">
        <v>2019</v>
      </c>
      <c r="D180" s="228">
        <v>2384</v>
      </c>
    </row>
    <row r="181" spans="1:4" s="227" customFormat="1" ht="13.5" customHeight="1" thickBot="1">
      <c r="A181" s="731" t="s">
        <v>124</v>
      </c>
      <c r="B181" s="731"/>
      <c r="C181" s="731"/>
      <c r="D181" s="238">
        <f>SUM(D178:D180)</f>
        <v>7175</v>
      </c>
    </row>
    <row r="182" spans="3:4" s="232" customFormat="1" ht="13.5" customHeight="1">
      <c r="C182" s="61"/>
      <c r="D182" s="219"/>
    </row>
    <row r="183" spans="1:4" s="227" customFormat="1" ht="13.5" customHeight="1">
      <c r="A183" s="722" t="s">
        <v>1670</v>
      </c>
      <c r="B183" s="722"/>
      <c r="C183" s="722"/>
      <c r="D183" s="722"/>
    </row>
    <row r="184" spans="1:4" s="227" customFormat="1" ht="13.5" customHeight="1">
      <c r="A184" s="727" t="s">
        <v>470</v>
      </c>
      <c r="B184" s="727"/>
      <c r="C184" s="727"/>
      <c r="D184" s="727"/>
    </row>
    <row r="185" spans="1:4" s="223" customFormat="1" ht="12.75">
      <c r="A185" s="225">
        <v>1</v>
      </c>
      <c r="B185" s="83" t="s">
        <v>1036</v>
      </c>
      <c r="C185" s="49">
        <v>2018</v>
      </c>
      <c r="D185" s="249">
        <v>359.16</v>
      </c>
    </row>
    <row r="186" spans="1:4" s="223" customFormat="1" ht="12.75">
      <c r="A186" s="225">
        <v>2</v>
      </c>
      <c r="B186" s="83" t="s">
        <v>1037</v>
      </c>
      <c r="C186" s="49">
        <v>2018</v>
      </c>
      <c r="D186" s="249">
        <v>475</v>
      </c>
    </row>
    <row r="187" spans="1:4" s="220" customFormat="1" ht="12.75">
      <c r="A187" s="225">
        <v>3</v>
      </c>
      <c r="B187" s="83" t="s">
        <v>1038</v>
      </c>
      <c r="C187" s="49">
        <v>2018</v>
      </c>
      <c r="D187" s="249">
        <v>9420</v>
      </c>
    </row>
    <row r="188" spans="1:4" s="227" customFormat="1" ht="12.75">
      <c r="A188" s="225">
        <v>4</v>
      </c>
      <c r="B188" s="83" t="s">
        <v>1039</v>
      </c>
      <c r="C188" s="49">
        <v>2020</v>
      </c>
      <c r="D188" s="249">
        <v>489.54</v>
      </c>
    </row>
    <row r="189" spans="1:4" s="223" customFormat="1" ht="12.75" customHeight="1">
      <c r="A189" s="730" t="s">
        <v>122</v>
      </c>
      <c r="B189" s="730"/>
      <c r="C189" s="730"/>
      <c r="D189" s="233">
        <f>SUM(D185:D188)</f>
        <v>10743.7</v>
      </c>
    </row>
    <row r="190" spans="1:4" s="223" customFormat="1" ht="12.75" customHeight="1">
      <c r="A190" s="727" t="s">
        <v>471</v>
      </c>
      <c r="B190" s="727"/>
      <c r="C190" s="727"/>
      <c r="D190" s="727"/>
    </row>
    <row r="191" spans="1:4" s="227" customFormat="1" ht="12.75">
      <c r="A191" s="225">
        <v>1</v>
      </c>
      <c r="B191" s="73" t="s">
        <v>1024</v>
      </c>
      <c r="C191" s="50">
        <v>2020</v>
      </c>
      <c r="D191" s="248">
        <v>1500</v>
      </c>
    </row>
    <row r="192" spans="1:4" s="227" customFormat="1" ht="12.75">
      <c r="A192" s="225">
        <v>2</v>
      </c>
      <c r="B192" s="73" t="s">
        <v>1025</v>
      </c>
      <c r="C192" s="50">
        <v>2019</v>
      </c>
      <c r="D192" s="248">
        <v>501.84</v>
      </c>
    </row>
    <row r="193" spans="1:4" s="227" customFormat="1" ht="12.75">
      <c r="A193" s="225">
        <v>3</v>
      </c>
      <c r="B193" s="73" t="s">
        <v>1026</v>
      </c>
      <c r="C193" s="50">
        <v>2019</v>
      </c>
      <c r="D193" s="248">
        <v>1266.9</v>
      </c>
    </row>
    <row r="194" spans="1:4" s="227" customFormat="1" ht="12.75">
      <c r="A194" s="225">
        <v>4</v>
      </c>
      <c r="B194" s="73" t="s">
        <v>1027</v>
      </c>
      <c r="C194" s="50">
        <v>2019</v>
      </c>
      <c r="D194" s="248">
        <v>599</v>
      </c>
    </row>
    <row r="195" spans="1:4" s="227" customFormat="1" ht="12.75">
      <c r="A195" s="225">
        <v>5</v>
      </c>
      <c r="B195" s="73" t="s">
        <v>1028</v>
      </c>
      <c r="C195" s="50">
        <v>2018</v>
      </c>
      <c r="D195" s="248">
        <v>412</v>
      </c>
    </row>
    <row r="196" spans="1:4" s="227" customFormat="1" ht="12.75">
      <c r="A196" s="225">
        <v>6</v>
      </c>
      <c r="B196" s="73" t="s">
        <v>1029</v>
      </c>
      <c r="C196" s="50">
        <v>2018</v>
      </c>
      <c r="D196" s="248">
        <v>1043.98</v>
      </c>
    </row>
    <row r="197" spans="1:4" s="227" customFormat="1" ht="12.75">
      <c r="A197" s="225">
        <v>7</v>
      </c>
      <c r="B197" s="73" t="s">
        <v>1030</v>
      </c>
      <c r="C197" s="50">
        <v>2018</v>
      </c>
      <c r="D197" s="248">
        <v>639.99</v>
      </c>
    </row>
    <row r="198" spans="1:4" s="227" customFormat="1" ht="12.75">
      <c r="A198" s="225">
        <v>8</v>
      </c>
      <c r="B198" s="73" t="s">
        <v>1031</v>
      </c>
      <c r="C198" s="50">
        <v>2022</v>
      </c>
      <c r="D198" s="248">
        <v>244.77</v>
      </c>
    </row>
    <row r="199" spans="1:4" s="227" customFormat="1" ht="12.75">
      <c r="A199" s="225">
        <v>9</v>
      </c>
      <c r="B199" s="73" t="s">
        <v>1032</v>
      </c>
      <c r="C199" s="50">
        <v>2021</v>
      </c>
      <c r="D199" s="248">
        <v>699</v>
      </c>
    </row>
    <row r="200" spans="1:4" s="227" customFormat="1" ht="12.75">
      <c r="A200" s="225">
        <v>10</v>
      </c>
      <c r="B200" s="73" t="s">
        <v>1033</v>
      </c>
      <c r="C200" s="50">
        <v>2022</v>
      </c>
      <c r="D200" s="248">
        <v>560</v>
      </c>
    </row>
    <row r="201" spans="1:4" s="227" customFormat="1" ht="12.75">
      <c r="A201" s="225">
        <v>11</v>
      </c>
      <c r="B201" s="73" t="s">
        <v>1035</v>
      </c>
      <c r="C201" s="50">
        <v>2021</v>
      </c>
      <c r="D201" s="248">
        <v>838</v>
      </c>
    </row>
    <row r="202" spans="1:4" s="227" customFormat="1" ht="12.75">
      <c r="A202" s="225">
        <v>12</v>
      </c>
      <c r="B202" s="83" t="s">
        <v>1034</v>
      </c>
      <c r="C202" s="49">
        <v>2021</v>
      </c>
      <c r="D202" s="249">
        <v>1950.01</v>
      </c>
    </row>
    <row r="203" spans="1:4" s="223" customFormat="1" ht="12.75" customHeight="1" thickBot="1">
      <c r="A203" s="731" t="s">
        <v>122</v>
      </c>
      <c r="B203" s="731"/>
      <c r="C203" s="731"/>
      <c r="D203" s="238">
        <f>SUM(D191:D202)</f>
        <v>10255.49</v>
      </c>
    </row>
    <row r="204" spans="1:3" ht="12.75">
      <c r="A204" s="232"/>
      <c r="B204" s="232"/>
      <c r="C204" s="61"/>
    </row>
    <row r="205" spans="1:4" s="223" customFormat="1" ht="12.75" customHeight="1">
      <c r="A205" s="722" t="s">
        <v>1658</v>
      </c>
      <c r="B205" s="722"/>
      <c r="C205" s="722"/>
      <c r="D205" s="722"/>
    </row>
    <row r="206" spans="1:4" s="223" customFormat="1" ht="12.75" customHeight="1">
      <c r="A206" s="723" t="s">
        <v>470</v>
      </c>
      <c r="B206" s="723"/>
      <c r="C206" s="723"/>
      <c r="D206" s="723"/>
    </row>
    <row r="207" spans="1:6" s="227" customFormat="1" ht="12.75">
      <c r="A207" s="225">
        <v>1</v>
      </c>
      <c r="B207" s="68" t="s">
        <v>564</v>
      </c>
      <c r="C207" s="57">
        <v>2019</v>
      </c>
      <c r="D207" s="226">
        <v>971.7</v>
      </c>
      <c r="F207" s="250"/>
    </row>
    <row r="208" spans="1:6" s="227" customFormat="1" ht="12.75">
      <c r="A208" s="225">
        <v>2</v>
      </c>
      <c r="B208" s="69" t="s">
        <v>952</v>
      </c>
      <c r="C208" s="40">
        <v>2022</v>
      </c>
      <c r="D208" s="228">
        <v>2520</v>
      </c>
      <c r="F208" s="250"/>
    </row>
    <row r="209" spans="1:4" s="227" customFormat="1" ht="12.75" customHeight="1">
      <c r="A209" s="733" t="s">
        <v>122</v>
      </c>
      <c r="B209" s="733"/>
      <c r="C209" s="733"/>
      <c r="D209" s="251">
        <f>SUM(D207:D208)</f>
        <v>3491.7</v>
      </c>
    </row>
    <row r="210" spans="1:4" s="227" customFormat="1" ht="12.75" customHeight="1">
      <c r="A210" s="723" t="s">
        <v>471</v>
      </c>
      <c r="B210" s="723"/>
      <c r="C210" s="723"/>
      <c r="D210" s="723"/>
    </row>
    <row r="211" spans="1:4" s="227" customFormat="1" ht="12.75">
      <c r="A211" s="225">
        <v>1</v>
      </c>
      <c r="B211" s="69" t="s">
        <v>565</v>
      </c>
      <c r="C211" s="40">
        <v>2019</v>
      </c>
      <c r="D211" s="228">
        <v>1266.9</v>
      </c>
    </row>
    <row r="212" spans="1:4" s="227" customFormat="1" ht="12.75">
      <c r="A212" s="225">
        <v>2</v>
      </c>
      <c r="B212" s="69" t="s">
        <v>555</v>
      </c>
      <c r="C212" s="40">
        <v>2021</v>
      </c>
      <c r="D212" s="228">
        <v>699</v>
      </c>
    </row>
    <row r="213" spans="1:4" s="227" customFormat="1" ht="12.75">
      <c r="A213" s="225">
        <v>3</v>
      </c>
      <c r="B213" s="69" t="s">
        <v>953</v>
      </c>
      <c r="C213" s="40">
        <v>2022</v>
      </c>
      <c r="D213" s="228">
        <v>656.82</v>
      </c>
    </row>
    <row r="214" spans="1:4" s="227" customFormat="1" ht="12.75">
      <c r="A214" s="225">
        <v>4</v>
      </c>
      <c r="B214" s="69" t="s">
        <v>953</v>
      </c>
      <c r="C214" s="40">
        <v>2022</v>
      </c>
      <c r="D214" s="228">
        <v>656.82</v>
      </c>
    </row>
    <row r="215" spans="1:4" s="227" customFormat="1" ht="12.75">
      <c r="A215" s="225">
        <v>5</v>
      </c>
      <c r="B215" s="69" t="s">
        <v>954</v>
      </c>
      <c r="C215" s="40">
        <v>2022</v>
      </c>
      <c r="D215" s="228">
        <v>2970</v>
      </c>
    </row>
    <row r="216" spans="1:4" s="227" customFormat="1" ht="14.25" customHeight="1">
      <c r="A216" s="225">
        <v>6</v>
      </c>
      <c r="B216" s="69" t="s">
        <v>955</v>
      </c>
      <c r="C216" s="40">
        <v>2022</v>
      </c>
      <c r="D216" s="228">
        <v>8500</v>
      </c>
    </row>
    <row r="217" spans="1:4" s="227" customFormat="1" ht="12.75" customHeight="1" thickBot="1">
      <c r="A217" s="734" t="s">
        <v>122</v>
      </c>
      <c r="B217" s="734"/>
      <c r="C217" s="734"/>
      <c r="D217" s="252">
        <f>SUM(D211:D216)</f>
        <v>14749.54</v>
      </c>
    </row>
    <row r="218" spans="3:4" s="232" customFormat="1" ht="12.75">
      <c r="C218" s="61"/>
      <c r="D218" s="219"/>
    </row>
    <row r="219" spans="1:4" s="227" customFormat="1" ht="12.75" customHeight="1">
      <c r="A219" s="722" t="s">
        <v>1659</v>
      </c>
      <c r="B219" s="722"/>
      <c r="C219" s="722"/>
      <c r="D219" s="722"/>
    </row>
    <row r="220" spans="1:4" s="227" customFormat="1" ht="12.75" customHeight="1">
      <c r="A220" s="727" t="s">
        <v>470</v>
      </c>
      <c r="B220" s="727"/>
      <c r="C220" s="727"/>
      <c r="D220" s="727"/>
    </row>
    <row r="221" spans="1:4" s="232" customFormat="1" ht="12.75">
      <c r="A221" s="231">
        <v>1</v>
      </c>
      <c r="B221" s="69" t="s">
        <v>1067</v>
      </c>
      <c r="C221" s="40">
        <v>2018</v>
      </c>
      <c r="D221" s="228">
        <v>1353</v>
      </c>
    </row>
    <row r="222" spans="1:4" s="232" customFormat="1" ht="12.75">
      <c r="A222" s="231">
        <v>2</v>
      </c>
      <c r="B222" s="69" t="s">
        <v>1068</v>
      </c>
      <c r="C222" s="40"/>
      <c r="D222" s="228">
        <v>981.44</v>
      </c>
    </row>
    <row r="223" spans="1:4" s="232" customFormat="1" ht="12.75">
      <c r="A223" s="231">
        <v>3</v>
      </c>
      <c r="B223" s="69" t="s">
        <v>1069</v>
      </c>
      <c r="C223" s="40">
        <v>2020</v>
      </c>
      <c r="D223" s="228">
        <v>498.9</v>
      </c>
    </row>
    <row r="224" spans="1:4" s="232" customFormat="1" ht="12.75">
      <c r="A224" s="231">
        <v>4</v>
      </c>
      <c r="B224" s="69" t="s">
        <v>1070</v>
      </c>
      <c r="C224" s="40">
        <v>2020</v>
      </c>
      <c r="D224" s="228">
        <v>457.19</v>
      </c>
    </row>
    <row r="225" spans="1:4" s="232" customFormat="1" ht="12.75">
      <c r="A225" s="225">
        <v>5</v>
      </c>
      <c r="B225" s="69" t="s">
        <v>1071</v>
      </c>
      <c r="C225" s="40">
        <v>2020</v>
      </c>
      <c r="D225" s="228">
        <v>407</v>
      </c>
    </row>
    <row r="226" spans="1:4" s="232" customFormat="1" ht="12.75">
      <c r="A226" s="225">
        <v>6</v>
      </c>
      <c r="B226" s="69" t="s">
        <v>1072</v>
      </c>
      <c r="C226" s="40">
        <v>2021</v>
      </c>
      <c r="D226" s="228">
        <v>471.09</v>
      </c>
    </row>
    <row r="227" spans="1:4" s="232" customFormat="1" ht="12.75">
      <c r="A227" s="225">
        <v>7</v>
      </c>
      <c r="B227" s="69" t="s">
        <v>1073</v>
      </c>
      <c r="C227" s="40">
        <v>2020</v>
      </c>
      <c r="D227" s="228">
        <v>5000</v>
      </c>
    </row>
    <row r="228" spans="1:4" s="227" customFormat="1" ht="12.75" customHeight="1">
      <c r="A228" s="730" t="s">
        <v>122</v>
      </c>
      <c r="B228" s="730"/>
      <c r="C228" s="730"/>
      <c r="D228" s="233">
        <f>SUM(D221:D227)</f>
        <v>9168.619999999999</v>
      </c>
    </row>
    <row r="229" spans="1:4" s="227" customFormat="1" ht="12.75" customHeight="1">
      <c r="A229" s="727" t="s">
        <v>475</v>
      </c>
      <c r="B229" s="727"/>
      <c r="C229" s="727"/>
      <c r="D229" s="727"/>
    </row>
    <row r="230" spans="1:4" s="227" customFormat="1" ht="12.75">
      <c r="A230" s="225">
        <v>1</v>
      </c>
      <c r="B230" s="68" t="s">
        <v>1074</v>
      </c>
      <c r="C230" s="57">
        <v>2019</v>
      </c>
      <c r="D230" s="226">
        <v>1988.9</v>
      </c>
    </row>
    <row r="231" spans="1:4" s="227" customFormat="1" ht="12.75">
      <c r="A231" s="225">
        <v>2</v>
      </c>
      <c r="B231" s="68" t="s">
        <v>1075</v>
      </c>
      <c r="C231" s="57">
        <v>2021</v>
      </c>
      <c r="D231" s="226">
        <v>6330</v>
      </c>
    </row>
    <row r="232" spans="1:4" s="227" customFormat="1" ht="12.75">
      <c r="A232" s="225">
        <v>3</v>
      </c>
      <c r="B232" s="68" t="s">
        <v>1076</v>
      </c>
      <c r="C232" s="57">
        <v>2021</v>
      </c>
      <c r="D232" s="226">
        <v>3670</v>
      </c>
    </row>
    <row r="233" spans="1:4" s="227" customFormat="1" ht="25.5">
      <c r="A233" s="225">
        <v>4</v>
      </c>
      <c r="B233" s="68" t="s">
        <v>1077</v>
      </c>
      <c r="C233" s="57">
        <v>2022</v>
      </c>
      <c r="D233" s="226">
        <v>8600</v>
      </c>
    </row>
    <row r="234" spans="1:4" s="227" customFormat="1" ht="12.75">
      <c r="A234" s="225">
        <v>5</v>
      </c>
      <c r="B234" s="68" t="s">
        <v>1078</v>
      </c>
      <c r="C234" s="57">
        <v>2022</v>
      </c>
      <c r="D234" s="226">
        <v>14850</v>
      </c>
    </row>
    <row r="235" spans="1:4" s="227" customFormat="1" ht="25.5">
      <c r="A235" s="225">
        <v>6</v>
      </c>
      <c r="B235" s="68" t="s">
        <v>1079</v>
      </c>
      <c r="C235" s="57">
        <v>2022</v>
      </c>
      <c r="D235" s="226">
        <v>1420</v>
      </c>
    </row>
    <row r="236" spans="1:4" s="227" customFormat="1" ht="12.75" customHeight="1" thickBot="1">
      <c r="A236" s="731" t="s">
        <v>122</v>
      </c>
      <c r="B236" s="731"/>
      <c r="C236" s="731"/>
      <c r="D236" s="238">
        <f>SUM(D230:D235)</f>
        <v>36858.9</v>
      </c>
    </row>
    <row r="237" spans="3:4" s="232" customFormat="1" ht="12.75">
      <c r="C237" s="61"/>
      <c r="D237" s="219"/>
    </row>
    <row r="238" spans="1:4" s="227" customFormat="1" ht="12.75" customHeight="1">
      <c r="A238" s="722" t="s">
        <v>1671</v>
      </c>
      <c r="B238" s="722"/>
      <c r="C238" s="722"/>
      <c r="D238" s="722"/>
    </row>
    <row r="239" spans="1:4" s="227" customFormat="1" ht="12.75" customHeight="1">
      <c r="A239" s="723" t="s">
        <v>470</v>
      </c>
      <c r="B239" s="723"/>
      <c r="C239" s="723"/>
      <c r="D239" s="723"/>
    </row>
    <row r="240" spans="1:4" s="227" customFormat="1" ht="16.5" customHeight="1">
      <c r="A240" s="225">
        <v>1</v>
      </c>
      <c r="B240" s="69" t="s">
        <v>1152</v>
      </c>
      <c r="C240" s="40">
        <v>2022</v>
      </c>
      <c r="D240" s="228">
        <v>800</v>
      </c>
    </row>
    <row r="241" spans="1:4" s="227" customFormat="1" ht="28.5" customHeight="1">
      <c r="A241" s="225">
        <v>2</v>
      </c>
      <c r="B241" s="69" t="s">
        <v>1153</v>
      </c>
      <c r="C241" s="40">
        <v>2019</v>
      </c>
      <c r="D241" s="228">
        <v>11990</v>
      </c>
    </row>
    <row r="242" spans="1:4" s="232" customFormat="1" ht="12.75" customHeight="1">
      <c r="A242" s="730" t="s">
        <v>122</v>
      </c>
      <c r="B242" s="730"/>
      <c r="C242" s="730"/>
      <c r="D242" s="253">
        <f>SUM(D240:D241)</f>
        <v>12790</v>
      </c>
    </row>
    <row r="243" spans="1:4" s="232" customFormat="1" ht="12.75" customHeight="1">
      <c r="A243" s="723" t="s">
        <v>475</v>
      </c>
      <c r="B243" s="723"/>
      <c r="C243" s="723"/>
      <c r="D243" s="723"/>
    </row>
    <row r="244" spans="1:4" s="227" customFormat="1" ht="12.75" customHeight="1">
      <c r="A244" s="225">
        <v>1</v>
      </c>
      <c r="B244" s="69" t="s">
        <v>1154</v>
      </c>
      <c r="C244" s="40">
        <v>2022</v>
      </c>
      <c r="D244" s="228">
        <v>8500</v>
      </c>
    </row>
    <row r="245" spans="1:4" s="227" customFormat="1" ht="12.75" customHeight="1">
      <c r="A245" s="225">
        <v>2</v>
      </c>
      <c r="B245" s="69" t="s">
        <v>1155</v>
      </c>
      <c r="C245" s="40">
        <v>2022</v>
      </c>
      <c r="D245" s="228">
        <v>560</v>
      </c>
    </row>
    <row r="246" spans="1:4" s="227" customFormat="1" ht="12.75" customHeight="1">
      <c r="A246" s="225">
        <v>3</v>
      </c>
      <c r="B246" s="69" t="s">
        <v>1156</v>
      </c>
      <c r="C246" s="40">
        <v>2021</v>
      </c>
      <c r="D246" s="228">
        <v>6880.01</v>
      </c>
    </row>
    <row r="247" spans="1:4" s="227" customFormat="1" ht="12.75" customHeight="1">
      <c r="A247" s="225">
        <v>4</v>
      </c>
      <c r="B247" s="69" t="s">
        <v>1157</v>
      </c>
      <c r="C247" s="40">
        <v>2021</v>
      </c>
      <c r="D247" s="228">
        <v>264.45</v>
      </c>
    </row>
    <row r="248" spans="1:4" s="227" customFormat="1" ht="12.75" customHeight="1">
      <c r="A248" s="225">
        <v>5</v>
      </c>
      <c r="B248" s="69" t="s">
        <v>1158</v>
      </c>
      <c r="C248" s="40">
        <v>2021</v>
      </c>
      <c r="D248" s="228">
        <v>699</v>
      </c>
    </row>
    <row r="249" spans="1:4" s="227" customFormat="1" ht="12.75" customHeight="1">
      <c r="A249" s="225">
        <v>6</v>
      </c>
      <c r="B249" s="69" t="s">
        <v>1159</v>
      </c>
      <c r="C249" s="40">
        <v>2021</v>
      </c>
      <c r="D249" s="228">
        <v>2999.99</v>
      </c>
    </row>
    <row r="250" spans="1:4" s="227" customFormat="1" ht="12.75" customHeight="1">
      <c r="A250" s="225">
        <v>7</v>
      </c>
      <c r="B250" s="69" t="s">
        <v>1160</v>
      </c>
      <c r="C250" s="40">
        <v>2020</v>
      </c>
      <c r="D250" s="228">
        <v>372.69</v>
      </c>
    </row>
    <row r="251" spans="1:4" s="227" customFormat="1" ht="12.75" customHeight="1">
      <c r="A251" s="225">
        <v>8</v>
      </c>
      <c r="B251" s="69" t="s">
        <v>1161</v>
      </c>
      <c r="C251" s="40">
        <v>2019</v>
      </c>
      <c r="D251" s="228">
        <v>1860.01</v>
      </c>
    </row>
    <row r="252" spans="1:4" s="227" customFormat="1" ht="12.75" customHeight="1">
      <c r="A252" s="225">
        <v>9</v>
      </c>
      <c r="B252" s="69" t="s">
        <v>1162</v>
      </c>
      <c r="C252" s="40">
        <v>2019</v>
      </c>
      <c r="D252" s="228">
        <v>2881</v>
      </c>
    </row>
    <row r="253" spans="1:4" s="227" customFormat="1" ht="12.75" customHeight="1">
      <c r="A253" s="225">
        <v>10</v>
      </c>
      <c r="B253" s="69" t="s">
        <v>1163</v>
      </c>
      <c r="C253" s="40">
        <v>2019</v>
      </c>
      <c r="D253" s="228">
        <v>319.99</v>
      </c>
    </row>
    <row r="254" spans="1:4" s="227" customFormat="1" ht="12.75">
      <c r="A254" s="225">
        <v>11</v>
      </c>
      <c r="B254" s="69" t="s">
        <v>1164</v>
      </c>
      <c r="C254" s="40">
        <v>2020</v>
      </c>
      <c r="D254" s="228">
        <v>2392.35</v>
      </c>
    </row>
    <row r="255" spans="1:4" s="227" customFormat="1" ht="12.75" customHeight="1" thickBot="1">
      <c r="A255" s="731" t="s">
        <v>122</v>
      </c>
      <c r="B255" s="731"/>
      <c r="C255" s="731"/>
      <c r="D255" s="254">
        <f>SUM(D244:D254)</f>
        <v>27729.489999999994</v>
      </c>
    </row>
    <row r="256" spans="3:4" s="232" customFormat="1" ht="13.5" thickBot="1">
      <c r="C256" s="61"/>
      <c r="D256" s="219"/>
    </row>
    <row r="257" spans="1:4" s="223" customFormat="1" ht="12.75" customHeight="1" thickBot="1">
      <c r="A257" s="756" t="s">
        <v>1672</v>
      </c>
      <c r="B257" s="756"/>
      <c r="C257" s="756"/>
      <c r="D257" s="756"/>
    </row>
    <row r="258" spans="1:4" s="223" customFormat="1" ht="12.75" customHeight="1">
      <c r="A258" s="757" t="s">
        <v>470</v>
      </c>
      <c r="B258" s="757"/>
      <c r="C258" s="757"/>
      <c r="D258" s="757"/>
    </row>
    <row r="259" spans="1:4" ht="12.75">
      <c r="A259" s="225">
        <v>1</v>
      </c>
      <c r="B259" s="69" t="s">
        <v>1554</v>
      </c>
      <c r="C259" s="40">
        <v>2018</v>
      </c>
      <c r="D259" s="228">
        <v>682.85</v>
      </c>
    </row>
    <row r="260" spans="1:4" ht="12.75">
      <c r="A260" s="225">
        <v>2</v>
      </c>
      <c r="B260" s="69" t="s">
        <v>1555</v>
      </c>
      <c r="C260" s="40">
        <v>2018</v>
      </c>
      <c r="D260" s="228">
        <v>621.15</v>
      </c>
    </row>
    <row r="261" spans="1:4" ht="12.75">
      <c r="A261" s="225">
        <v>3</v>
      </c>
      <c r="B261" s="69" t="s">
        <v>1556</v>
      </c>
      <c r="C261" s="40">
        <v>2018</v>
      </c>
      <c r="D261" s="228">
        <v>1031</v>
      </c>
    </row>
    <row r="262" spans="1:4" ht="12.75">
      <c r="A262" s="225">
        <v>4</v>
      </c>
      <c r="B262" s="69" t="s">
        <v>1555</v>
      </c>
      <c r="C262" s="40">
        <v>2018</v>
      </c>
      <c r="D262" s="228">
        <v>1210.32</v>
      </c>
    </row>
    <row r="263" spans="1:4" ht="12.75">
      <c r="A263" s="225">
        <v>5</v>
      </c>
      <c r="B263" s="69" t="s">
        <v>1557</v>
      </c>
      <c r="C263" s="40">
        <v>2018</v>
      </c>
      <c r="D263" s="228">
        <v>17500</v>
      </c>
    </row>
    <row r="264" spans="1:4" ht="12.75">
      <c r="A264" s="225">
        <v>6</v>
      </c>
      <c r="B264" s="69" t="s">
        <v>1558</v>
      </c>
      <c r="C264" s="40">
        <v>2018</v>
      </c>
      <c r="D264" s="228">
        <v>3000</v>
      </c>
    </row>
    <row r="265" spans="1:4" ht="12.75">
      <c r="A265" s="225">
        <v>7</v>
      </c>
      <c r="B265" s="69" t="s">
        <v>1559</v>
      </c>
      <c r="C265" s="40">
        <v>2018</v>
      </c>
      <c r="D265" s="228">
        <v>1082.4</v>
      </c>
    </row>
    <row r="266" spans="1:4" ht="12.75">
      <c r="A266" s="225">
        <v>8</v>
      </c>
      <c r="B266" s="69" t="s">
        <v>1095</v>
      </c>
      <c r="C266" s="40">
        <v>2018</v>
      </c>
      <c r="D266" s="228">
        <v>33321</v>
      </c>
    </row>
    <row r="267" spans="1:4" ht="12.75">
      <c r="A267" s="225">
        <v>9</v>
      </c>
      <c r="B267" s="69" t="s">
        <v>1560</v>
      </c>
      <c r="C267" s="40">
        <v>2019</v>
      </c>
      <c r="D267" s="228">
        <v>1148.82</v>
      </c>
    </row>
    <row r="268" spans="1:4" ht="12.75">
      <c r="A268" s="225">
        <v>10</v>
      </c>
      <c r="B268" s="69" t="s">
        <v>1561</v>
      </c>
      <c r="C268" s="40">
        <v>2019</v>
      </c>
      <c r="D268" s="228">
        <v>1131.6</v>
      </c>
    </row>
    <row r="269" spans="1:4" ht="12.75">
      <c r="A269" s="225">
        <v>11</v>
      </c>
      <c r="B269" s="69" t="s">
        <v>1555</v>
      </c>
      <c r="C269" s="40">
        <v>2019</v>
      </c>
      <c r="D269" s="228">
        <v>650</v>
      </c>
    </row>
    <row r="270" spans="1:4" ht="12.75">
      <c r="A270" s="225">
        <v>12</v>
      </c>
      <c r="B270" s="69" t="s">
        <v>1095</v>
      </c>
      <c r="C270" s="40">
        <v>2019</v>
      </c>
      <c r="D270" s="228">
        <v>3321</v>
      </c>
    </row>
    <row r="271" spans="1:4" ht="12.75">
      <c r="A271" s="225">
        <v>13</v>
      </c>
      <c r="B271" s="69" t="s">
        <v>1562</v>
      </c>
      <c r="C271" s="40">
        <v>2019</v>
      </c>
      <c r="D271" s="228">
        <v>1199.87</v>
      </c>
    </row>
    <row r="272" spans="1:4" ht="12.75">
      <c r="A272" s="225">
        <v>14</v>
      </c>
      <c r="B272" s="69" t="s">
        <v>1563</v>
      </c>
      <c r="C272" s="40">
        <v>2019</v>
      </c>
      <c r="D272" s="228">
        <v>1599</v>
      </c>
    </row>
    <row r="273" spans="1:4" ht="12.75">
      <c r="A273" s="225">
        <v>15</v>
      </c>
      <c r="B273" s="69" t="s">
        <v>1564</v>
      </c>
      <c r="C273" s="40">
        <v>2020</v>
      </c>
      <c r="D273" s="228">
        <v>633.45</v>
      </c>
    </row>
    <row r="274" spans="1:4" ht="12.75">
      <c r="A274" s="225">
        <v>16</v>
      </c>
      <c r="B274" s="69" t="s">
        <v>1565</v>
      </c>
      <c r="C274" s="40">
        <v>2020</v>
      </c>
      <c r="D274" s="228">
        <v>516.6</v>
      </c>
    </row>
    <row r="275" spans="1:4" ht="12.75">
      <c r="A275" s="225">
        <v>17</v>
      </c>
      <c r="B275" s="69" t="s">
        <v>1566</v>
      </c>
      <c r="C275" s="40">
        <v>2021</v>
      </c>
      <c r="D275" s="228">
        <v>13800</v>
      </c>
    </row>
    <row r="276" spans="1:4" ht="12.75">
      <c r="A276" s="225">
        <v>18</v>
      </c>
      <c r="B276" s="69" t="s">
        <v>1567</v>
      </c>
      <c r="C276" s="40">
        <v>2021</v>
      </c>
      <c r="D276" s="228">
        <v>1620</v>
      </c>
    </row>
    <row r="277" spans="1:4" ht="12.75">
      <c r="A277" s="225">
        <v>19</v>
      </c>
      <c r="B277" s="69" t="s">
        <v>1562</v>
      </c>
      <c r="C277" s="40">
        <v>2022</v>
      </c>
      <c r="D277" s="228">
        <v>3792.6</v>
      </c>
    </row>
    <row r="278" spans="1:4" ht="12.75">
      <c r="A278" s="225">
        <v>20</v>
      </c>
      <c r="B278" s="69" t="s">
        <v>1568</v>
      </c>
      <c r="C278" s="40">
        <v>2022</v>
      </c>
      <c r="D278" s="228">
        <v>1499</v>
      </c>
    </row>
    <row r="279" spans="1:4" ht="12.75">
      <c r="A279" s="225">
        <v>21</v>
      </c>
      <c r="B279" s="69" t="s">
        <v>1570</v>
      </c>
      <c r="C279" s="40">
        <v>2022</v>
      </c>
      <c r="D279" s="228">
        <v>12600</v>
      </c>
    </row>
    <row r="280" spans="1:4" ht="12.75">
      <c r="A280" s="225">
        <v>22</v>
      </c>
      <c r="B280" s="69" t="s">
        <v>1571</v>
      </c>
      <c r="C280" s="40">
        <v>2022</v>
      </c>
      <c r="D280" s="228">
        <v>3284.1</v>
      </c>
    </row>
    <row r="281" spans="1:4" ht="12.75">
      <c r="A281" s="225">
        <v>23</v>
      </c>
      <c r="B281" s="69" t="s">
        <v>1572</v>
      </c>
      <c r="C281" s="40">
        <v>2022</v>
      </c>
      <c r="D281" s="228">
        <v>2840</v>
      </c>
    </row>
    <row r="282" spans="1:4" ht="12.75">
      <c r="A282" s="225">
        <v>24</v>
      </c>
      <c r="B282" s="69" t="s">
        <v>1573</v>
      </c>
      <c r="C282" s="40">
        <v>2022</v>
      </c>
      <c r="D282" s="228">
        <v>1628</v>
      </c>
    </row>
    <row r="283" spans="1:4" ht="12.75">
      <c r="A283" s="225">
        <v>25</v>
      </c>
      <c r="B283" s="69" t="s">
        <v>1574</v>
      </c>
      <c r="C283" s="40">
        <v>2022</v>
      </c>
      <c r="D283" s="228">
        <v>16500</v>
      </c>
    </row>
    <row r="284" spans="1:4" ht="12.75">
      <c r="A284" s="225">
        <v>26</v>
      </c>
      <c r="B284" s="69" t="s">
        <v>1575</v>
      </c>
      <c r="C284" s="40">
        <v>2022</v>
      </c>
      <c r="D284" s="228">
        <v>4898</v>
      </c>
    </row>
    <row r="285" spans="1:4" ht="12.75">
      <c r="A285" s="225">
        <v>27</v>
      </c>
      <c r="B285" s="69" t="s">
        <v>1578</v>
      </c>
      <c r="C285" s="40">
        <v>2022</v>
      </c>
      <c r="D285" s="228">
        <v>19618.5</v>
      </c>
    </row>
    <row r="286" spans="1:4" ht="12.75">
      <c r="A286" s="225">
        <v>28</v>
      </c>
      <c r="B286" s="69" t="s">
        <v>1579</v>
      </c>
      <c r="C286" s="40">
        <v>2022</v>
      </c>
      <c r="D286" s="228">
        <v>7975</v>
      </c>
    </row>
    <row r="287" spans="1:4" ht="12.75">
      <c r="A287" s="225">
        <v>29</v>
      </c>
      <c r="B287" s="69" t="s">
        <v>1580</v>
      </c>
      <c r="C287" s="40">
        <v>2022</v>
      </c>
      <c r="D287" s="228">
        <v>33825</v>
      </c>
    </row>
    <row r="288" spans="1:4" s="223" customFormat="1" ht="12" customHeight="1">
      <c r="A288" s="730" t="s">
        <v>122</v>
      </c>
      <c r="B288" s="730"/>
      <c r="C288" s="730"/>
      <c r="D288" s="233">
        <f>SUM(D259:D287)</f>
        <v>192529.26</v>
      </c>
    </row>
    <row r="289" spans="1:4" s="223" customFormat="1" ht="12.75" customHeight="1">
      <c r="A289" s="727" t="s">
        <v>469</v>
      </c>
      <c r="B289" s="727"/>
      <c r="C289" s="727"/>
      <c r="D289" s="727"/>
    </row>
    <row r="290" spans="1:4" ht="12.75">
      <c r="A290" s="225">
        <v>1</v>
      </c>
      <c r="B290" s="69" t="s">
        <v>1582</v>
      </c>
      <c r="C290" s="40">
        <v>2018</v>
      </c>
      <c r="D290" s="228">
        <v>1500</v>
      </c>
    </row>
    <row r="291" spans="1:4" ht="12.75">
      <c r="A291" s="225">
        <v>2</v>
      </c>
      <c r="B291" s="69" t="s">
        <v>1583</v>
      </c>
      <c r="C291" s="40">
        <v>2018</v>
      </c>
      <c r="D291" s="228">
        <v>6660.01</v>
      </c>
    </row>
    <row r="292" spans="1:4" ht="12.75">
      <c r="A292" s="225">
        <v>3</v>
      </c>
      <c r="B292" s="69" t="s">
        <v>1584</v>
      </c>
      <c r="C292" s="40">
        <v>2018</v>
      </c>
      <c r="D292" s="228">
        <v>1900.01</v>
      </c>
    </row>
    <row r="293" spans="1:4" ht="12.75">
      <c r="A293" s="225">
        <v>4</v>
      </c>
      <c r="B293" s="69" t="s">
        <v>1583</v>
      </c>
      <c r="C293" s="40">
        <v>2019</v>
      </c>
      <c r="D293" s="228">
        <v>6660</v>
      </c>
    </row>
    <row r="294" spans="1:4" ht="12.75">
      <c r="A294" s="225">
        <v>5</v>
      </c>
      <c r="B294" s="69" t="s">
        <v>1585</v>
      </c>
      <c r="C294" s="40">
        <v>2019</v>
      </c>
      <c r="D294" s="228">
        <v>5794</v>
      </c>
    </row>
    <row r="295" spans="1:4" ht="12.75">
      <c r="A295" s="225">
        <v>6</v>
      </c>
      <c r="B295" s="69" t="s">
        <v>1586</v>
      </c>
      <c r="C295" s="40">
        <v>2019</v>
      </c>
      <c r="D295" s="228">
        <v>3328.38</v>
      </c>
    </row>
    <row r="296" spans="1:4" ht="12.75">
      <c r="A296" s="225">
        <v>7</v>
      </c>
      <c r="B296" s="69" t="s">
        <v>1587</v>
      </c>
      <c r="C296" s="40">
        <v>2020</v>
      </c>
      <c r="D296" s="228">
        <v>2840</v>
      </c>
    </row>
    <row r="297" spans="1:4" ht="12.75">
      <c r="A297" s="225">
        <v>8</v>
      </c>
      <c r="B297" s="69" t="s">
        <v>1588</v>
      </c>
      <c r="C297" s="40">
        <v>2020</v>
      </c>
      <c r="D297" s="228">
        <v>5680</v>
      </c>
    </row>
    <row r="298" spans="1:4" ht="12.75">
      <c r="A298" s="225">
        <v>9</v>
      </c>
      <c r="B298" s="69" t="s">
        <v>1589</v>
      </c>
      <c r="C298" s="40">
        <v>2020</v>
      </c>
      <c r="D298" s="228">
        <v>3300</v>
      </c>
    </row>
    <row r="299" spans="1:4" ht="12.75">
      <c r="A299" s="225">
        <v>10</v>
      </c>
      <c r="B299" s="69" t="s">
        <v>1590</v>
      </c>
      <c r="C299" s="40">
        <v>2020</v>
      </c>
      <c r="D299" s="228">
        <v>2099</v>
      </c>
    </row>
    <row r="300" spans="1:4" ht="12.75">
      <c r="A300" s="225">
        <v>11</v>
      </c>
      <c r="B300" s="69" t="s">
        <v>1591</v>
      </c>
      <c r="C300" s="40">
        <v>2020</v>
      </c>
      <c r="D300" s="228">
        <v>1989</v>
      </c>
    </row>
    <row r="301" spans="1:4" ht="12.75">
      <c r="A301" s="225">
        <v>12</v>
      </c>
      <c r="B301" s="69" t="s">
        <v>1592</v>
      </c>
      <c r="C301" s="40">
        <v>2020</v>
      </c>
      <c r="D301" s="228">
        <v>2399</v>
      </c>
    </row>
    <row r="302" spans="1:4" ht="12.75">
      <c r="A302" s="225">
        <v>13</v>
      </c>
      <c r="B302" s="69" t="s">
        <v>1593</v>
      </c>
      <c r="C302" s="40">
        <v>2020</v>
      </c>
      <c r="D302" s="228">
        <v>50100</v>
      </c>
    </row>
    <row r="303" spans="1:4" ht="12.75">
      <c r="A303" s="225">
        <v>14</v>
      </c>
      <c r="B303" s="69" t="s">
        <v>1594</v>
      </c>
      <c r="C303" s="40">
        <v>2020</v>
      </c>
      <c r="D303" s="228">
        <v>4440</v>
      </c>
    </row>
    <row r="304" spans="1:4" ht="12.75">
      <c r="A304" s="225">
        <v>15</v>
      </c>
      <c r="B304" s="69" t="s">
        <v>1595</v>
      </c>
      <c r="C304" s="40">
        <v>2022</v>
      </c>
      <c r="D304" s="228">
        <v>118800</v>
      </c>
    </row>
    <row r="305" spans="1:4" ht="12.75">
      <c r="A305" s="225">
        <v>16</v>
      </c>
      <c r="B305" s="69" t="s">
        <v>1596</v>
      </c>
      <c r="C305" s="40">
        <v>2022</v>
      </c>
      <c r="D305" s="228">
        <v>2976.6</v>
      </c>
    </row>
    <row r="306" spans="1:4" ht="12.75" customHeight="1">
      <c r="A306" s="225">
        <v>17</v>
      </c>
      <c r="B306" s="69" t="s">
        <v>1597</v>
      </c>
      <c r="C306" s="40">
        <v>2022</v>
      </c>
      <c r="D306" s="228">
        <v>13800.6</v>
      </c>
    </row>
    <row r="307" spans="1:4" ht="12.75">
      <c r="A307" s="225">
        <v>18</v>
      </c>
      <c r="B307" s="69" t="s">
        <v>1569</v>
      </c>
      <c r="C307" s="40">
        <v>2022</v>
      </c>
      <c r="D307" s="228">
        <v>1723.4</v>
      </c>
    </row>
    <row r="308" spans="1:4" ht="12.75">
      <c r="A308" s="225">
        <v>19</v>
      </c>
      <c r="B308" s="69" t="s">
        <v>1576</v>
      </c>
      <c r="C308" s="40">
        <v>2022</v>
      </c>
      <c r="D308" s="228">
        <v>2400</v>
      </c>
    </row>
    <row r="309" spans="1:4" ht="12.75">
      <c r="A309" s="225">
        <v>20</v>
      </c>
      <c r="B309" s="69" t="s">
        <v>1577</v>
      </c>
      <c r="C309" s="40">
        <v>2022</v>
      </c>
      <c r="D309" s="228">
        <v>83517</v>
      </c>
    </row>
    <row r="310" spans="1:4" ht="12.75">
      <c r="A310" s="225">
        <v>21</v>
      </c>
      <c r="B310" s="69" t="s">
        <v>1581</v>
      </c>
      <c r="C310" s="40">
        <v>2023</v>
      </c>
      <c r="D310" s="228">
        <v>2000</v>
      </c>
    </row>
    <row r="311" spans="1:4" s="223" customFormat="1" ht="12.75" customHeight="1" thickBot="1">
      <c r="A311" s="731" t="s">
        <v>122</v>
      </c>
      <c r="B311" s="731"/>
      <c r="C311" s="731"/>
      <c r="D311" s="238">
        <f>SUM(D290:D310)</f>
        <v>323907</v>
      </c>
    </row>
    <row r="312" spans="1:3" ht="12.75" customHeight="1" thickBot="1">
      <c r="A312" s="232"/>
      <c r="B312" s="232"/>
      <c r="C312" s="61"/>
    </row>
    <row r="313" spans="1:4" s="223" customFormat="1" ht="12.75" customHeight="1">
      <c r="A313" s="722" t="s">
        <v>1662</v>
      </c>
      <c r="B313" s="722"/>
      <c r="C313" s="722"/>
      <c r="D313" s="722"/>
    </row>
    <row r="314" spans="1:4" s="223" customFormat="1" ht="12.75" customHeight="1">
      <c r="A314" s="727" t="s">
        <v>470</v>
      </c>
      <c r="B314" s="727"/>
      <c r="C314" s="727"/>
      <c r="D314" s="727"/>
    </row>
    <row r="315" spans="1:4" s="223" customFormat="1" ht="12.75">
      <c r="A315" s="225">
        <v>1</v>
      </c>
      <c r="B315" s="69" t="s">
        <v>1606</v>
      </c>
      <c r="C315" s="40">
        <v>2018</v>
      </c>
      <c r="D315" s="228">
        <v>8750</v>
      </c>
    </row>
    <row r="316" spans="1:4" s="223" customFormat="1" ht="12.75">
      <c r="A316" s="225">
        <v>2</v>
      </c>
      <c r="B316" s="69" t="s">
        <v>1606</v>
      </c>
      <c r="C316" s="40">
        <v>2018</v>
      </c>
      <c r="D316" s="228">
        <v>8750</v>
      </c>
    </row>
    <row r="317" spans="1:4" s="223" customFormat="1" ht="12.75">
      <c r="A317" s="225">
        <v>3</v>
      </c>
      <c r="B317" s="69" t="s">
        <v>1607</v>
      </c>
      <c r="C317" s="40">
        <v>2020</v>
      </c>
      <c r="D317" s="228">
        <v>12000</v>
      </c>
    </row>
    <row r="318" spans="1:4" s="223" customFormat="1" ht="12.75">
      <c r="A318" s="225">
        <v>4</v>
      </c>
      <c r="B318" s="69" t="s">
        <v>1608</v>
      </c>
      <c r="C318" s="40">
        <v>2020</v>
      </c>
      <c r="D318" s="228">
        <v>59619.6</v>
      </c>
    </row>
    <row r="319" spans="1:4" s="223" customFormat="1" ht="12.75">
      <c r="A319" s="225">
        <v>5</v>
      </c>
      <c r="B319" s="69" t="s">
        <v>1609</v>
      </c>
      <c r="C319" s="40">
        <v>2020</v>
      </c>
      <c r="D319" s="228">
        <v>4800</v>
      </c>
    </row>
    <row r="320" spans="1:4" s="223" customFormat="1" ht="12.75">
      <c r="A320" s="225">
        <v>6</v>
      </c>
      <c r="B320" s="69" t="s">
        <v>1610</v>
      </c>
      <c r="C320" s="40">
        <v>2020</v>
      </c>
      <c r="D320" s="228">
        <v>4406.31</v>
      </c>
    </row>
    <row r="321" spans="1:4" s="223" customFormat="1" ht="12.75">
      <c r="A321" s="225">
        <v>7</v>
      </c>
      <c r="B321" s="69" t="s">
        <v>1611</v>
      </c>
      <c r="C321" s="40">
        <v>2020</v>
      </c>
      <c r="D321" s="228">
        <v>2985.15</v>
      </c>
    </row>
    <row r="322" spans="1:4" s="223" customFormat="1" ht="12.75">
      <c r="A322" s="225">
        <v>8</v>
      </c>
      <c r="B322" s="69" t="s">
        <v>1612</v>
      </c>
      <c r="C322" s="40">
        <v>2020</v>
      </c>
      <c r="D322" s="228">
        <v>1340.7</v>
      </c>
    </row>
    <row r="323" spans="1:4" s="223" customFormat="1" ht="12.75">
      <c r="A323" s="225">
        <v>9</v>
      </c>
      <c r="B323" s="69" t="s">
        <v>1613</v>
      </c>
      <c r="C323" s="40">
        <v>2021</v>
      </c>
      <c r="D323" s="228">
        <v>922.5</v>
      </c>
    </row>
    <row r="324" spans="1:4" s="223" customFormat="1" ht="12.75">
      <c r="A324" s="225">
        <v>10</v>
      </c>
      <c r="B324" s="69" t="s">
        <v>1614</v>
      </c>
      <c r="C324" s="40">
        <v>2021</v>
      </c>
      <c r="D324" s="228">
        <v>7900</v>
      </c>
    </row>
    <row r="325" spans="1:4" s="223" customFormat="1" ht="12.75">
      <c r="A325" s="225">
        <v>11</v>
      </c>
      <c r="B325" s="69" t="s">
        <v>1615</v>
      </c>
      <c r="C325" s="40">
        <v>2021</v>
      </c>
      <c r="D325" s="228">
        <v>20500</v>
      </c>
    </row>
    <row r="326" spans="1:4" s="223" customFormat="1" ht="12.75">
      <c r="A326" s="225">
        <v>12</v>
      </c>
      <c r="B326" s="69" t="s">
        <v>1616</v>
      </c>
      <c r="C326" s="40">
        <v>2021</v>
      </c>
      <c r="D326" s="228">
        <v>8000</v>
      </c>
    </row>
    <row r="327" spans="1:4" s="223" customFormat="1" ht="25.5">
      <c r="A327" s="225">
        <v>13</v>
      </c>
      <c r="B327" s="69" t="s">
        <v>1617</v>
      </c>
      <c r="C327" s="40">
        <v>2021</v>
      </c>
      <c r="D327" s="228">
        <v>51541</v>
      </c>
    </row>
    <row r="328" spans="1:4" s="223" customFormat="1" ht="12.75">
      <c r="A328" s="225">
        <v>14</v>
      </c>
      <c r="B328" s="69" t="s">
        <v>1618</v>
      </c>
      <c r="C328" s="40">
        <v>2022</v>
      </c>
      <c r="D328" s="228">
        <v>9900</v>
      </c>
    </row>
    <row r="329" spans="1:4" s="223" customFormat="1" ht="25.5">
      <c r="A329" s="225">
        <v>15</v>
      </c>
      <c r="B329" s="69" t="s">
        <v>1619</v>
      </c>
      <c r="C329" s="40">
        <v>2022</v>
      </c>
      <c r="D329" s="228">
        <v>65520</v>
      </c>
    </row>
    <row r="330" spans="1:4" s="223" customFormat="1" ht="12.75">
      <c r="A330" s="225">
        <v>16</v>
      </c>
      <c r="B330" s="69" t="s">
        <v>1620</v>
      </c>
      <c r="C330" s="40">
        <v>2022</v>
      </c>
      <c r="D330" s="228">
        <v>17077.32</v>
      </c>
    </row>
    <row r="331" spans="1:4" s="223" customFormat="1" ht="12.75" customHeight="1">
      <c r="A331" s="730" t="s">
        <v>122</v>
      </c>
      <c r="B331" s="730"/>
      <c r="C331" s="730"/>
      <c r="D331" s="233">
        <f>SUM(D315:D330)</f>
        <v>284012.58</v>
      </c>
    </row>
    <row r="332" spans="1:4" s="223" customFormat="1" ht="12.75" customHeight="1">
      <c r="A332" s="727" t="s">
        <v>475</v>
      </c>
      <c r="B332" s="727"/>
      <c r="C332" s="727"/>
      <c r="D332" s="727"/>
    </row>
    <row r="333" spans="1:4" ht="12.75">
      <c r="A333" s="225">
        <v>1</v>
      </c>
      <c r="B333" s="69" t="s">
        <v>1621</v>
      </c>
      <c r="C333" s="40">
        <v>2018</v>
      </c>
      <c r="D333" s="228">
        <v>675</v>
      </c>
    </row>
    <row r="334" spans="1:4" ht="12.75">
      <c r="A334" s="225">
        <v>2</v>
      </c>
      <c r="B334" s="69" t="s">
        <v>1622</v>
      </c>
      <c r="C334" s="40">
        <v>2019</v>
      </c>
      <c r="D334" s="228">
        <v>365.1</v>
      </c>
    </row>
    <row r="335" spans="1:4" ht="12.75">
      <c r="A335" s="225">
        <v>3</v>
      </c>
      <c r="B335" s="69" t="s">
        <v>1623</v>
      </c>
      <c r="C335" s="40">
        <v>2019</v>
      </c>
      <c r="D335" s="228">
        <v>750</v>
      </c>
    </row>
    <row r="336" spans="1:4" ht="12.75">
      <c r="A336" s="225">
        <v>4</v>
      </c>
      <c r="B336" s="69" t="s">
        <v>1624</v>
      </c>
      <c r="C336" s="40">
        <v>2020</v>
      </c>
      <c r="D336" s="228">
        <v>2599</v>
      </c>
    </row>
    <row r="337" spans="1:4" ht="12.75">
      <c r="A337" s="225">
        <v>5</v>
      </c>
      <c r="B337" s="69" t="s">
        <v>1625</v>
      </c>
      <c r="C337" s="40">
        <v>2020</v>
      </c>
      <c r="D337" s="228">
        <v>11360.3</v>
      </c>
    </row>
    <row r="338" spans="1:4" ht="12.75">
      <c r="A338" s="225">
        <v>6</v>
      </c>
      <c r="B338" s="69" t="s">
        <v>1626</v>
      </c>
      <c r="C338" s="40">
        <v>2020</v>
      </c>
      <c r="D338" s="228">
        <v>1420</v>
      </c>
    </row>
    <row r="339" spans="1:4" ht="12.75">
      <c r="A339" s="225">
        <v>7</v>
      </c>
      <c r="B339" s="69" t="s">
        <v>1627</v>
      </c>
      <c r="C339" s="40">
        <v>2020</v>
      </c>
      <c r="D339" s="228">
        <v>1420</v>
      </c>
    </row>
    <row r="340" spans="1:4" ht="12.75">
      <c r="A340" s="225">
        <v>8</v>
      </c>
      <c r="B340" s="69" t="s">
        <v>1628</v>
      </c>
      <c r="C340" s="40">
        <v>2020</v>
      </c>
      <c r="D340" s="228">
        <v>16700</v>
      </c>
    </row>
    <row r="341" spans="1:4" ht="12.75">
      <c r="A341" s="225">
        <v>9</v>
      </c>
      <c r="B341" s="69" t="s">
        <v>1629</v>
      </c>
      <c r="C341" s="40">
        <v>2020</v>
      </c>
      <c r="D341" s="228">
        <v>299</v>
      </c>
    </row>
    <row r="342" spans="1:4" ht="12.75">
      <c r="A342" s="225">
        <v>10</v>
      </c>
      <c r="B342" s="69" t="s">
        <v>1629</v>
      </c>
      <c r="C342" s="40">
        <v>2020</v>
      </c>
      <c r="D342" s="228">
        <v>298.89</v>
      </c>
    </row>
    <row r="343" spans="1:4" ht="12.75">
      <c r="A343" s="225">
        <v>11</v>
      </c>
      <c r="B343" s="69" t="s">
        <v>1629</v>
      </c>
      <c r="C343" s="40">
        <v>2020</v>
      </c>
      <c r="D343" s="228">
        <v>298.89</v>
      </c>
    </row>
    <row r="344" spans="1:4" ht="12.75">
      <c r="A344" s="225">
        <v>12</v>
      </c>
      <c r="B344" s="69" t="s">
        <v>1630</v>
      </c>
      <c r="C344" s="40">
        <v>2021</v>
      </c>
      <c r="D344" s="228">
        <v>2890</v>
      </c>
    </row>
    <row r="345" spans="1:4" ht="12.75">
      <c r="A345" s="225">
        <v>13</v>
      </c>
      <c r="B345" s="69" t="s">
        <v>1631</v>
      </c>
      <c r="C345" s="40">
        <v>2021</v>
      </c>
      <c r="D345" s="228">
        <v>2413</v>
      </c>
    </row>
    <row r="346" spans="1:4" ht="12.75">
      <c r="A346" s="225">
        <v>14</v>
      </c>
      <c r="B346" s="69" t="s">
        <v>1633</v>
      </c>
      <c r="C346" s="40">
        <v>2021</v>
      </c>
      <c r="D346" s="228">
        <v>1627.29</v>
      </c>
    </row>
    <row r="347" spans="1:4" ht="12.75">
      <c r="A347" s="225">
        <v>15</v>
      </c>
      <c r="B347" s="69" t="s">
        <v>1634</v>
      </c>
      <c r="C347" s="40">
        <v>2021</v>
      </c>
      <c r="D347" s="228">
        <v>599</v>
      </c>
    </row>
    <row r="348" spans="1:4" ht="12.75">
      <c r="A348" s="225">
        <v>16</v>
      </c>
      <c r="B348" s="69" t="s">
        <v>1631</v>
      </c>
      <c r="C348" s="40">
        <v>2021</v>
      </c>
      <c r="D348" s="228">
        <v>1919</v>
      </c>
    </row>
    <row r="349" spans="1:4" ht="12.75">
      <c r="A349" s="225">
        <v>17</v>
      </c>
      <c r="B349" s="69" t="s">
        <v>1635</v>
      </c>
      <c r="C349" s="40">
        <v>2021</v>
      </c>
      <c r="D349" s="228">
        <v>780</v>
      </c>
    </row>
    <row r="350" spans="1:4" ht="12.75">
      <c r="A350" s="225">
        <v>18</v>
      </c>
      <c r="B350" s="69" t="s">
        <v>1636</v>
      </c>
      <c r="C350" s="40">
        <v>2021</v>
      </c>
      <c r="D350" s="228">
        <v>699</v>
      </c>
    </row>
    <row r="351" spans="1:4" ht="12.75">
      <c r="A351" s="225">
        <v>19</v>
      </c>
      <c r="B351" s="69" t="s">
        <v>1637</v>
      </c>
      <c r="C351" s="40">
        <v>2021</v>
      </c>
      <c r="D351" s="228">
        <v>1949</v>
      </c>
    </row>
    <row r="352" spans="1:4" ht="12.75">
      <c r="A352" s="225">
        <v>20</v>
      </c>
      <c r="B352" s="69" t="s">
        <v>1638</v>
      </c>
      <c r="C352" s="40">
        <v>2021</v>
      </c>
      <c r="D352" s="228">
        <v>1090</v>
      </c>
    </row>
    <row r="353" spans="1:4" ht="12.75">
      <c r="A353" s="225">
        <v>21</v>
      </c>
      <c r="B353" s="69" t="s">
        <v>1639</v>
      </c>
      <c r="C353" s="40">
        <v>2021</v>
      </c>
      <c r="D353" s="228">
        <v>40734.15</v>
      </c>
    </row>
    <row r="354" spans="1:4" ht="12.75">
      <c r="A354" s="225">
        <v>22</v>
      </c>
      <c r="B354" s="69" t="s">
        <v>1631</v>
      </c>
      <c r="C354" s="40">
        <v>2021</v>
      </c>
      <c r="D354" s="228">
        <v>2413</v>
      </c>
    </row>
    <row r="355" spans="1:4" ht="12.75">
      <c r="A355" s="225">
        <v>23</v>
      </c>
      <c r="B355" s="69" t="s">
        <v>1640</v>
      </c>
      <c r="C355" s="40">
        <v>2021</v>
      </c>
      <c r="D355" s="228">
        <v>3900</v>
      </c>
    </row>
    <row r="356" spans="1:4" ht="12.75">
      <c r="A356" s="225">
        <v>24</v>
      </c>
      <c r="B356" s="69" t="s">
        <v>1641</v>
      </c>
      <c r="C356" s="40">
        <v>2021</v>
      </c>
      <c r="D356" s="228">
        <v>400</v>
      </c>
    </row>
    <row r="357" spans="1:4" ht="12.75">
      <c r="A357" s="225">
        <v>25</v>
      </c>
      <c r="B357" s="69" t="s">
        <v>1642</v>
      </c>
      <c r="C357" s="40">
        <v>2021</v>
      </c>
      <c r="D357" s="228">
        <v>4000</v>
      </c>
    </row>
    <row r="358" spans="1:4" ht="12.75">
      <c r="A358" s="225">
        <v>26</v>
      </c>
      <c r="B358" s="69" t="s">
        <v>1642</v>
      </c>
      <c r="C358" s="40">
        <v>2021</v>
      </c>
      <c r="D358" s="228">
        <v>4000</v>
      </c>
    </row>
    <row r="359" spans="1:4" ht="12.75">
      <c r="A359" s="225">
        <v>27</v>
      </c>
      <c r="B359" s="69" t="s">
        <v>1643</v>
      </c>
      <c r="C359" s="40">
        <v>2021</v>
      </c>
      <c r="D359" s="228">
        <v>2000</v>
      </c>
    </row>
    <row r="360" spans="1:4" ht="12.75">
      <c r="A360" s="225">
        <v>28</v>
      </c>
      <c r="B360" s="69" t="s">
        <v>1643</v>
      </c>
      <c r="C360" s="40">
        <v>2021</v>
      </c>
      <c r="D360" s="228">
        <v>2000</v>
      </c>
    </row>
    <row r="361" spans="1:4" ht="12.75">
      <c r="A361" s="225">
        <v>29</v>
      </c>
      <c r="B361" s="69" t="s">
        <v>1644</v>
      </c>
      <c r="C361" s="40">
        <v>2021</v>
      </c>
      <c r="D361" s="228">
        <v>21900</v>
      </c>
    </row>
    <row r="362" spans="1:4" ht="12.75">
      <c r="A362" s="225">
        <v>30</v>
      </c>
      <c r="B362" s="69" t="s">
        <v>1644</v>
      </c>
      <c r="C362" s="40">
        <v>2021</v>
      </c>
      <c r="D362" s="228">
        <v>12490</v>
      </c>
    </row>
    <row r="363" spans="1:4" ht="12.75">
      <c r="A363" s="225">
        <v>31</v>
      </c>
      <c r="B363" s="69" t="s">
        <v>1645</v>
      </c>
      <c r="C363" s="40">
        <v>2021</v>
      </c>
      <c r="D363" s="228">
        <v>8000</v>
      </c>
    </row>
    <row r="364" spans="1:4" ht="12.75">
      <c r="A364" s="225">
        <v>32</v>
      </c>
      <c r="B364" s="69" t="s">
        <v>1646</v>
      </c>
      <c r="C364" s="40">
        <v>2021</v>
      </c>
      <c r="D364" s="228">
        <v>699</v>
      </c>
    </row>
    <row r="365" spans="1:4" ht="12.75">
      <c r="A365" s="225">
        <v>33</v>
      </c>
      <c r="B365" s="69" t="s">
        <v>1647</v>
      </c>
      <c r="C365" s="40">
        <v>2022</v>
      </c>
      <c r="D365" s="228">
        <v>2199</v>
      </c>
    </row>
    <row r="366" spans="1:4" ht="12.75">
      <c r="A366" s="225">
        <v>34</v>
      </c>
      <c r="B366" s="69" t="s">
        <v>1648</v>
      </c>
      <c r="C366" s="40">
        <v>2022</v>
      </c>
      <c r="D366" s="228">
        <v>2199</v>
      </c>
    </row>
    <row r="367" spans="1:4" ht="12.75">
      <c r="A367" s="225">
        <v>35</v>
      </c>
      <c r="B367" s="69" t="s">
        <v>1648</v>
      </c>
      <c r="C367" s="40">
        <v>2022</v>
      </c>
      <c r="D367" s="228">
        <v>2199</v>
      </c>
    </row>
    <row r="368" spans="1:4" ht="12.75">
      <c r="A368" s="225">
        <v>36</v>
      </c>
      <c r="B368" s="69" t="s">
        <v>1648</v>
      </c>
      <c r="C368" s="40">
        <v>2022</v>
      </c>
      <c r="D368" s="228">
        <v>1999</v>
      </c>
    </row>
    <row r="369" spans="1:4" ht="12.75">
      <c r="A369" s="225">
        <v>37</v>
      </c>
      <c r="B369" s="69" t="s">
        <v>1647</v>
      </c>
      <c r="C369" s="40">
        <v>2022</v>
      </c>
      <c r="D369" s="228">
        <v>2449</v>
      </c>
    </row>
    <row r="370" spans="1:4" ht="12.75">
      <c r="A370" s="225">
        <v>38</v>
      </c>
      <c r="B370" s="69" t="s">
        <v>1647</v>
      </c>
      <c r="C370" s="40">
        <v>2022</v>
      </c>
      <c r="D370" s="228">
        <v>2449</v>
      </c>
    </row>
    <row r="371" spans="1:4" ht="12.75">
      <c r="A371" s="225">
        <v>39</v>
      </c>
      <c r="B371" s="69" t="s">
        <v>1649</v>
      </c>
      <c r="C371" s="40">
        <v>2022</v>
      </c>
      <c r="D371" s="228">
        <v>5418.1</v>
      </c>
    </row>
    <row r="372" spans="1:4" ht="12.75">
      <c r="A372" s="225">
        <v>40</v>
      </c>
      <c r="B372" s="69" t="s">
        <v>1650</v>
      </c>
      <c r="C372" s="40">
        <v>2022</v>
      </c>
      <c r="D372" s="228">
        <v>560</v>
      </c>
    </row>
    <row r="373" spans="1:4" ht="12.75">
      <c r="A373" s="225">
        <v>41</v>
      </c>
      <c r="B373" s="69" t="s">
        <v>1651</v>
      </c>
      <c r="C373" s="40">
        <v>2022</v>
      </c>
      <c r="D373" s="228">
        <v>439</v>
      </c>
    </row>
    <row r="374" spans="1:4" s="223" customFormat="1" ht="12.75" customHeight="1">
      <c r="A374" s="730" t="s">
        <v>122</v>
      </c>
      <c r="B374" s="730"/>
      <c r="C374" s="730"/>
      <c r="D374" s="233">
        <f>SUM(D333:D373)</f>
        <v>172599.72</v>
      </c>
    </row>
    <row r="375" spans="1:4" s="223" customFormat="1" ht="12.75" customHeight="1">
      <c r="A375" s="751" t="s">
        <v>476</v>
      </c>
      <c r="B375" s="751"/>
      <c r="C375" s="751"/>
      <c r="D375" s="751"/>
    </row>
    <row r="376" spans="1:4" s="223" customFormat="1" ht="12.75">
      <c r="A376" s="242">
        <v>1</v>
      </c>
      <c r="B376" s="83" t="s">
        <v>1652</v>
      </c>
      <c r="C376" s="49">
        <v>2020</v>
      </c>
      <c r="D376" s="228">
        <v>3600</v>
      </c>
    </row>
    <row r="377" spans="1:4" s="223" customFormat="1" ht="12.75" customHeight="1" thickBot="1">
      <c r="A377" s="731" t="s">
        <v>122</v>
      </c>
      <c r="B377" s="731"/>
      <c r="C377" s="731"/>
      <c r="D377" s="238">
        <f>SUM(D376:D376)</f>
        <v>3600</v>
      </c>
    </row>
    <row r="378" spans="1:3" ht="13.5" thickBot="1">
      <c r="A378" s="232"/>
      <c r="B378" s="232"/>
      <c r="C378" s="61"/>
    </row>
    <row r="379" spans="1:4" s="223" customFormat="1" ht="12.75" customHeight="1">
      <c r="A379" s="750" t="s">
        <v>127</v>
      </c>
      <c r="B379" s="750"/>
      <c r="C379" s="750"/>
      <c r="D379" s="750"/>
    </row>
    <row r="380" spans="1:4" s="223" customFormat="1" ht="12.75" customHeight="1">
      <c r="A380" s="727" t="s">
        <v>470</v>
      </c>
      <c r="B380" s="727"/>
      <c r="C380" s="727"/>
      <c r="D380" s="727"/>
    </row>
    <row r="381" spans="1:4" ht="12.75">
      <c r="A381" s="242">
        <v>1</v>
      </c>
      <c r="B381" s="258" t="s">
        <v>1706</v>
      </c>
      <c r="C381" s="259">
        <v>2023</v>
      </c>
      <c r="D381" s="260">
        <v>258.3</v>
      </c>
    </row>
    <row r="382" spans="1:4" ht="12.75">
      <c r="A382" s="242">
        <v>2</v>
      </c>
      <c r="B382" s="261" t="s">
        <v>1707</v>
      </c>
      <c r="C382" s="262">
        <v>2022</v>
      </c>
      <c r="D382" s="263">
        <v>2520</v>
      </c>
    </row>
    <row r="383" spans="1:4" ht="12.75" customHeight="1">
      <c r="A383" s="242">
        <v>3</v>
      </c>
      <c r="B383" s="261" t="s">
        <v>1708</v>
      </c>
      <c r="C383" s="262">
        <v>2022</v>
      </c>
      <c r="D383" s="263">
        <v>656.82</v>
      </c>
    </row>
    <row r="384" spans="1:4" ht="12.75">
      <c r="A384" s="242">
        <v>4</v>
      </c>
      <c r="B384" s="261" t="s">
        <v>1129</v>
      </c>
      <c r="C384" s="262">
        <v>2022</v>
      </c>
      <c r="D384" s="263">
        <v>1420</v>
      </c>
    </row>
    <row r="385" spans="1:4" ht="12.75">
      <c r="A385" s="242">
        <v>5</v>
      </c>
      <c r="B385" s="261" t="s">
        <v>1709</v>
      </c>
      <c r="C385" s="262">
        <v>2022</v>
      </c>
      <c r="D385" s="263">
        <v>7500</v>
      </c>
    </row>
    <row r="386" spans="1:4" ht="12.75">
      <c r="A386" s="242">
        <v>6</v>
      </c>
      <c r="B386" s="261" t="s">
        <v>1709</v>
      </c>
      <c r="C386" s="262">
        <v>2022</v>
      </c>
      <c r="D386" s="263">
        <v>7500</v>
      </c>
    </row>
    <row r="387" spans="1:4" ht="12.75">
      <c r="A387" s="242">
        <v>7</v>
      </c>
      <c r="B387" s="261" t="s">
        <v>1710</v>
      </c>
      <c r="C387" s="262">
        <v>2022</v>
      </c>
      <c r="D387" s="263">
        <v>2255.82</v>
      </c>
    </row>
    <row r="388" spans="1:4" ht="12.75">
      <c r="A388" s="242">
        <v>8</v>
      </c>
      <c r="B388" s="261" t="s">
        <v>1710</v>
      </c>
      <c r="C388" s="262">
        <v>2022</v>
      </c>
      <c r="D388" s="263">
        <v>2255.82</v>
      </c>
    </row>
    <row r="389" spans="1:4" ht="12.75">
      <c r="A389" s="242">
        <v>9</v>
      </c>
      <c r="B389" s="261" t="s">
        <v>1711</v>
      </c>
      <c r="C389" s="262">
        <v>2022</v>
      </c>
      <c r="D389" s="263">
        <v>1784.73</v>
      </c>
    </row>
    <row r="390" spans="1:4" ht="12.75">
      <c r="A390" s="242">
        <v>10</v>
      </c>
      <c r="B390" s="261" t="s">
        <v>1712</v>
      </c>
      <c r="C390" s="262">
        <v>2022</v>
      </c>
      <c r="D390" s="263">
        <v>119.31</v>
      </c>
    </row>
    <row r="391" spans="1:4" ht="12.75">
      <c r="A391" s="242">
        <v>11</v>
      </c>
      <c r="B391" s="261" t="s">
        <v>1712</v>
      </c>
      <c r="C391" s="262">
        <v>2022</v>
      </c>
      <c r="D391" s="263">
        <v>119.31</v>
      </c>
    </row>
    <row r="392" spans="1:4" ht="12.75">
      <c r="A392" s="242">
        <v>12</v>
      </c>
      <c r="B392" s="261" t="s">
        <v>1712</v>
      </c>
      <c r="C392" s="262">
        <v>2022</v>
      </c>
      <c r="D392" s="263">
        <v>119.31</v>
      </c>
    </row>
    <row r="393" spans="1:4" ht="12.75">
      <c r="A393" s="242">
        <v>13</v>
      </c>
      <c r="B393" s="261" t="s">
        <v>1712</v>
      </c>
      <c r="C393" s="262">
        <v>2022</v>
      </c>
      <c r="D393" s="263">
        <v>119.31</v>
      </c>
    </row>
    <row r="394" spans="1:4" ht="12.75">
      <c r="A394" s="242">
        <v>14</v>
      </c>
      <c r="B394" s="261" t="s">
        <v>1712</v>
      </c>
      <c r="C394" s="262">
        <v>2022</v>
      </c>
      <c r="D394" s="263">
        <v>119.31</v>
      </c>
    </row>
    <row r="395" spans="1:4" ht="12.75">
      <c r="A395" s="242">
        <v>15</v>
      </c>
      <c r="B395" s="261" t="s">
        <v>1712</v>
      </c>
      <c r="C395" s="262">
        <v>2022</v>
      </c>
      <c r="D395" s="263">
        <v>119.31</v>
      </c>
    </row>
    <row r="396" spans="1:4" ht="12.75">
      <c r="A396" s="242">
        <v>16</v>
      </c>
      <c r="B396" s="261" t="s">
        <v>1713</v>
      </c>
      <c r="C396" s="262">
        <v>2022</v>
      </c>
      <c r="D396" s="263">
        <v>9500</v>
      </c>
    </row>
    <row r="397" spans="1:4" ht="12.75">
      <c r="A397" s="242">
        <v>17</v>
      </c>
      <c r="B397" s="261" t="s">
        <v>1714</v>
      </c>
      <c r="C397" s="262">
        <v>2022</v>
      </c>
      <c r="D397" s="263">
        <v>899</v>
      </c>
    </row>
    <row r="398" spans="1:4" ht="12.75">
      <c r="A398" s="242">
        <v>18</v>
      </c>
      <c r="B398" s="261" t="s">
        <v>1715</v>
      </c>
      <c r="C398" s="262">
        <v>2022</v>
      </c>
      <c r="D398" s="263">
        <v>7668</v>
      </c>
    </row>
    <row r="399" spans="1:4" ht="12.75">
      <c r="A399" s="242">
        <v>19</v>
      </c>
      <c r="B399" s="261" t="s">
        <v>1715</v>
      </c>
      <c r="C399" s="262">
        <v>2022</v>
      </c>
      <c r="D399" s="263">
        <v>7668</v>
      </c>
    </row>
    <row r="400" spans="1:4" ht="12.75">
      <c r="A400" s="242">
        <v>20</v>
      </c>
      <c r="B400" s="261" t="s">
        <v>1716</v>
      </c>
      <c r="C400" s="262">
        <v>2022</v>
      </c>
      <c r="D400" s="263">
        <v>2822.85</v>
      </c>
    </row>
    <row r="401" spans="1:4" ht="12.75">
      <c r="A401" s="242">
        <v>21</v>
      </c>
      <c r="B401" s="261" t="s">
        <v>1716</v>
      </c>
      <c r="C401" s="262">
        <v>2022</v>
      </c>
      <c r="D401" s="263">
        <v>2822.85</v>
      </c>
    </row>
    <row r="402" spans="1:4" ht="12.75">
      <c r="A402" s="242">
        <v>22</v>
      </c>
      <c r="B402" s="261" t="s">
        <v>1717</v>
      </c>
      <c r="C402" s="262">
        <v>2022</v>
      </c>
      <c r="D402" s="263">
        <v>126.69</v>
      </c>
    </row>
    <row r="403" spans="1:4" ht="12.75">
      <c r="A403" s="242">
        <v>23</v>
      </c>
      <c r="B403" s="261" t="s">
        <v>1718</v>
      </c>
      <c r="C403" s="262">
        <v>2022</v>
      </c>
      <c r="D403" s="263">
        <v>141.45</v>
      </c>
    </row>
    <row r="404" spans="1:4" ht="12.75">
      <c r="A404" s="242">
        <v>24</v>
      </c>
      <c r="B404" s="261" t="s">
        <v>1719</v>
      </c>
      <c r="C404" s="262">
        <v>2022</v>
      </c>
      <c r="D404" s="263">
        <v>850</v>
      </c>
    </row>
    <row r="405" spans="1:4" ht="12.75">
      <c r="A405" s="242">
        <v>25</v>
      </c>
      <c r="B405" s="261" t="s">
        <v>1720</v>
      </c>
      <c r="C405" s="262">
        <v>2022</v>
      </c>
      <c r="D405" s="263">
        <v>25487.14</v>
      </c>
    </row>
    <row r="406" spans="1:4" ht="12.75">
      <c r="A406" s="242">
        <v>26</v>
      </c>
      <c r="B406" s="261" t="s">
        <v>1721</v>
      </c>
      <c r="C406" s="262">
        <v>2022</v>
      </c>
      <c r="D406" s="263">
        <v>9809.25</v>
      </c>
    </row>
    <row r="407" spans="1:4" ht="12.75">
      <c r="A407" s="242">
        <v>27</v>
      </c>
      <c r="B407" s="261" t="s">
        <v>1717</v>
      </c>
      <c r="C407" s="262">
        <v>2022</v>
      </c>
      <c r="D407" s="263">
        <v>126.69</v>
      </c>
    </row>
    <row r="408" spans="1:4" ht="12.75">
      <c r="A408" s="242">
        <v>28</v>
      </c>
      <c r="B408" s="261" t="s">
        <v>1722</v>
      </c>
      <c r="C408" s="262">
        <v>2021</v>
      </c>
      <c r="D408" s="263">
        <v>4305</v>
      </c>
    </row>
    <row r="409" spans="1:4" ht="12.75">
      <c r="A409" s="242">
        <v>29</v>
      </c>
      <c r="B409" s="261" t="s">
        <v>1723</v>
      </c>
      <c r="C409" s="262">
        <v>2021</v>
      </c>
      <c r="D409" s="263">
        <v>550</v>
      </c>
    </row>
    <row r="410" spans="1:4" ht="12.75">
      <c r="A410" s="242">
        <v>30</v>
      </c>
      <c r="B410" s="261" t="s">
        <v>1724</v>
      </c>
      <c r="C410" s="262">
        <v>2021</v>
      </c>
      <c r="D410" s="263">
        <v>129.15</v>
      </c>
    </row>
    <row r="411" spans="1:4" ht="12.75">
      <c r="A411" s="242">
        <v>31</v>
      </c>
      <c r="B411" s="261" t="s">
        <v>1725</v>
      </c>
      <c r="C411" s="262">
        <v>2021</v>
      </c>
      <c r="D411" s="263">
        <v>620.01</v>
      </c>
    </row>
    <row r="412" spans="1:4" ht="12.75">
      <c r="A412" s="242">
        <v>32</v>
      </c>
      <c r="B412" s="261" t="s">
        <v>1725</v>
      </c>
      <c r="C412" s="262">
        <v>2021</v>
      </c>
      <c r="D412" s="263">
        <v>620</v>
      </c>
    </row>
    <row r="413" spans="1:4" ht="12.75">
      <c r="A413" s="242">
        <v>33</v>
      </c>
      <c r="B413" s="261" t="s">
        <v>1726</v>
      </c>
      <c r="C413" s="262">
        <v>2021</v>
      </c>
      <c r="D413" s="263">
        <v>6500</v>
      </c>
    </row>
    <row r="414" spans="1:4" ht="12.75">
      <c r="A414" s="242">
        <v>34</v>
      </c>
      <c r="B414" s="261" t="s">
        <v>1727</v>
      </c>
      <c r="C414" s="262">
        <v>2021</v>
      </c>
      <c r="D414" s="263">
        <v>1537.5</v>
      </c>
    </row>
    <row r="415" spans="1:4" ht="12.75">
      <c r="A415" s="242">
        <v>35</v>
      </c>
      <c r="B415" s="261" t="s">
        <v>1728</v>
      </c>
      <c r="C415" s="262">
        <v>2021</v>
      </c>
      <c r="D415" s="263">
        <v>102123.24</v>
      </c>
    </row>
    <row r="416" spans="1:4" ht="12.75">
      <c r="A416" s="242">
        <v>36</v>
      </c>
      <c r="B416" s="261" t="s">
        <v>1729</v>
      </c>
      <c r="C416" s="262">
        <v>2021</v>
      </c>
      <c r="D416" s="263">
        <v>12852.52</v>
      </c>
    </row>
    <row r="417" spans="1:4" ht="12.75">
      <c r="A417" s="242">
        <v>37</v>
      </c>
      <c r="B417" s="261" t="s">
        <v>1730</v>
      </c>
      <c r="C417" s="262">
        <v>2021</v>
      </c>
      <c r="D417" s="263">
        <v>2326</v>
      </c>
    </row>
    <row r="418" spans="1:4" ht="12.75">
      <c r="A418" s="242">
        <v>38</v>
      </c>
      <c r="B418" s="261" t="s">
        <v>532</v>
      </c>
      <c r="C418" s="262">
        <v>2021</v>
      </c>
      <c r="D418" s="263">
        <v>480</v>
      </c>
    </row>
    <row r="419" spans="1:4" ht="12.75">
      <c r="A419" s="242">
        <v>39</v>
      </c>
      <c r="B419" s="261" t="s">
        <v>1731</v>
      </c>
      <c r="C419" s="262">
        <v>2021</v>
      </c>
      <c r="D419" s="263">
        <v>1180</v>
      </c>
    </row>
    <row r="420" spans="1:4" ht="12.75">
      <c r="A420" s="242">
        <v>40</v>
      </c>
      <c r="B420" s="261" t="s">
        <v>1732</v>
      </c>
      <c r="C420" s="262">
        <v>2021</v>
      </c>
      <c r="D420" s="263">
        <v>620.01</v>
      </c>
    </row>
    <row r="421" spans="1:4" ht="12.75">
      <c r="A421" s="242">
        <v>41</v>
      </c>
      <c r="B421" s="261" t="s">
        <v>1733</v>
      </c>
      <c r="C421" s="262">
        <v>2020</v>
      </c>
      <c r="D421" s="263">
        <v>1300</v>
      </c>
    </row>
    <row r="422" spans="1:4" ht="12.75">
      <c r="A422" s="242">
        <v>42</v>
      </c>
      <c r="B422" s="261" t="s">
        <v>1734</v>
      </c>
      <c r="C422" s="262">
        <v>2020</v>
      </c>
      <c r="D422" s="263">
        <v>1079.01</v>
      </c>
    </row>
    <row r="423" spans="1:4" ht="12.75">
      <c r="A423" s="242">
        <v>43</v>
      </c>
      <c r="B423" s="261" t="s">
        <v>1735</v>
      </c>
      <c r="C423" s="262">
        <v>2020</v>
      </c>
      <c r="D423" s="263">
        <v>5362.8</v>
      </c>
    </row>
    <row r="424" spans="1:4" ht="12.75">
      <c r="A424" s="242">
        <v>44</v>
      </c>
      <c r="B424" s="258" t="s">
        <v>1736</v>
      </c>
      <c r="C424" s="259">
        <v>2020</v>
      </c>
      <c r="D424" s="260">
        <v>600</v>
      </c>
    </row>
    <row r="425" spans="1:4" ht="12.75">
      <c r="A425" s="242">
        <v>45</v>
      </c>
      <c r="B425" s="258" t="s">
        <v>1736</v>
      </c>
      <c r="C425" s="259">
        <v>2020</v>
      </c>
      <c r="D425" s="260">
        <v>600</v>
      </c>
    </row>
    <row r="426" spans="1:4" ht="12.75" customHeight="1">
      <c r="A426" s="242">
        <v>46</v>
      </c>
      <c r="B426" s="258" t="s">
        <v>1736</v>
      </c>
      <c r="C426" s="262">
        <v>2020</v>
      </c>
      <c r="D426" s="263">
        <v>600</v>
      </c>
    </row>
    <row r="427" spans="1:4" ht="12.75" customHeight="1">
      <c r="A427" s="242">
        <v>47</v>
      </c>
      <c r="B427" s="258" t="s">
        <v>1736</v>
      </c>
      <c r="C427" s="259">
        <v>2020</v>
      </c>
      <c r="D427" s="260">
        <v>600</v>
      </c>
    </row>
    <row r="428" spans="1:4" ht="12.75">
      <c r="A428" s="242">
        <v>48</v>
      </c>
      <c r="B428" s="258" t="s">
        <v>1736</v>
      </c>
      <c r="C428" s="259">
        <v>2020</v>
      </c>
      <c r="D428" s="260">
        <v>600</v>
      </c>
    </row>
    <row r="429" spans="1:4" ht="12.75">
      <c r="A429" s="242">
        <v>49</v>
      </c>
      <c r="B429" s="258" t="s">
        <v>1736</v>
      </c>
      <c r="C429" s="259">
        <v>2020</v>
      </c>
      <c r="D429" s="260">
        <v>600</v>
      </c>
    </row>
    <row r="430" spans="1:4" ht="12.75">
      <c r="A430" s="242">
        <v>50</v>
      </c>
      <c r="B430" s="258" t="s">
        <v>1736</v>
      </c>
      <c r="C430" s="259">
        <v>2020</v>
      </c>
      <c r="D430" s="260">
        <v>600</v>
      </c>
    </row>
    <row r="431" spans="1:4" ht="12.75">
      <c r="A431" s="242">
        <v>51</v>
      </c>
      <c r="B431" s="258" t="s">
        <v>1737</v>
      </c>
      <c r="C431" s="259">
        <v>2020</v>
      </c>
      <c r="D431" s="260">
        <v>8199</v>
      </c>
    </row>
    <row r="432" spans="1:4" ht="12.75">
      <c r="A432" s="242">
        <v>52</v>
      </c>
      <c r="B432" s="258" t="s">
        <v>1738</v>
      </c>
      <c r="C432" s="259">
        <v>2020</v>
      </c>
      <c r="D432" s="260">
        <v>4305</v>
      </c>
    </row>
    <row r="433" spans="1:4" ht="12.75">
      <c r="A433" s="242">
        <v>53</v>
      </c>
      <c r="B433" s="258" t="s">
        <v>1739</v>
      </c>
      <c r="C433" s="259">
        <v>2020</v>
      </c>
      <c r="D433" s="260">
        <v>629.76</v>
      </c>
    </row>
    <row r="434" spans="1:4" ht="12.75">
      <c r="A434" s="242">
        <v>54</v>
      </c>
      <c r="B434" s="258" t="s">
        <v>1740</v>
      </c>
      <c r="C434" s="259">
        <v>2019</v>
      </c>
      <c r="D434" s="260">
        <v>620</v>
      </c>
    </row>
    <row r="435" spans="1:4" ht="12.75">
      <c r="A435" s="242">
        <v>55</v>
      </c>
      <c r="B435" s="258" t="s">
        <v>541</v>
      </c>
      <c r="C435" s="259">
        <v>2019</v>
      </c>
      <c r="D435" s="260">
        <v>880.68</v>
      </c>
    </row>
    <row r="436" spans="1:4" ht="12.75">
      <c r="A436" s="242">
        <v>56</v>
      </c>
      <c r="B436" s="258" t="s">
        <v>1741</v>
      </c>
      <c r="C436" s="259">
        <v>2019</v>
      </c>
      <c r="D436" s="260">
        <v>633.45</v>
      </c>
    </row>
    <row r="437" spans="1:4" ht="12.75">
      <c r="A437" s="242">
        <v>57</v>
      </c>
      <c r="B437" s="258" t="s">
        <v>1742</v>
      </c>
      <c r="C437" s="259">
        <v>2019</v>
      </c>
      <c r="D437" s="260">
        <v>249</v>
      </c>
    </row>
    <row r="438" spans="1:4" ht="12.75">
      <c r="A438" s="242">
        <v>58</v>
      </c>
      <c r="B438" s="258" t="s">
        <v>1743</v>
      </c>
      <c r="C438" s="259">
        <v>2019</v>
      </c>
      <c r="D438" s="260">
        <v>159.99</v>
      </c>
    </row>
    <row r="439" spans="1:4" ht="12.75">
      <c r="A439" s="242">
        <v>59</v>
      </c>
      <c r="B439" s="258" t="s">
        <v>1744</v>
      </c>
      <c r="C439" s="259">
        <v>2019</v>
      </c>
      <c r="D439" s="260">
        <v>3147.6</v>
      </c>
    </row>
    <row r="440" spans="1:4" ht="12.75">
      <c r="A440" s="242">
        <v>60</v>
      </c>
      <c r="B440" s="258" t="s">
        <v>1745</v>
      </c>
      <c r="C440" s="259">
        <v>2019</v>
      </c>
      <c r="D440" s="260">
        <v>1530</v>
      </c>
    </row>
    <row r="441" spans="1:4" ht="12.75">
      <c r="A441" s="242">
        <v>61</v>
      </c>
      <c r="B441" s="258" t="s">
        <v>1741</v>
      </c>
      <c r="C441" s="259">
        <v>2019</v>
      </c>
      <c r="D441" s="260">
        <v>627.3</v>
      </c>
    </row>
    <row r="442" spans="1:4" ht="12.75">
      <c r="A442" s="242">
        <v>62</v>
      </c>
      <c r="B442" s="258" t="s">
        <v>1746</v>
      </c>
      <c r="C442" s="259">
        <v>2018</v>
      </c>
      <c r="D442" s="260">
        <v>410</v>
      </c>
    </row>
    <row r="443" spans="1:4" ht="12.75">
      <c r="A443" s="242">
        <v>63</v>
      </c>
      <c r="B443" s="258" t="s">
        <v>1746</v>
      </c>
      <c r="C443" s="259">
        <v>2018</v>
      </c>
      <c r="D443" s="260">
        <v>410</v>
      </c>
    </row>
    <row r="444" spans="1:4" ht="12.75">
      <c r="A444" s="242">
        <v>64</v>
      </c>
      <c r="B444" s="258" t="s">
        <v>1747</v>
      </c>
      <c r="C444" s="259">
        <v>2018</v>
      </c>
      <c r="D444" s="260">
        <v>560</v>
      </c>
    </row>
    <row r="445" spans="1:4" ht="12.75">
      <c r="A445" s="242">
        <v>65</v>
      </c>
      <c r="B445" s="258" t="s">
        <v>1747</v>
      </c>
      <c r="C445" s="259">
        <v>2018</v>
      </c>
      <c r="D445" s="260">
        <v>560</v>
      </c>
    </row>
    <row r="446" spans="1:4" ht="12.75">
      <c r="A446" s="242">
        <v>66</v>
      </c>
      <c r="B446" s="258" t="s">
        <v>1747</v>
      </c>
      <c r="C446" s="259">
        <v>2018</v>
      </c>
      <c r="D446" s="260">
        <v>560</v>
      </c>
    </row>
    <row r="447" spans="1:4" ht="12.75">
      <c r="A447" s="242">
        <v>67</v>
      </c>
      <c r="B447" s="258" t="s">
        <v>1747</v>
      </c>
      <c r="C447" s="259">
        <v>2018</v>
      </c>
      <c r="D447" s="260">
        <v>560</v>
      </c>
    </row>
    <row r="448" spans="1:4" ht="12.75">
      <c r="A448" s="242">
        <v>68</v>
      </c>
      <c r="B448" s="258" t="s">
        <v>1747</v>
      </c>
      <c r="C448" s="259">
        <v>2018</v>
      </c>
      <c r="D448" s="260">
        <v>560</v>
      </c>
    </row>
    <row r="449" spans="1:4" ht="12.75">
      <c r="A449" s="242">
        <v>69</v>
      </c>
      <c r="B449" s="258" t="s">
        <v>1747</v>
      </c>
      <c r="C449" s="259">
        <v>2018</v>
      </c>
      <c r="D449" s="260">
        <v>560</v>
      </c>
    </row>
    <row r="450" spans="1:4" ht="12.75">
      <c r="A450" s="242">
        <v>70</v>
      </c>
      <c r="B450" s="258" t="s">
        <v>1747</v>
      </c>
      <c r="C450" s="259">
        <v>2018</v>
      </c>
      <c r="D450" s="260">
        <v>560</v>
      </c>
    </row>
    <row r="451" spans="1:4" ht="12.75">
      <c r="A451" s="242">
        <v>71</v>
      </c>
      <c r="B451" s="258" t="s">
        <v>1747</v>
      </c>
      <c r="C451" s="259">
        <v>2018</v>
      </c>
      <c r="D451" s="260">
        <v>560</v>
      </c>
    </row>
    <row r="452" spans="1:4" ht="12.75">
      <c r="A452" s="242">
        <v>72</v>
      </c>
      <c r="B452" s="258" t="s">
        <v>1747</v>
      </c>
      <c r="C452" s="259">
        <v>2018</v>
      </c>
      <c r="D452" s="260">
        <v>560</v>
      </c>
    </row>
    <row r="453" spans="1:4" ht="12.75">
      <c r="A453" s="242">
        <v>73</v>
      </c>
      <c r="B453" s="258" t="s">
        <v>1747</v>
      </c>
      <c r="C453" s="259">
        <v>2018</v>
      </c>
      <c r="D453" s="260">
        <v>560</v>
      </c>
    </row>
    <row r="454" spans="1:4" ht="12.75">
      <c r="A454" s="242">
        <v>74</v>
      </c>
      <c r="B454" s="258" t="s">
        <v>1747</v>
      </c>
      <c r="C454" s="259">
        <v>2018</v>
      </c>
      <c r="D454" s="260">
        <v>560</v>
      </c>
    </row>
    <row r="455" spans="1:4" ht="12.75">
      <c r="A455" s="242">
        <v>75</v>
      </c>
      <c r="B455" s="258" t="s">
        <v>1747</v>
      </c>
      <c r="C455" s="259">
        <v>2018</v>
      </c>
      <c r="D455" s="260">
        <v>560</v>
      </c>
    </row>
    <row r="456" spans="1:4" ht="12.75" customHeight="1">
      <c r="A456" s="242">
        <v>76</v>
      </c>
      <c r="B456" s="258" t="s">
        <v>1747</v>
      </c>
      <c r="C456" s="259">
        <v>2018</v>
      </c>
      <c r="D456" s="260">
        <v>560</v>
      </c>
    </row>
    <row r="457" spans="1:4" ht="12.75">
      <c r="A457" s="242">
        <v>77</v>
      </c>
      <c r="B457" s="258" t="s">
        <v>1747</v>
      </c>
      <c r="C457" s="259">
        <v>2018</v>
      </c>
      <c r="D457" s="260">
        <v>560</v>
      </c>
    </row>
    <row r="458" spans="1:4" ht="12.75">
      <c r="A458" s="242">
        <v>78</v>
      </c>
      <c r="B458" s="258" t="s">
        <v>1748</v>
      </c>
      <c r="C458" s="259">
        <v>2018</v>
      </c>
      <c r="D458" s="260">
        <v>740</v>
      </c>
    </row>
    <row r="459" spans="1:4" ht="12.75">
      <c r="A459" s="242">
        <v>79</v>
      </c>
      <c r="B459" s="258" t="s">
        <v>1749</v>
      </c>
      <c r="C459" s="259">
        <v>2018</v>
      </c>
      <c r="D459" s="260">
        <v>3505.5</v>
      </c>
    </row>
    <row r="460" spans="1:4" ht="12.75" customHeight="1">
      <c r="A460" s="242">
        <v>80</v>
      </c>
      <c r="B460" s="264" t="s">
        <v>1749</v>
      </c>
      <c r="C460" s="265">
        <v>2018</v>
      </c>
      <c r="D460" s="263">
        <v>3505.5</v>
      </c>
    </row>
    <row r="461" spans="1:4" ht="12.75">
      <c r="A461" s="242">
        <v>81</v>
      </c>
      <c r="B461" s="264" t="s">
        <v>1750</v>
      </c>
      <c r="C461" s="265">
        <v>2018</v>
      </c>
      <c r="D461" s="263">
        <v>579</v>
      </c>
    </row>
    <row r="462" spans="1:4" ht="12.75">
      <c r="A462" s="242">
        <v>82</v>
      </c>
      <c r="B462" s="264" t="s">
        <v>1751</v>
      </c>
      <c r="C462" s="265">
        <v>2018</v>
      </c>
      <c r="D462" s="263">
        <v>7747.77</v>
      </c>
    </row>
    <row r="463" spans="1:4" ht="12.75">
      <c r="A463" s="242">
        <v>83</v>
      </c>
      <c r="B463" s="266" t="s">
        <v>1793</v>
      </c>
      <c r="C463" s="267">
        <v>2018</v>
      </c>
      <c r="D463" s="260">
        <v>270</v>
      </c>
    </row>
    <row r="464" spans="1:4" s="223" customFormat="1" ht="13.5" customHeight="1">
      <c r="A464" s="730" t="s">
        <v>122</v>
      </c>
      <c r="B464" s="730"/>
      <c r="C464" s="730"/>
      <c r="D464" s="233">
        <f>SUM(D381:D463)</f>
        <v>286564.06</v>
      </c>
    </row>
    <row r="465" spans="1:4" s="223" customFormat="1" ht="12.75" customHeight="1">
      <c r="A465" s="727" t="s">
        <v>475</v>
      </c>
      <c r="B465" s="727"/>
      <c r="C465" s="727"/>
      <c r="D465" s="727"/>
    </row>
    <row r="466" spans="1:4" ht="12.75">
      <c r="A466" s="242">
        <v>1</v>
      </c>
      <c r="B466" s="266" t="s">
        <v>1752</v>
      </c>
      <c r="C466" s="267">
        <v>2023</v>
      </c>
      <c r="D466" s="260">
        <v>2020</v>
      </c>
    </row>
    <row r="467" spans="1:4" ht="12.75">
      <c r="A467" s="242">
        <v>2</v>
      </c>
      <c r="B467" s="266" t="s">
        <v>1753</v>
      </c>
      <c r="C467" s="267">
        <v>2022</v>
      </c>
      <c r="D467" s="260">
        <v>2970</v>
      </c>
    </row>
    <row r="468" spans="1:4" ht="12.75">
      <c r="A468" s="242">
        <v>3</v>
      </c>
      <c r="B468" s="266" t="s">
        <v>1753</v>
      </c>
      <c r="C468" s="267">
        <v>2022</v>
      </c>
      <c r="D468" s="260">
        <v>2970</v>
      </c>
    </row>
    <row r="469" spans="1:4" ht="12.75">
      <c r="A469" s="242">
        <v>4</v>
      </c>
      <c r="B469" s="266" t="s">
        <v>1753</v>
      </c>
      <c r="C469" s="267">
        <v>2022</v>
      </c>
      <c r="D469" s="260">
        <v>2970</v>
      </c>
    </row>
    <row r="470" spans="1:4" ht="12.75">
      <c r="A470" s="242">
        <v>5</v>
      </c>
      <c r="B470" s="266" t="s">
        <v>1753</v>
      </c>
      <c r="C470" s="267">
        <v>2022</v>
      </c>
      <c r="D470" s="260">
        <v>2970</v>
      </c>
    </row>
    <row r="471" spans="1:4" ht="12.75">
      <c r="A471" s="242">
        <v>6</v>
      </c>
      <c r="B471" s="266" t="s">
        <v>1753</v>
      </c>
      <c r="C471" s="267">
        <v>2022</v>
      </c>
      <c r="D471" s="260">
        <v>2970</v>
      </c>
    </row>
    <row r="472" spans="1:4" ht="12.75">
      <c r="A472" s="242">
        <v>7</v>
      </c>
      <c r="B472" s="266" t="s">
        <v>1753</v>
      </c>
      <c r="C472" s="267">
        <v>2022</v>
      </c>
      <c r="D472" s="260">
        <v>2970</v>
      </c>
    </row>
    <row r="473" spans="1:4" ht="12.75">
      <c r="A473" s="242">
        <v>8</v>
      </c>
      <c r="B473" s="266" t="s">
        <v>1753</v>
      </c>
      <c r="C473" s="267">
        <v>2022</v>
      </c>
      <c r="D473" s="260">
        <v>2970</v>
      </c>
    </row>
    <row r="474" spans="1:4" ht="12.75">
      <c r="A474" s="242">
        <v>9</v>
      </c>
      <c r="B474" s="266" t="s">
        <v>1753</v>
      </c>
      <c r="C474" s="267">
        <v>2022</v>
      </c>
      <c r="D474" s="260">
        <v>2970</v>
      </c>
    </row>
    <row r="475" spans="1:4" ht="12.75">
      <c r="A475" s="242">
        <v>10</v>
      </c>
      <c r="B475" s="266" t="s">
        <v>1754</v>
      </c>
      <c r="C475" s="267">
        <v>2022</v>
      </c>
      <c r="D475" s="260">
        <v>2324.7</v>
      </c>
    </row>
    <row r="476" spans="1:4" ht="12.75">
      <c r="A476" s="242">
        <v>11</v>
      </c>
      <c r="B476" s="266" t="s">
        <v>1754</v>
      </c>
      <c r="C476" s="267">
        <v>2022</v>
      </c>
      <c r="D476" s="260">
        <v>2324.7</v>
      </c>
    </row>
    <row r="477" spans="1:4" ht="12.75">
      <c r="A477" s="242">
        <v>12</v>
      </c>
      <c r="B477" s="266" t="s">
        <v>1755</v>
      </c>
      <c r="C477" s="267">
        <v>2022</v>
      </c>
      <c r="D477" s="260">
        <v>15200</v>
      </c>
    </row>
    <row r="478" spans="1:4" ht="12.75">
      <c r="A478" s="242">
        <v>13</v>
      </c>
      <c r="B478" s="266" t="s">
        <v>1754</v>
      </c>
      <c r="C478" s="267">
        <v>2022</v>
      </c>
      <c r="D478" s="260">
        <v>2324.7</v>
      </c>
    </row>
    <row r="479" spans="1:4" ht="25.5">
      <c r="A479" s="242">
        <v>14</v>
      </c>
      <c r="B479" s="266" t="s">
        <v>1756</v>
      </c>
      <c r="C479" s="267">
        <v>2022</v>
      </c>
      <c r="D479" s="260">
        <v>717.33</v>
      </c>
    </row>
    <row r="480" spans="1:4" ht="25.5">
      <c r="A480" s="242">
        <v>15</v>
      </c>
      <c r="B480" s="266" t="s">
        <v>1756</v>
      </c>
      <c r="C480" s="267">
        <v>2022</v>
      </c>
      <c r="D480" s="260">
        <v>717.33</v>
      </c>
    </row>
    <row r="481" spans="1:4" ht="12.75">
      <c r="A481" s="242">
        <v>16</v>
      </c>
      <c r="B481" s="266" t="s">
        <v>1757</v>
      </c>
      <c r="C481" s="267">
        <v>2022</v>
      </c>
      <c r="D481" s="260">
        <v>332.1</v>
      </c>
    </row>
    <row r="482" spans="1:4" ht="25.5">
      <c r="A482" s="242">
        <v>17</v>
      </c>
      <c r="B482" s="266" t="s">
        <v>1758</v>
      </c>
      <c r="C482" s="267">
        <v>2022</v>
      </c>
      <c r="D482" s="260">
        <v>20101.52</v>
      </c>
    </row>
    <row r="483" spans="1:4" ht="25.5">
      <c r="A483" s="242">
        <v>18</v>
      </c>
      <c r="B483" s="266" t="s">
        <v>1758</v>
      </c>
      <c r="C483" s="267">
        <v>2022</v>
      </c>
      <c r="D483" s="260">
        <v>20101.52</v>
      </c>
    </row>
    <row r="484" spans="1:4" ht="12.75">
      <c r="A484" s="242">
        <v>19</v>
      </c>
      <c r="B484" s="266" t="s">
        <v>1759</v>
      </c>
      <c r="C484" s="267">
        <v>2022</v>
      </c>
      <c r="D484" s="260">
        <v>560</v>
      </c>
    </row>
    <row r="485" spans="1:4" ht="12.75">
      <c r="A485" s="242">
        <v>20</v>
      </c>
      <c r="B485" s="266" t="s">
        <v>1760</v>
      </c>
      <c r="C485" s="267">
        <v>2022</v>
      </c>
      <c r="D485" s="260">
        <v>498.15</v>
      </c>
    </row>
    <row r="486" spans="1:4" ht="25.5">
      <c r="A486" s="242">
        <v>21</v>
      </c>
      <c r="B486" s="266" t="s">
        <v>1761</v>
      </c>
      <c r="C486" s="267">
        <v>2022</v>
      </c>
      <c r="D486" s="260">
        <v>1295.19</v>
      </c>
    </row>
    <row r="487" spans="1:4" ht="25.5">
      <c r="A487" s="242">
        <v>22</v>
      </c>
      <c r="B487" s="266" t="s">
        <v>1761</v>
      </c>
      <c r="C487" s="267">
        <v>2022</v>
      </c>
      <c r="D487" s="260">
        <v>1295.19</v>
      </c>
    </row>
    <row r="488" spans="1:4" ht="25.5">
      <c r="A488" s="242">
        <v>23</v>
      </c>
      <c r="B488" s="266" t="s">
        <v>1762</v>
      </c>
      <c r="C488" s="267">
        <v>2022</v>
      </c>
      <c r="D488" s="260">
        <v>4250.88</v>
      </c>
    </row>
    <row r="489" spans="1:4" ht="25.5">
      <c r="A489" s="242">
        <v>24</v>
      </c>
      <c r="B489" s="266" t="s">
        <v>1762</v>
      </c>
      <c r="C489" s="267">
        <v>2022</v>
      </c>
      <c r="D489" s="260">
        <v>4250.88</v>
      </c>
    </row>
    <row r="490" spans="1:4" ht="12.75">
      <c r="A490" s="242">
        <v>25</v>
      </c>
      <c r="B490" s="266" t="s">
        <v>1763</v>
      </c>
      <c r="C490" s="267">
        <v>2022</v>
      </c>
      <c r="D490" s="260">
        <v>487.08</v>
      </c>
    </row>
    <row r="491" spans="1:4" ht="25.5">
      <c r="A491" s="242">
        <v>26</v>
      </c>
      <c r="B491" s="266" t="s">
        <v>1764</v>
      </c>
      <c r="C491" s="267">
        <v>2022</v>
      </c>
      <c r="D491" s="260">
        <v>541.1</v>
      </c>
    </row>
    <row r="492" spans="1:4" ht="12.75">
      <c r="A492" s="242">
        <v>27</v>
      </c>
      <c r="B492" s="266" t="s">
        <v>1765</v>
      </c>
      <c r="C492" s="267">
        <v>2022</v>
      </c>
      <c r="D492" s="260">
        <v>1434.18</v>
      </c>
    </row>
    <row r="493" spans="1:4" ht="12.75">
      <c r="A493" s="242">
        <v>28</v>
      </c>
      <c r="B493" s="266" t="s">
        <v>1766</v>
      </c>
      <c r="C493" s="267">
        <v>2022</v>
      </c>
      <c r="D493" s="260">
        <v>2300.1</v>
      </c>
    </row>
    <row r="494" spans="1:4" ht="12.75">
      <c r="A494" s="242">
        <v>29</v>
      </c>
      <c r="B494" s="266" t="s">
        <v>1766</v>
      </c>
      <c r="C494" s="267">
        <v>2022</v>
      </c>
      <c r="D494" s="260">
        <v>2300.1</v>
      </c>
    </row>
    <row r="495" spans="1:4" ht="12.75">
      <c r="A495" s="242">
        <v>30</v>
      </c>
      <c r="B495" s="266" t="s">
        <v>1766</v>
      </c>
      <c r="C495" s="267">
        <v>2022</v>
      </c>
      <c r="D495" s="260">
        <v>2300.1</v>
      </c>
    </row>
    <row r="496" spans="1:4" ht="12.75">
      <c r="A496" s="242">
        <v>31</v>
      </c>
      <c r="B496" s="266" t="s">
        <v>1767</v>
      </c>
      <c r="C496" s="267">
        <v>2022</v>
      </c>
      <c r="D496" s="260">
        <v>3945.35</v>
      </c>
    </row>
    <row r="497" spans="1:4" ht="25.5">
      <c r="A497" s="242">
        <v>32</v>
      </c>
      <c r="B497" s="266" t="s">
        <v>1768</v>
      </c>
      <c r="C497" s="267">
        <v>2022</v>
      </c>
      <c r="D497" s="260">
        <v>4620.5</v>
      </c>
    </row>
    <row r="498" spans="1:4" ht="12.75">
      <c r="A498" s="242">
        <v>33</v>
      </c>
      <c r="B498" s="266" t="s">
        <v>1769</v>
      </c>
      <c r="C498" s="267">
        <v>2021</v>
      </c>
      <c r="D498" s="260">
        <v>2000</v>
      </c>
    </row>
    <row r="499" spans="1:4" ht="12.75">
      <c r="A499" s="242">
        <v>34</v>
      </c>
      <c r="B499" s="266" t="s">
        <v>1770</v>
      </c>
      <c r="C499" s="267">
        <v>2021</v>
      </c>
      <c r="D499" s="260">
        <v>1586.7</v>
      </c>
    </row>
    <row r="500" spans="1:4" ht="12.75">
      <c r="A500" s="242">
        <v>35</v>
      </c>
      <c r="B500" s="266" t="s">
        <v>1771</v>
      </c>
      <c r="C500" s="267">
        <v>2020</v>
      </c>
      <c r="D500" s="260">
        <v>2125</v>
      </c>
    </row>
    <row r="501" spans="1:4" ht="12.75">
      <c r="A501" s="242">
        <v>36</v>
      </c>
      <c r="B501" s="266" t="s">
        <v>1771</v>
      </c>
      <c r="C501" s="267">
        <v>2020</v>
      </c>
      <c r="D501" s="260">
        <v>2125</v>
      </c>
    </row>
    <row r="502" spans="1:4" ht="25.5">
      <c r="A502" s="242">
        <v>37</v>
      </c>
      <c r="B502" s="266" t="s">
        <v>1772</v>
      </c>
      <c r="C502" s="267">
        <v>2021</v>
      </c>
      <c r="D502" s="260">
        <v>699</v>
      </c>
    </row>
    <row r="503" spans="1:4" ht="12.75">
      <c r="A503" s="242">
        <v>38</v>
      </c>
      <c r="B503" s="266" t="s">
        <v>1773</v>
      </c>
      <c r="C503" s="267">
        <v>2020</v>
      </c>
      <c r="D503" s="260">
        <v>1670</v>
      </c>
    </row>
    <row r="504" spans="1:4" ht="12.75">
      <c r="A504" s="242">
        <v>39</v>
      </c>
      <c r="B504" s="266" t="s">
        <v>1773</v>
      </c>
      <c r="C504" s="267">
        <v>2020</v>
      </c>
      <c r="D504" s="260">
        <v>1670</v>
      </c>
    </row>
    <row r="505" spans="1:4" ht="12.75">
      <c r="A505" s="242">
        <v>40</v>
      </c>
      <c r="B505" s="266" t="s">
        <v>1773</v>
      </c>
      <c r="C505" s="267">
        <v>2020</v>
      </c>
      <c r="D505" s="260">
        <v>1670</v>
      </c>
    </row>
    <row r="506" spans="1:4" ht="12.75">
      <c r="A506" s="242">
        <v>41</v>
      </c>
      <c r="B506" s="266" t="s">
        <v>1773</v>
      </c>
      <c r="C506" s="267">
        <v>2020</v>
      </c>
      <c r="D506" s="260">
        <v>1670</v>
      </c>
    </row>
    <row r="507" spans="1:4" ht="12.75">
      <c r="A507" s="242">
        <v>42</v>
      </c>
      <c r="B507" s="266" t="s">
        <v>1773</v>
      </c>
      <c r="C507" s="267">
        <v>2020</v>
      </c>
      <c r="D507" s="260">
        <v>1670</v>
      </c>
    </row>
    <row r="508" spans="1:4" ht="12.75">
      <c r="A508" s="242">
        <v>43</v>
      </c>
      <c r="B508" s="266" t="s">
        <v>1773</v>
      </c>
      <c r="C508" s="267">
        <v>2020</v>
      </c>
      <c r="D508" s="260">
        <v>1670</v>
      </c>
    </row>
    <row r="509" spans="1:4" ht="12.75">
      <c r="A509" s="242">
        <v>44</v>
      </c>
      <c r="B509" s="266" t="s">
        <v>1773</v>
      </c>
      <c r="C509" s="267">
        <v>2020</v>
      </c>
      <c r="D509" s="260">
        <v>1670</v>
      </c>
    </row>
    <row r="510" spans="1:4" ht="12.75">
      <c r="A510" s="242">
        <v>45</v>
      </c>
      <c r="B510" s="266" t="s">
        <v>1773</v>
      </c>
      <c r="C510" s="267">
        <v>2020</v>
      </c>
      <c r="D510" s="260">
        <v>1670</v>
      </c>
    </row>
    <row r="511" spans="1:4" ht="12.75">
      <c r="A511" s="242">
        <v>46</v>
      </c>
      <c r="B511" s="266" t="s">
        <v>1773</v>
      </c>
      <c r="C511" s="267">
        <v>2020</v>
      </c>
      <c r="D511" s="260">
        <v>1670</v>
      </c>
    </row>
    <row r="512" spans="1:4" ht="12.75">
      <c r="A512" s="242">
        <v>47</v>
      </c>
      <c r="B512" s="266" t="s">
        <v>1773</v>
      </c>
      <c r="C512" s="267">
        <v>2020</v>
      </c>
      <c r="D512" s="260">
        <v>1670</v>
      </c>
    </row>
    <row r="513" spans="1:4" ht="12.75">
      <c r="A513" s="242">
        <v>48</v>
      </c>
      <c r="B513" s="266" t="s">
        <v>1773</v>
      </c>
      <c r="C513" s="267">
        <v>2020</v>
      </c>
      <c r="D513" s="260">
        <v>1670</v>
      </c>
    </row>
    <row r="514" spans="1:4" ht="12.75">
      <c r="A514" s="242">
        <v>49</v>
      </c>
      <c r="B514" s="266" t="s">
        <v>1773</v>
      </c>
      <c r="C514" s="267">
        <v>2020</v>
      </c>
      <c r="D514" s="260">
        <v>1670</v>
      </c>
    </row>
    <row r="515" spans="1:4" ht="12.75">
      <c r="A515" s="242">
        <v>50</v>
      </c>
      <c r="B515" s="266" t="s">
        <v>1773</v>
      </c>
      <c r="C515" s="267">
        <v>2020</v>
      </c>
      <c r="D515" s="260">
        <v>1670</v>
      </c>
    </row>
    <row r="516" spans="1:4" ht="12.75">
      <c r="A516" s="242">
        <v>51</v>
      </c>
      <c r="B516" s="266" t="s">
        <v>1773</v>
      </c>
      <c r="C516" s="267">
        <v>2020</v>
      </c>
      <c r="D516" s="260">
        <v>1670</v>
      </c>
    </row>
    <row r="517" spans="1:4" ht="12.75">
      <c r="A517" s="242">
        <v>52</v>
      </c>
      <c r="B517" s="266" t="s">
        <v>1773</v>
      </c>
      <c r="C517" s="267">
        <v>2020</v>
      </c>
      <c r="D517" s="260">
        <v>1670</v>
      </c>
    </row>
    <row r="518" spans="1:4" ht="12.75">
      <c r="A518" s="242">
        <v>53</v>
      </c>
      <c r="B518" s="266" t="s">
        <v>1774</v>
      </c>
      <c r="C518" s="267">
        <v>2020</v>
      </c>
      <c r="D518" s="260">
        <v>698</v>
      </c>
    </row>
    <row r="519" spans="1:4" ht="12.75">
      <c r="A519" s="242">
        <v>54</v>
      </c>
      <c r="B519" s="266" t="s">
        <v>1774</v>
      </c>
      <c r="C519" s="267">
        <v>2020</v>
      </c>
      <c r="D519" s="260">
        <v>698</v>
      </c>
    </row>
    <row r="520" spans="1:4" ht="12.75">
      <c r="A520" s="242">
        <v>55</v>
      </c>
      <c r="B520" s="266" t="s">
        <v>1775</v>
      </c>
      <c r="C520" s="267">
        <v>2020</v>
      </c>
      <c r="D520" s="260">
        <v>1420</v>
      </c>
    </row>
    <row r="521" spans="1:4" ht="12.75">
      <c r="A521" s="242">
        <v>56</v>
      </c>
      <c r="B521" s="266" t="s">
        <v>1775</v>
      </c>
      <c r="C521" s="267">
        <v>2020</v>
      </c>
      <c r="D521" s="260">
        <v>1420</v>
      </c>
    </row>
    <row r="522" spans="1:4" ht="12.75">
      <c r="A522" s="242">
        <v>57</v>
      </c>
      <c r="B522" s="266" t="s">
        <v>1775</v>
      </c>
      <c r="C522" s="267">
        <v>2020</v>
      </c>
      <c r="D522" s="260">
        <v>1420</v>
      </c>
    </row>
    <row r="523" spans="1:4" ht="12.75">
      <c r="A523" s="242">
        <v>58</v>
      </c>
      <c r="B523" s="266" t="s">
        <v>1775</v>
      </c>
      <c r="C523" s="267">
        <v>2020</v>
      </c>
      <c r="D523" s="260">
        <v>1420</v>
      </c>
    </row>
    <row r="524" spans="1:4" ht="12.75">
      <c r="A524" s="242">
        <v>59</v>
      </c>
      <c r="B524" s="266" t="s">
        <v>1775</v>
      </c>
      <c r="C524" s="267">
        <v>2020</v>
      </c>
      <c r="D524" s="260">
        <v>1420</v>
      </c>
    </row>
    <row r="525" spans="1:4" ht="12.75">
      <c r="A525" s="242">
        <v>60</v>
      </c>
      <c r="B525" s="266" t="s">
        <v>1775</v>
      </c>
      <c r="C525" s="267">
        <v>2020</v>
      </c>
      <c r="D525" s="260">
        <v>1420</v>
      </c>
    </row>
    <row r="526" spans="1:4" ht="12.75">
      <c r="A526" s="242">
        <v>61</v>
      </c>
      <c r="B526" s="266" t="s">
        <v>1775</v>
      </c>
      <c r="C526" s="267">
        <v>2020</v>
      </c>
      <c r="D526" s="260">
        <v>1420</v>
      </c>
    </row>
    <row r="527" spans="1:4" ht="12.75">
      <c r="A527" s="242">
        <v>62</v>
      </c>
      <c r="B527" s="266" t="s">
        <v>1775</v>
      </c>
      <c r="C527" s="267">
        <v>2020</v>
      </c>
      <c r="D527" s="260">
        <v>1420</v>
      </c>
    </row>
    <row r="528" spans="1:4" ht="12.75">
      <c r="A528" s="242">
        <v>63</v>
      </c>
      <c r="B528" s="266" t="s">
        <v>1775</v>
      </c>
      <c r="C528" s="267">
        <v>2020</v>
      </c>
      <c r="D528" s="260">
        <v>1420</v>
      </c>
    </row>
    <row r="529" spans="1:4" ht="12.75">
      <c r="A529" s="242">
        <v>64</v>
      </c>
      <c r="B529" s="266" t="s">
        <v>1775</v>
      </c>
      <c r="C529" s="267">
        <v>2020</v>
      </c>
      <c r="D529" s="260">
        <v>1420</v>
      </c>
    </row>
    <row r="530" spans="1:4" ht="12.75">
      <c r="A530" s="242">
        <v>65</v>
      </c>
      <c r="B530" s="266" t="s">
        <v>1775</v>
      </c>
      <c r="C530" s="267">
        <v>2020</v>
      </c>
      <c r="D530" s="260">
        <v>1420</v>
      </c>
    </row>
    <row r="531" spans="1:4" ht="12.75">
      <c r="A531" s="242">
        <v>66</v>
      </c>
      <c r="B531" s="266" t="s">
        <v>1775</v>
      </c>
      <c r="C531" s="267">
        <v>2020</v>
      </c>
      <c r="D531" s="260">
        <v>1420</v>
      </c>
    </row>
    <row r="532" spans="1:4" ht="12.75">
      <c r="A532" s="242">
        <v>67</v>
      </c>
      <c r="B532" s="266" t="s">
        <v>1775</v>
      </c>
      <c r="C532" s="267">
        <v>2020</v>
      </c>
      <c r="D532" s="260">
        <v>1420</v>
      </c>
    </row>
    <row r="533" spans="1:4" ht="12.75">
      <c r="A533" s="242">
        <v>68</v>
      </c>
      <c r="B533" s="266" t="s">
        <v>1775</v>
      </c>
      <c r="C533" s="267">
        <v>2020</v>
      </c>
      <c r="D533" s="260">
        <v>1420</v>
      </c>
    </row>
    <row r="534" spans="1:4" ht="12.75">
      <c r="A534" s="242">
        <v>69</v>
      </c>
      <c r="B534" s="266" t="s">
        <v>1775</v>
      </c>
      <c r="C534" s="267">
        <v>2020</v>
      </c>
      <c r="D534" s="260">
        <v>1420</v>
      </c>
    </row>
    <row r="535" spans="1:4" ht="12.75">
      <c r="A535" s="242">
        <v>70</v>
      </c>
      <c r="B535" s="266" t="s">
        <v>1776</v>
      </c>
      <c r="C535" s="267">
        <v>2020</v>
      </c>
      <c r="D535" s="260">
        <v>1960</v>
      </c>
    </row>
    <row r="536" spans="1:4" ht="12.75">
      <c r="A536" s="242">
        <v>71</v>
      </c>
      <c r="B536" s="266" t="s">
        <v>1776</v>
      </c>
      <c r="C536" s="267">
        <v>2020</v>
      </c>
      <c r="D536" s="260">
        <v>1960</v>
      </c>
    </row>
    <row r="537" spans="1:4" ht="12.75">
      <c r="A537" s="242">
        <v>72</v>
      </c>
      <c r="B537" s="266" t="s">
        <v>1776</v>
      </c>
      <c r="C537" s="267">
        <v>2020</v>
      </c>
      <c r="D537" s="260">
        <v>1960</v>
      </c>
    </row>
    <row r="538" spans="1:4" ht="12.75">
      <c r="A538" s="242">
        <v>73</v>
      </c>
      <c r="B538" s="266" t="s">
        <v>1776</v>
      </c>
      <c r="C538" s="267">
        <v>2020</v>
      </c>
      <c r="D538" s="260">
        <v>1960</v>
      </c>
    </row>
    <row r="539" spans="1:4" ht="12.75">
      <c r="A539" s="242">
        <v>74</v>
      </c>
      <c r="B539" s="266" t="s">
        <v>1776</v>
      </c>
      <c r="C539" s="267">
        <v>2020</v>
      </c>
      <c r="D539" s="260">
        <v>1960</v>
      </c>
    </row>
    <row r="540" spans="1:4" ht="12.75">
      <c r="A540" s="242">
        <v>75</v>
      </c>
      <c r="B540" s="266" t="s">
        <v>1777</v>
      </c>
      <c r="C540" s="267">
        <v>2020</v>
      </c>
      <c r="D540" s="260">
        <v>1420</v>
      </c>
    </row>
    <row r="541" spans="1:4" ht="12.75">
      <c r="A541" s="242">
        <v>76</v>
      </c>
      <c r="B541" s="266" t="s">
        <v>1778</v>
      </c>
      <c r="C541" s="267">
        <v>2020</v>
      </c>
      <c r="D541" s="260">
        <v>1420</v>
      </c>
    </row>
    <row r="542" spans="1:4" ht="12.75">
      <c r="A542" s="242">
        <v>77</v>
      </c>
      <c r="B542" s="266" t="s">
        <v>1779</v>
      </c>
      <c r="C542" s="267">
        <v>2020</v>
      </c>
      <c r="D542" s="260">
        <v>1460</v>
      </c>
    </row>
    <row r="543" spans="1:4" ht="12.75">
      <c r="A543" s="242">
        <v>78</v>
      </c>
      <c r="B543" s="266" t="s">
        <v>1779</v>
      </c>
      <c r="C543" s="267">
        <v>2020</v>
      </c>
      <c r="D543" s="260">
        <v>1460</v>
      </c>
    </row>
    <row r="544" spans="1:4" ht="12.75">
      <c r="A544" s="242">
        <v>79</v>
      </c>
      <c r="B544" s="266" t="s">
        <v>1779</v>
      </c>
      <c r="C544" s="267">
        <v>2020</v>
      </c>
      <c r="D544" s="260">
        <v>1460</v>
      </c>
    </row>
    <row r="545" spans="1:4" ht="12.75">
      <c r="A545" s="242">
        <v>80</v>
      </c>
      <c r="B545" s="266" t="s">
        <v>1780</v>
      </c>
      <c r="C545" s="267">
        <v>2020</v>
      </c>
      <c r="D545" s="260">
        <v>1500</v>
      </c>
    </row>
    <row r="546" spans="1:4" ht="12.75">
      <c r="A546" s="242">
        <v>81</v>
      </c>
      <c r="B546" s="266" t="s">
        <v>1780</v>
      </c>
      <c r="C546" s="267">
        <v>2020</v>
      </c>
      <c r="D546" s="260">
        <v>1500</v>
      </c>
    </row>
    <row r="547" spans="1:4" ht="26.25" customHeight="1">
      <c r="A547" s="242">
        <v>82</v>
      </c>
      <c r="B547" s="266" t="s">
        <v>1781</v>
      </c>
      <c r="C547" s="267">
        <v>2020</v>
      </c>
      <c r="D547" s="260">
        <v>922.5</v>
      </c>
    </row>
    <row r="548" spans="1:4" ht="12.75">
      <c r="A548" s="242">
        <v>83</v>
      </c>
      <c r="B548" s="266" t="s">
        <v>1779</v>
      </c>
      <c r="C548" s="267">
        <v>2020</v>
      </c>
      <c r="D548" s="260">
        <v>1451</v>
      </c>
    </row>
    <row r="549" spans="1:4" ht="12.75">
      <c r="A549" s="242">
        <v>84</v>
      </c>
      <c r="B549" s="266" t="s">
        <v>1779</v>
      </c>
      <c r="C549" s="267">
        <v>2020</v>
      </c>
      <c r="D549" s="260">
        <v>1450.99</v>
      </c>
    </row>
    <row r="550" spans="1:4" ht="12.75">
      <c r="A550" s="242">
        <v>85</v>
      </c>
      <c r="B550" s="266" t="s">
        <v>1782</v>
      </c>
      <c r="C550" s="267">
        <v>2019</v>
      </c>
      <c r="D550" s="260">
        <v>2389</v>
      </c>
    </row>
    <row r="551" spans="1:4" ht="12.75">
      <c r="A551" s="242">
        <v>86</v>
      </c>
      <c r="B551" s="266" t="s">
        <v>1783</v>
      </c>
      <c r="C551" s="267">
        <v>2019</v>
      </c>
      <c r="D551" s="260">
        <v>2288</v>
      </c>
    </row>
    <row r="552" spans="1:4" ht="25.5">
      <c r="A552" s="242">
        <v>87</v>
      </c>
      <c r="B552" s="266" t="s">
        <v>1784</v>
      </c>
      <c r="C552" s="267">
        <v>2019</v>
      </c>
      <c r="D552" s="260">
        <v>1700</v>
      </c>
    </row>
    <row r="553" spans="1:4" ht="12.75">
      <c r="A553" s="242">
        <v>88</v>
      </c>
      <c r="B553" s="266" t="s">
        <v>1785</v>
      </c>
      <c r="C553" s="267">
        <v>2019</v>
      </c>
      <c r="D553" s="260">
        <v>697.41</v>
      </c>
    </row>
    <row r="554" spans="1:4" ht="12.75">
      <c r="A554" s="242">
        <v>89</v>
      </c>
      <c r="B554" s="266" t="s">
        <v>1785</v>
      </c>
      <c r="C554" s="267">
        <v>2019</v>
      </c>
      <c r="D554" s="260">
        <v>697.41</v>
      </c>
    </row>
    <row r="555" spans="1:4" ht="12.75">
      <c r="A555" s="242">
        <v>90</v>
      </c>
      <c r="B555" s="266" t="s">
        <v>1785</v>
      </c>
      <c r="C555" s="267">
        <v>2019</v>
      </c>
      <c r="D555" s="260">
        <v>697.41</v>
      </c>
    </row>
    <row r="556" spans="1:4" ht="12.75">
      <c r="A556" s="242">
        <v>91</v>
      </c>
      <c r="B556" s="266" t="s">
        <v>1786</v>
      </c>
      <c r="C556" s="267">
        <v>2019</v>
      </c>
      <c r="D556" s="260">
        <v>735.54</v>
      </c>
    </row>
    <row r="557" spans="1:4" ht="12.75">
      <c r="A557" s="242">
        <v>92</v>
      </c>
      <c r="B557" s="266" t="s">
        <v>1787</v>
      </c>
      <c r="C557" s="267">
        <v>2019</v>
      </c>
      <c r="D557" s="260">
        <v>826.56</v>
      </c>
    </row>
    <row r="558" spans="1:4" ht="12.75">
      <c r="A558" s="242">
        <v>93</v>
      </c>
      <c r="B558" s="266" t="s">
        <v>1788</v>
      </c>
      <c r="C558" s="267">
        <v>2019</v>
      </c>
      <c r="D558" s="260">
        <v>1849.99</v>
      </c>
    </row>
    <row r="559" spans="1:4" ht="12.75">
      <c r="A559" s="242">
        <v>94</v>
      </c>
      <c r="B559" s="266" t="s">
        <v>1788</v>
      </c>
      <c r="C559" s="267">
        <v>2019</v>
      </c>
      <c r="D559" s="260">
        <v>1849.99</v>
      </c>
    </row>
    <row r="560" spans="1:4" ht="12.75">
      <c r="A560" s="242">
        <v>95</v>
      </c>
      <c r="B560" s="266" t="s">
        <v>1789</v>
      </c>
      <c r="C560" s="267">
        <v>2019</v>
      </c>
      <c r="D560" s="260">
        <v>439.99</v>
      </c>
    </row>
    <row r="561" spans="1:4" ht="12.75">
      <c r="A561" s="242">
        <v>96</v>
      </c>
      <c r="B561" s="266" t="s">
        <v>1789</v>
      </c>
      <c r="C561" s="267">
        <v>2019</v>
      </c>
      <c r="D561" s="260">
        <v>439.99</v>
      </c>
    </row>
    <row r="562" spans="1:4" ht="12.75">
      <c r="A562" s="242">
        <v>97</v>
      </c>
      <c r="B562" s="266" t="s">
        <v>1790</v>
      </c>
      <c r="C562" s="267">
        <v>2018</v>
      </c>
      <c r="D562" s="260">
        <v>840</v>
      </c>
    </row>
    <row r="563" spans="1:4" ht="12.75">
      <c r="A563" s="242">
        <v>98</v>
      </c>
      <c r="B563" s="266" t="s">
        <v>1791</v>
      </c>
      <c r="C563" s="267" t="s">
        <v>1792</v>
      </c>
      <c r="D563" s="260">
        <v>2000</v>
      </c>
    </row>
    <row r="564" spans="1:4" ht="12.75">
      <c r="A564" s="242">
        <v>99</v>
      </c>
      <c r="B564" s="266" t="s">
        <v>1794</v>
      </c>
      <c r="C564" s="267">
        <v>2018</v>
      </c>
      <c r="D564" s="260">
        <v>930</v>
      </c>
    </row>
    <row r="565" spans="1:4" ht="12.75">
      <c r="A565" s="242">
        <v>100</v>
      </c>
      <c r="B565" s="266" t="s">
        <v>1794</v>
      </c>
      <c r="C565" s="267">
        <v>2018</v>
      </c>
      <c r="D565" s="260">
        <v>930</v>
      </c>
    </row>
    <row r="566" spans="1:4" ht="12.75">
      <c r="A566" s="242">
        <v>101</v>
      </c>
      <c r="B566" s="266" t="s">
        <v>1794</v>
      </c>
      <c r="C566" s="267">
        <v>2018</v>
      </c>
      <c r="D566" s="260">
        <v>930</v>
      </c>
    </row>
    <row r="567" spans="1:4" ht="12.75">
      <c r="A567" s="242">
        <v>102</v>
      </c>
      <c r="B567" s="266" t="s">
        <v>1795</v>
      </c>
      <c r="C567" s="267">
        <v>2018</v>
      </c>
      <c r="D567" s="260">
        <v>1299</v>
      </c>
    </row>
    <row r="568" spans="1:4" ht="12.75">
      <c r="A568" s="242">
        <v>103</v>
      </c>
      <c r="B568" s="266" t="s">
        <v>1796</v>
      </c>
      <c r="C568" s="267">
        <v>2018</v>
      </c>
      <c r="D568" s="260">
        <v>5244.5</v>
      </c>
    </row>
    <row r="569" spans="1:4" ht="12.75">
      <c r="A569" s="242">
        <v>104</v>
      </c>
      <c r="B569" s="266" t="s">
        <v>1797</v>
      </c>
      <c r="C569" s="267">
        <v>2018</v>
      </c>
      <c r="D569" s="260">
        <v>650.01</v>
      </c>
    </row>
    <row r="570" spans="1:4" ht="12.75">
      <c r="A570" s="242">
        <v>105</v>
      </c>
      <c r="B570" s="266" t="s">
        <v>1797</v>
      </c>
      <c r="C570" s="267">
        <v>2018</v>
      </c>
      <c r="D570" s="260">
        <v>650</v>
      </c>
    </row>
    <row r="571" spans="1:4" ht="12.75">
      <c r="A571" s="242">
        <v>106</v>
      </c>
      <c r="B571" s="266" t="s">
        <v>2142</v>
      </c>
      <c r="C571" s="267">
        <v>2019</v>
      </c>
      <c r="D571" s="260">
        <v>1200</v>
      </c>
    </row>
    <row r="572" spans="1:4" s="223" customFormat="1" ht="12.75" customHeight="1">
      <c r="A572" s="739" t="s">
        <v>122</v>
      </c>
      <c r="B572" s="740"/>
      <c r="C572" s="701"/>
      <c r="D572" s="233">
        <f>SUM(D466:D571)</f>
        <v>229413.69</v>
      </c>
    </row>
    <row r="573" spans="1:4" s="223" customFormat="1" ht="12.75" customHeight="1">
      <c r="A573" s="741" t="s">
        <v>476</v>
      </c>
      <c r="B573" s="742"/>
      <c r="C573" s="742"/>
      <c r="D573" s="743"/>
    </row>
    <row r="574" spans="1:4" ht="12.75">
      <c r="A574" s="242">
        <v>1</v>
      </c>
      <c r="B574" s="69" t="s">
        <v>1798</v>
      </c>
      <c r="C574" s="40">
        <v>2022</v>
      </c>
      <c r="D574" s="228">
        <v>2950</v>
      </c>
    </row>
    <row r="575" spans="1:4" ht="12.75">
      <c r="A575" s="242">
        <v>2</v>
      </c>
      <c r="B575" s="69" t="s">
        <v>1799</v>
      </c>
      <c r="C575" s="40">
        <v>2019</v>
      </c>
      <c r="D575" s="228">
        <v>2650</v>
      </c>
    </row>
    <row r="576" spans="1:4" ht="12.75">
      <c r="A576" s="242">
        <v>3</v>
      </c>
      <c r="B576" s="69" t="s">
        <v>1800</v>
      </c>
      <c r="C576" s="40">
        <v>2019</v>
      </c>
      <c r="D576" s="228">
        <v>390</v>
      </c>
    </row>
    <row r="577" spans="1:4" ht="12.75">
      <c r="A577" s="242">
        <v>4</v>
      </c>
      <c r="B577" s="69" t="s">
        <v>1801</v>
      </c>
      <c r="C577" s="40">
        <v>2019</v>
      </c>
      <c r="D577" s="228">
        <v>725.74</v>
      </c>
    </row>
    <row r="578" spans="1:4" ht="12.75">
      <c r="A578" s="242">
        <v>5</v>
      </c>
      <c r="B578" s="69" t="s">
        <v>1802</v>
      </c>
      <c r="C578" s="40">
        <v>2019</v>
      </c>
      <c r="D578" s="228">
        <v>3147.6</v>
      </c>
    </row>
    <row r="579" spans="1:4" ht="12.75">
      <c r="A579" s="242">
        <v>6</v>
      </c>
      <c r="B579" s="69" t="s">
        <v>1803</v>
      </c>
      <c r="C579" s="40">
        <v>2018</v>
      </c>
      <c r="D579" s="228">
        <v>1573.17</v>
      </c>
    </row>
    <row r="580" spans="1:4" ht="12.75">
      <c r="A580" s="242">
        <v>7</v>
      </c>
      <c r="B580" s="69" t="s">
        <v>1804</v>
      </c>
      <c r="C580" s="40">
        <v>2018</v>
      </c>
      <c r="D580" s="228">
        <v>799.5</v>
      </c>
    </row>
    <row r="581" spans="1:4" s="223" customFormat="1" ht="12.75" customHeight="1" thickBot="1">
      <c r="A581" s="744" t="s">
        <v>122</v>
      </c>
      <c r="B581" s="745"/>
      <c r="C581" s="746"/>
      <c r="D581" s="238">
        <f>SUM(D574:D580)</f>
        <v>12236.01</v>
      </c>
    </row>
    <row r="582" spans="1:3" ht="13.5" thickBot="1">
      <c r="A582" s="232"/>
      <c r="B582" s="232"/>
      <c r="C582" s="61"/>
    </row>
    <row r="583" spans="1:4" s="223" customFormat="1" ht="12.75" customHeight="1">
      <c r="A583" s="747" t="s">
        <v>477</v>
      </c>
      <c r="B583" s="748"/>
      <c r="C583" s="748"/>
      <c r="D583" s="749"/>
    </row>
    <row r="584" spans="1:4" s="223" customFormat="1" ht="12.75" customHeight="1">
      <c r="A584" s="736" t="s">
        <v>470</v>
      </c>
      <c r="B584" s="737"/>
      <c r="C584" s="737"/>
      <c r="D584" s="738"/>
    </row>
    <row r="585" spans="1:4" ht="12.75">
      <c r="A585" s="231">
        <v>1</v>
      </c>
      <c r="B585" s="69" t="s">
        <v>1954</v>
      </c>
      <c r="C585" s="40">
        <v>2019</v>
      </c>
      <c r="D585" s="228">
        <v>455.1</v>
      </c>
    </row>
    <row r="586" spans="1:4" ht="12.75">
      <c r="A586" s="231">
        <v>2</v>
      </c>
      <c r="B586" s="69" t="s">
        <v>1955</v>
      </c>
      <c r="C586" s="40">
        <v>2020</v>
      </c>
      <c r="D586" s="228">
        <v>615</v>
      </c>
    </row>
    <row r="587" spans="1:4" ht="12.75">
      <c r="A587" s="231">
        <v>3</v>
      </c>
      <c r="B587" s="69" t="s">
        <v>1957</v>
      </c>
      <c r="C587" s="40">
        <v>2019</v>
      </c>
      <c r="D587" s="228">
        <v>1800</v>
      </c>
    </row>
    <row r="588" spans="1:4" ht="12.75">
      <c r="A588" s="231">
        <v>4</v>
      </c>
      <c r="B588" s="69" t="s">
        <v>1958</v>
      </c>
      <c r="C588" s="40">
        <v>2019</v>
      </c>
      <c r="D588" s="228">
        <v>150</v>
      </c>
    </row>
    <row r="589" spans="1:4" ht="12.75">
      <c r="A589" s="231">
        <v>5</v>
      </c>
      <c r="B589" s="69" t="s">
        <v>1959</v>
      </c>
      <c r="C589" s="40">
        <v>2019</v>
      </c>
      <c r="D589" s="228">
        <v>550</v>
      </c>
    </row>
    <row r="590" spans="1:4" ht="12.75">
      <c r="A590" s="231">
        <v>6</v>
      </c>
      <c r="B590" s="69" t="s">
        <v>1961</v>
      </c>
      <c r="C590" s="40">
        <v>2019</v>
      </c>
      <c r="D590" s="228">
        <v>6000</v>
      </c>
    </row>
    <row r="591" spans="1:4" ht="12.75">
      <c r="A591" s="231">
        <v>7</v>
      </c>
      <c r="B591" s="69" t="s">
        <v>1963</v>
      </c>
      <c r="C591" s="40">
        <v>2022</v>
      </c>
      <c r="D591" s="228">
        <v>1230</v>
      </c>
    </row>
    <row r="592" spans="1:4" ht="12.75">
      <c r="A592" s="231">
        <v>8</v>
      </c>
      <c r="B592" s="69" t="s">
        <v>1968</v>
      </c>
      <c r="C592" s="40">
        <v>2022</v>
      </c>
      <c r="D592" s="228">
        <v>15120</v>
      </c>
    </row>
    <row r="593" spans="1:4" ht="12.75">
      <c r="A593" s="231">
        <v>9</v>
      </c>
      <c r="B593" s="69" t="s">
        <v>1970</v>
      </c>
      <c r="C593" s="40">
        <v>2022</v>
      </c>
      <c r="D593" s="228">
        <v>42840</v>
      </c>
    </row>
    <row r="594" spans="1:4" ht="12.75">
      <c r="A594" s="231">
        <v>10</v>
      </c>
      <c r="B594" s="69" t="s">
        <v>1971</v>
      </c>
      <c r="C594" s="40">
        <v>2022</v>
      </c>
      <c r="D594" s="228">
        <v>1380</v>
      </c>
    </row>
    <row r="595" spans="1:4" ht="12.75">
      <c r="A595" s="231">
        <v>11</v>
      </c>
      <c r="B595" s="69" t="s">
        <v>1972</v>
      </c>
      <c r="C595" s="40">
        <v>2022</v>
      </c>
      <c r="D595" s="228">
        <v>7823.52</v>
      </c>
    </row>
    <row r="596" spans="1:4" ht="12.75">
      <c r="A596" s="231">
        <v>12</v>
      </c>
      <c r="B596" s="69" t="s">
        <v>1973</v>
      </c>
      <c r="C596" s="40">
        <v>2022</v>
      </c>
      <c r="D596" s="228">
        <v>26225</v>
      </c>
    </row>
    <row r="597" spans="1:4" ht="12.75">
      <c r="A597" s="231">
        <v>13</v>
      </c>
      <c r="B597" s="69" t="s">
        <v>1974</v>
      </c>
      <c r="C597" s="40">
        <v>2022</v>
      </c>
      <c r="D597" s="228">
        <v>300</v>
      </c>
    </row>
    <row r="598" spans="1:4" ht="12.75">
      <c r="A598" s="231">
        <v>14</v>
      </c>
      <c r="B598" s="69" t="s">
        <v>1979</v>
      </c>
      <c r="C598" s="40">
        <v>2022</v>
      </c>
      <c r="D598" s="228">
        <v>200000</v>
      </c>
    </row>
    <row r="599" spans="1:4" ht="12.75">
      <c r="A599" s="231">
        <v>15</v>
      </c>
      <c r="B599" s="69" t="s">
        <v>1980</v>
      </c>
      <c r="C599" s="40">
        <v>2022</v>
      </c>
      <c r="D599" s="228">
        <v>4920</v>
      </c>
    </row>
    <row r="600" spans="1:4" ht="12.75">
      <c r="A600" s="231">
        <v>16</v>
      </c>
      <c r="B600" s="69" t="s">
        <v>527</v>
      </c>
      <c r="C600" s="40">
        <v>2022</v>
      </c>
      <c r="D600" s="228">
        <v>1722</v>
      </c>
    </row>
    <row r="601" spans="1:4" ht="12.75">
      <c r="A601" s="231">
        <v>17</v>
      </c>
      <c r="B601" s="69" t="s">
        <v>1981</v>
      </c>
      <c r="C601" s="40">
        <v>2022</v>
      </c>
      <c r="D601" s="228">
        <v>400</v>
      </c>
    </row>
    <row r="602" spans="1:4" s="223" customFormat="1" ht="12.75" customHeight="1">
      <c r="A602" s="739" t="s">
        <v>122</v>
      </c>
      <c r="B602" s="740"/>
      <c r="C602" s="701"/>
      <c r="D602" s="233">
        <f>SUM(D585:D601)</f>
        <v>311530.62</v>
      </c>
    </row>
    <row r="603" spans="1:4" s="223" customFormat="1" ht="12.75" customHeight="1">
      <c r="A603" s="736" t="s">
        <v>475</v>
      </c>
      <c r="B603" s="737"/>
      <c r="C603" s="737"/>
      <c r="D603" s="738"/>
    </row>
    <row r="604" spans="1:4" ht="12.75">
      <c r="A604" s="225">
        <v>1</v>
      </c>
      <c r="B604" s="69" t="s">
        <v>1982</v>
      </c>
      <c r="C604" s="40">
        <v>2019</v>
      </c>
      <c r="D604" s="228">
        <v>1350</v>
      </c>
    </row>
    <row r="605" spans="1:4" ht="12.75">
      <c r="A605" s="225">
        <v>2</v>
      </c>
      <c r="B605" s="69" t="s">
        <v>1983</v>
      </c>
      <c r="C605" s="40">
        <v>2019</v>
      </c>
      <c r="D605" s="228">
        <v>7712.1</v>
      </c>
    </row>
    <row r="606" spans="1:4" ht="12.75">
      <c r="A606" s="225">
        <v>3</v>
      </c>
      <c r="B606" s="69" t="s">
        <v>1984</v>
      </c>
      <c r="C606" s="40">
        <v>2018</v>
      </c>
      <c r="D606" s="228">
        <v>17500</v>
      </c>
    </row>
    <row r="607" spans="1:4" ht="12.75">
      <c r="A607" s="225">
        <v>4</v>
      </c>
      <c r="B607" s="69" t="s">
        <v>1985</v>
      </c>
      <c r="C607" s="40">
        <v>2018</v>
      </c>
      <c r="D607" s="228">
        <v>5100</v>
      </c>
    </row>
    <row r="608" spans="1:4" ht="12.75">
      <c r="A608" s="225">
        <v>5</v>
      </c>
      <c r="B608" s="69" t="s">
        <v>530</v>
      </c>
      <c r="C608" s="40">
        <v>2020</v>
      </c>
      <c r="D608" s="228">
        <v>890</v>
      </c>
    </row>
    <row r="609" spans="1:4" ht="12.75">
      <c r="A609" s="225">
        <v>6</v>
      </c>
      <c r="B609" s="69" t="s">
        <v>1986</v>
      </c>
      <c r="C609" s="40">
        <v>2018</v>
      </c>
      <c r="D609" s="228">
        <v>350</v>
      </c>
    </row>
    <row r="610" spans="1:4" ht="12.75">
      <c r="A610" s="225">
        <v>7</v>
      </c>
      <c r="B610" s="69" t="s">
        <v>1987</v>
      </c>
      <c r="C610" s="40">
        <v>2020</v>
      </c>
      <c r="D610" s="228">
        <v>2000</v>
      </c>
    </row>
    <row r="611" spans="1:4" ht="12.75">
      <c r="A611" s="225">
        <v>8</v>
      </c>
      <c r="B611" s="69" t="s">
        <v>1988</v>
      </c>
      <c r="C611" s="40">
        <v>2020</v>
      </c>
      <c r="D611" s="228">
        <v>4800</v>
      </c>
    </row>
    <row r="612" spans="1:4" ht="12.75">
      <c r="A612" s="225">
        <v>9</v>
      </c>
      <c r="B612" s="69" t="s">
        <v>1989</v>
      </c>
      <c r="C612" s="40">
        <v>2020</v>
      </c>
      <c r="D612" s="228">
        <v>28390</v>
      </c>
    </row>
    <row r="613" spans="1:4" ht="12.75">
      <c r="A613" s="225">
        <v>10</v>
      </c>
      <c r="B613" s="69" t="s">
        <v>1990</v>
      </c>
      <c r="C613" s="40">
        <v>2020</v>
      </c>
      <c r="D613" s="228">
        <v>9800</v>
      </c>
    </row>
    <row r="614" spans="1:4" ht="12.75">
      <c r="A614" s="225">
        <v>11</v>
      </c>
      <c r="B614" s="69" t="s">
        <v>1991</v>
      </c>
      <c r="C614" s="40">
        <v>2020</v>
      </c>
      <c r="D614" s="228">
        <v>1420</v>
      </c>
    </row>
    <row r="615" spans="1:4" ht="12.75">
      <c r="A615" s="225">
        <v>12</v>
      </c>
      <c r="B615" s="69" t="s">
        <v>1992</v>
      </c>
      <c r="C615" s="40">
        <v>2020</v>
      </c>
      <c r="D615" s="228">
        <v>1420</v>
      </c>
    </row>
    <row r="616" spans="1:4" ht="12.75">
      <c r="A616" s="225">
        <v>13</v>
      </c>
      <c r="B616" s="69" t="s">
        <v>1993</v>
      </c>
      <c r="C616" s="40">
        <v>2020</v>
      </c>
      <c r="D616" s="228">
        <v>22720</v>
      </c>
    </row>
    <row r="617" spans="1:4" ht="12.75">
      <c r="A617" s="225">
        <v>14</v>
      </c>
      <c r="B617" s="69" t="s">
        <v>529</v>
      </c>
      <c r="C617" s="40">
        <v>2019</v>
      </c>
      <c r="D617" s="228">
        <v>1131.6</v>
      </c>
    </row>
    <row r="618" spans="1:4" ht="12.75">
      <c r="A618" s="225">
        <v>15</v>
      </c>
      <c r="B618" s="69" t="s">
        <v>1994</v>
      </c>
      <c r="C618" s="40">
        <v>2019</v>
      </c>
      <c r="D618" s="228">
        <v>1230</v>
      </c>
    </row>
    <row r="619" spans="1:4" ht="12.75">
      <c r="A619" s="225">
        <v>16</v>
      </c>
      <c r="B619" s="69" t="s">
        <v>1995</v>
      </c>
      <c r="C619" s="40">
        <v>2019</v>
      </c>
      <c r="D619" s="228">
        <v>246</v>
      </c>
    </row>
    <row r="620" spans="1:4" ht="12.75">
      <c r="A620" s="225">
        <v>17</v>
      </c>
      <c r="B620" s="69" t="s">
        <v>1996</v>
      </c>
      <c r="C620" s="40">
        <v>2022</v>
      </c>
      <c r="D620" s="228">
        <v>11165.94</v>
      </c>
    </row>
    <row r="621" spans="1:4" ht="12.75">
      <c r="A621" s="225">
        <v>18</v>
      </c>
      <c r="B621" s="69" t="s">
        <v>1997</v>
      </c>
      <c r="C621" s="40">
        <v>2022</v>
      </c>
      <c r="D621" s="228">
        <v>12500</v>
      </c>
    </row>
    <row r="622" spans="1:4" ht="12.75">
      <c r="A622" s="225">
        <v>19</v>
      </c>
      <c r="B622" s="69" t="s">
        <v>1998</v>
      </c>
      <c r="C622" s="40">
        <v>2022</v>
      </c>
      <c r="D622" s="228">
        <v>9900</v>
      </c>
    </row>
    <row r="623" spans="1:4" ht="12.75">
      <c r="A623" s="225">
        <v>20</v>
      </c>
      <c r="B623" s="69" t="s">
        <v>1999</v>
      </c>
      <c r="C623" s="40">
        <v>2022</v>
      </c>
      <c r="D623" s="228">
        <v>900</v>
      </c>
    </row>
    <row r="624" spans="1:4" ht="12.75">
      <c r="A624" s="225">
        <v>21</v>
      </c>
      <c r="B624" s="69" t="s">
        <v>2000</v>
      </c>
      <c r="C624" s="40">
        <v>2022</v>
      </c>
      <c r="D624" s="228">
        <v>900</v>
      </c>
    </row>
    <row r="625" spans="1:4" ht="12.75">
      <c r="A625" s="225">
        <v>22</v>
      </c>
      <c r="B625" s="69" t="s">
        <v>2001</v>
      </c>
      <c r="C625" s="40">
        <v>2022</v>
      </c>
      <c r="D625" s="228">
        <v>590</v>
      </c>
    </row>
    <row r="626" spans="1:4" ht="12.75">
      <c r="A626" s="225">
        <v>23</v>
      </c>
      <c r="B626" s="69" t="s">
        <v>2002</v>
      </c>
      <c r="C626" s="40">
        <v>2022</v>
      </c>
      <c r="D626" s="228">
        <v>8910</v>
      </c>
    </row>
    <row r="627" spans="1:4" ht="12.75">
      <c r="A627" s="225">
        <v>24</v>
      </c>
      <c r="B627" s="69" t="s">
        <v>2003</v>
      </c>
      <c r="C627" s="40">
        <v>2022</v>
      </c>
      <c r="D627" s="228">
        <v>6396</v>
      </c>
    </row>
    <row r="628" spans="1:4" ht="12.75">
      <c r="A628" s="225">
        <v>25</v>
      </c>
      <c r="B628" s="69" t="s">
        <v>2004</v>
      </c>
      <c r="C628" s="40">
        <v>2022</v>
      </c>
      <c r="D628" s="228">
        <v>250</v>
      </c>
    </row>
    <row r="629" spans="1:4" ht="12.75">
      <c r="A629" s="225">
        <v>26</v>
      </c>
      <c r="B629" s="69" t="s">
        <v>2005</v>
      </c>
      <c r="C629" s="40">
        <v>2022</v>
      </c>
      <c r="D629" s="228">
        <v>250</v>
      </c>
    </row>
    <row r="630" spans="1:4" ht="12.75">
      <c r="A630" s="225">
        <v>27</v>
      </c>
      <c r="B630" s="69" t="s">
        <v>2006</v>
      </c>
      <c r="C630" s="40">
        <v>2022</v>
      </c>
      <c r="D630" s="228">
        <v>500</v>
      </c>
    </row>
    <row r="631" spans="1:4" ht="12.75">
      <c r="A631" s="225">
        <v>28</v>
      </c>
      <c r="B631" s="69" t="s">
        <v>2007</v>
      </c>
      <c r="C631" s="40">
        <v>2022</v>
      </c>
      <c r="D631" s="228">
        <v>250</v>
      </c>
    </row>
    <row r="632" spans="1:4" ht="12.75">
      <c r="A632" s="225">
        <v>29</v>
      </c>
      <c r="B632" s="69" t="s">
        <v>2008</v>
      </c>
      <c r="C632" s="40">
        <v>2022</v>
      </c>
      <c r="D632" s="228">
        <v>4674</v>
      </c>
    </row>
    <row r="633" spans="1:4" ht="12.75">
      <c r="A633" s="225">
        <v>30</v>
      </c>
      <c r="B633" s="69" t="s">
        <v>2009</v>
      </c>
      <c r="C633" s="40">
        <v>2022</v>
      </c>
      <c r="D633" s="228">
        <v>118080</v>
      </c>
    </row>
    <row r="634" spans="1:4" ht="12.75">
      <c r="A634" s="225">
        <v>31</v>
      </c>
      <c r="B634" s="69" t="s">
        <v>2010</v>
      </c>
      <c r="C634" s="40">
        <v>2022</v>
      </c>
      <c r="D634" s="228">
        <v>26038.45</v>
      </c>
    </row>
    <row r="635" spans="1:4" ht="12.75">
      <c r="A635" s="225">
        <v>32</v>
      </c>
      <c r="B635" s="69" t="s">
        <v>1952</v>
      </c>
      <c r="C635" s="40">
        <v>2018</v>
      </c>
      <c r="D635" s="228">
        <v>2484.6</v>
      </c>
    </row>
    <row r="636" spans="1:4" ht="12.75">
      <c r="A636" s="225">
        <v>33</v>
      </c>
      <c r="B636" s="69" t="s">
        <v>1953</v>
      </c>
      <c r="C636" s="40">
        <v>2018</v>
      </c>
      <c r="D636" s="228">
        <v>5289</v>
      </c>
    </row>
    <row r="637" spans="1:4" ht="12.75">
      <c r="A637" s="225">
        <v>34</v>
      </c>
      <c r="B637" s="69" t="s">
        <v>1956</v>
      </c>
      <c r="C637" s="40">
        <v>2019</v>
      </c>
      <c r="D637" s="228">
        <v>3950</v>
      </c>
    </row>
    <row r="638" spans="1:4" ht="12.75">
      <c r="A638" s="225">
        <v>35</v>
      </c>
      <c r="B638" s="69" t="s">
        <v>1960</v>
      </c>
      <c r="C638" s="40">
        <v>2020</v>
      </c>
      <c r="D638" s="228">
        <v>1973.01</v>
      </c>
    </row>
    <row r="639" spans="1:4" ht="12.75">
      <c r="A639" s="225">
        <v>36</v>
      </c>
      <c r="B639" s="69" t="s">
        <v>1962</v>
      </c>
      <c r="C639" s="40">
        <v>2022</v>
      </c>
      <c r="D639" s="228">
        <v>1847.46</v>
      </c>
    </row>
    <row r="640" spans="1:4" ht="12.75">
      <c r="A640" s="225">
        <v>37</v>
      </c>
      <c r="B640" s="69" t="s">
        <v>1964</v>
      </c>
      <c r="C640" s="40">
        <v>2021</v>
      </c>
      <c r="D640" s="228">
        <v>2183</v>
      </c>
    </row>
    <row r="641" spans="1:4" ht="12.75">
      <c r="A641" s="225">
        <v>38</v>
      </c>
      <c r="B641" s="69" t="s">
        <v>1965</v>
      </c>
      <c r="C641" s="40">
        <v>2022</v>
      </c>
      <c r="D641" s="228">
        <v>1847.46</v>
      </c>
    </row>
    <row r="642" spans="1:4" ht="12.75">
      <c r="A642" s="225">
        <v>39</v>
      </c>
      <c r="B642" s="69" t="s">
        <v>1966</v>
      </c>
      <c r="C642" s="40">
        <v>2021</v>
      </c>
      <c r="D642" s="228">
        <v>2183</v>
      </c>
    </row>
    <row r="643" spans="1:4" ht="12.75">
      <c r="A643" s="225">
        <v>40</v>
      </c>
      <c r="B643" s="69" t="s">
        <v>1967</v>
      </c>
      <c r="C643" s="40">
        <v>2021</v>
      </c>
      <c r="D643" s="228">
        <v>2183</v>
      </c>
    </row>
    <row r="644" spans="1:4" ht="12.75">
      <c r="A644" s="225">
        <v>41</v>
      </c>
      <c r="B644" s="69" t="s">
        <v>1969</v>
      </c>
      <c r="C644" s="40">
        <v>2021</v>
      </c>
      <c r="D644" s="228">
        <v>2183</v>
      </c>
    </row>
    <row r="645" spans="1:4" ht="12.75">
      <c r="A645" s="225">
        <v>42</v>
      </c>
      <c r="B645" s="69" t="s">
        <v>1975</v>
      </c>
      <c r="C645" s="40">
        <v>2022</v>
      </c>
      <c r="D645" s="228">
        <v>2050</v>
      </c>
    </row>
    <row r="646" spans="1:4" ht="12.75">
      <c r="A646" s="225">
        <v>43</v>
      </c>
      <c r="B646" s="69" t="s">
        <v>1976</v>
      </c>
      <c r="C646" s="40">
        <v>2022</v>
      </c>
      <c r="D646" s="228">
        <v>2080</v>
      </c>
    </row>
    <row r="647" spans="1:4" ht="12.75">
      <c r="A647" s="225">
        <v>44</v>
      </c>
      <c r="B647" s="69" t="s">
        <v>1977</v>
      </c>
      <c r="C647" s="40">
        <v>2022</v>
      </c>
      <c r="D647" s="228">
        <v>3000</v>
      </c>
    </row>
    <row r="648" spans="1:4" ht="12.75">
      <c r="A648" s="225">
        <v>45</v>
      </c>
      <c r="B648" s="69" t="s">
        <v>1978</v>
      </c>
      <c r="C648" s="40">
        <v>2022</v>
      </c>
      <c r="D648" s="228">
        <v>2050</v>
      </c>
    </row>
    <row r="649" spans="1:4" s="223" customFormat="1" ht="12.75" customHeight="1" thickBot="1">
      <c r="A649" s="731" t="s">
        <v>122</v>
      </c>
      <c r="B649" s="731"/>
      <c r="C649" s="731"/>
      <c r="D649" s="238">
        <f>SUM(D604:D648)</f>
        <v>342667.62000000005</v>
      </c>
    </row>
    <row r="650" spans="1:3" ht="12.75">
      <c r="A650" s="232"/>
      <c r="B650" s="232"/>
      <c r="C650" s="61"/>
    </row>
    <row r="651" spans="1:4" s="223" customFormat="1" ht="12.75" customHeight="1">
      <c r="A651" s="722" t="s">
        <v>130</v>
      </c>
      <c r="B651" s="722"/>
      <c r="C651" s="722"/>
      <c r="D651" s="722"/>
    </row>
    <row r="652" spans="1:4" s="223" customFormat="1" ht="12.75" customHeight="1">
      <c r="A652" s="727" t="s">
        <v>470</v>
      </c>
      <c r="B652" s="727"/>
      <c r="C652" s="727"/>
      <c r="D652" s="727"/>
    </row>
    <row r="653" spans="1:4" s="223" customFormat="1" ht="12.75">
      <c r="A653" s="225">
        <v>1</v>
      </c>
      <c r="B653" s="69" t="s">
        <v>1817</v>
      </c>
      <c r="C653" s="40">
        <v>2018</v>
      </c>
      <c r="D653" s="228">
        <v>1709</v>
      </c>
    </row>
    <row r="654" spans="1:4" s="223" customFormat="1" ht="12.75">
      <c r="A654" s="225">
        <v>2</v>
      </c>
      <c r="B654" s="268" t="s">
        <v>1818</v>
      </c>
      <c r="C654" s="45">
        <v>2018</v>
      </c>
      <c r="D654" s="269">
        <v>17500</v>
      </c>
    </row>
    <row r="655" spans="1:4" s="223" customFormat="1" ht="12.75">
      <c r="A655" s="225">
        <v>3</v>
      </c>
      <c r="B655" s="268" t="s">
        <v>1819</v>
      </c>
      <c r="C655" s="45">
        <v>2018</v>
      </c>
      <c r="D655" s="269">
        <v>799</v>
      </c>
    </row>
    <row r="656" spans="1:4" s="223" customFormat="1" ht="12.75">
      <c r="A656" s="225">
        <v>4</v>
      </c>
      <c r="B656" s="268" t="s">
        <v>1820</v>
      </c>
      <c r="C656" s="45">
        <v>2018</v>
      </c>
      <c r="D656" s="269">
        <v>2300</v>
      </c>
    </row>
    <row r="657" spans="1:4" s="223" customFormat="1" ht="12.75">
      <c r="A657" s="225">
        <v>5</v>
      </c>
      <c r="B657" s="268" t="s">
        <v>1821</v>
      </c>
      <c r="C657" s="45">
        <v>2018</v>
      </c>
      <c r="D657" s="269">
        <v>5300</v>
      </c>
    </row>
    <row r="658" spans="1:4" s="223" customFormat="1" ht="12.75">
      <c r="A658" s="225">
        <v>6</v>
      </c>
      <c r="B658" s="268" t="s">
        <v>1822</v>
      </c>
      <c r="C658" s="45">
        <v>2018</v>
      </c>
      <c r="D658" s="269">
        <v>3995.5</v>
      </c>
    </row>
    <row r="659" spans="1:4" s="223" customFormat="1" ht="12.75">
      <c r="A659" s="225">
        <v>7</v>
      </c>
      <c r="B659" s="268" t="s">
        <v>1823</v>
      </c>
      <c r="C659" s="45">
        <v>2018</v>
      </c>
      <c r="D659" s="269">
        <v>732</v>
      </c>
    </row>
    <row r="660" spans="1:4" s="223" customFormat="1" ht="12.75">
      <c r="A660" s="225">
        <v>8</v>
      </c>
      <c r="B660" s="268" t="s">
        <v>1824</v>
      </c>
      <c r="C660" s="45">
        <v>2018</v>
      </c>
      <c r="D660" s="269">
        <v>586.82</v>
      </c>
    </row>
    <row r="661" spans="1:4" s="223" customFormat="1" ht="12.75">
      <c r="A661" s="225">
        <v>9</v>
      </c>
      <c r="B661" s="268" t="s">
        <v>1825</v>
      </c>
      <c r="C661" s="45">
        <v>2018</v>
      </c>
      <c r="D661" s="269">
        <v>357.46</v>
      </c>
    </row>
    <row r="662" spans="1:4" s="223" customFormat="1" ht="12.75">
      <c r="A662" s="225">
        <v>10</v>
      </c>
      <c r="B662" s="268" t="s">
        <v>1826</v>
      </c>
      <c r="C662" s="45">
        <v>2020</v>
      </c>
      <c r="D662" s="269">
        <v>1950</v>
      </c>
    </row>
    <row r="663" spans="1:4" s="223" customFormat="1" ht="12.75">
      <c r="A663" s="225">
        <v>11</v>
      </c>
      <c r="B663" s="268" t="s">
        <v>1827</v>
      </c>
      <c r="C663" s="45">
        <v>2021</v>
      </c>
      <c r="D663" s="269">
        <v>7900</v>
      </c>
    </row>
    <row r="664" spans="1:4" s="223" customFormat="1" ht="12.75">
      <c r="A664" s="225">
        <v>12</v>
      </c>
      <c r="B664" s="268" t="s">
        <v>1828</v>
      </c>
      <c r="C664" s="45">
        <v>2020</v>
      </c>
      <c r="D664" s="269">
        <v>2460</v>
      </c>
    </row>
    <row r="665" spans="1:4" s="223" customFormat="1" ht="12.75">
      <c r="A665" s="225">
        <v>13</v>
      </c>
      <c r="B665" s="268" t="s">
        <v>1829</v>
      </c>
      <c r="C665" s="45">
        <v>2021</v>
      </c>
      <c r="D665" s="269">
        <v>533.82</v>
      </c>
    </row>
    <row r="666" spans="1:4" s="223" customFormat="1" ht="12.75">
      <c r="A666" s="225">
        <v>14</v>
      </c>
      <c r="B666" s="268" t="s">
        <v>1830</v>
      </c>
      <c r="C666" s="45">
        <v>2020</v>
      </c>
      <c r="D666" s="269">
        <v>1560</v>
      </c>
    </row>
    <row r="667" spans="1:4" s="223" customFormat="1" ht="12.75">
      <c r="A667" s="225">
        <v>15</v>
      </c>
      <c r="B667" s="268" t="s">
        <v>1831</v>
      </c>
      <c r="C667" s="45">
        <v>2021</v>
      </c>
      <c r="D667" s="269">
        <v>941</v>
      </c>
    </row>
    <row r="668" spans="1:4" s="223" customFormat="1" ht="12.75">
      <c r="A668" s="225">
        <v>16</v>
      </c>
      <c r="B668" s="268" t="s">
        <v>1832</v>
      </c>
      <c r="C668" s="45">
        <v>2022</v>
      </c>
      <c r="D668" s="269">
        <v>6200</v>
      </c>
    </row>
    <row r="669" spans="1:4" s="223" customFormat="1" ht="12.75">
      <c r="A669" s="225">
        <v>17</v>
      </c>
      <c r="B669" s="268" t="s">
        <v>1833</v>
      </c>
      <c r="C669" s="45">
        <v>2021</v>
      </c>
      <c r="D669" s="269">
        <v>1090</v>
      </c>
    </row>
    <row r="670" spans="1:4" s="223" customFormat="1" ht="12.75">
      <c r="A670" s="225">
        <v>18</v>
      </c>
      <c r="B670" s="268" t="s">
        <v>1834</v>
      </c>
      <c r="C670" s="45">
        <v>2021</v>
      </c>
      <c r="D670" s="269">
        <v>1999.99</v>
      </c>
    </row>
    <row r="671" spans="1:4" s="223" customFormat="1" ht="12.75">
      <c r="A671" s="225">
        <v>19</v>
      </c>
      <c r="B671" s="268" t="s">
        <v>1835</v>
      </c>
      <c r="C671" s="45">
        <v>2021</v>
      </c>
      <c r="D671" s="269">
        <v>3700</v>
      </c>
    </row>
    <row r="672" spans="1:4" s="223" customFormat="1" ht="12.75">
      <c r="A672" s="225">
        <v>20</v>
      </c>
      <c r="B672" s="268" t="s">
        <v>1836</v>
      </c>
      <c r="C672" s="45">
        <v>2021</v>
      </c>
      <c r="D672" s="269">
        <v>300</v>
      </c>
    </row>
    <row r="673" spans="1:4" s="223" customFormat="1" ht="12.75">
      <c r="A673" s="225">
        <v>21</v>
      </c>
      <c r="B673" s="268" t="s">
        <v>1837</v>
      </c>
      <c r="C673" s="45">
        <v>2021</v>
      </c>
      <c r="D673" s="269">
        <v>12400</v>
      </c>
    </row>
    <row r="674" spans="1:4" s="223" customFormat="1" ht="12.75">
      <c r="A674" s="225">
        <v>22</v>
      </c>
      <c r="B674" s="268" t="s">
        <v>1838</v>
      </c>
      <c r="C674" s="45">
        <v>2021</v>
      </c>
      <c r="D674" s="269">
        <v>350</v>
      </c>
    </row>
    <row r="675" spans="1:4" s="223" customFormat="1" ht="12.75">
      <c r="A675" s="225">
        <v>23</v>
      </c>
      <c r="B675" s="268" t="s">
        <v>1839</v>
      </c>
      <c r="C675" s="45">
        <v>2021</v>
      </c>
      <c r="D675" s="269">
        <v>7900</v>
      </c>
    </row>
    <row r="676" spans="1:4" s="223" customFormat="1" ht="12.75">
      <c r="A676" s="225">
        <v>24</v>
      </c>
      <c r="B676" s="268" t="s">
        <v>1840</v>
      </c>
      <c r="C676" s="45">
        <v>2022</v>
      </c>
      <c r="D676" s="269">
        <v>509</v>
      </c>
    </row>
    <row r="677" spans="1:4" s="223" customFormat="1" ht="12.75">
      <c r="A677" s="225">
        <v>25</v>
      </c>
      <c r="B677" s="268" t="s">
        <v>1841</v>
      </c>
      <c r="C677" s="45">
        <v>2022</v>
      </c>
      <c r="D677" s="269">
        <v>17150</v>
      </c>
    </row>
    <row r="678" spans="1:4" s="223" customFormat="1" ht="12.75">
      <c r="A678" s="225">
        <v>26</v>
      </c>
      <c r="B678" s="268" t="s">
        <v>1842</v>
      </c>
      <c r="C678" s="45">
        <v>2022</v>
      </c>
      <c r="D678" s="269">
        <v>1420</v>
      </c>
    </row>
    <row r="679" spans="1:4" s="223" customFormat="1" ht="12.75">
      <c r="A679" s="225">
        <v>27</v>
      </c>
      <c r="B679" s="268" t="s">
        <v>1842</v>
      </c>
      <c r="C679" s="45">
        <v>2022</v>
      </c>
      <c r="D679" s="269">
        <v>1420</v>
      </c>
    </row>
    <row r="680" spans="1:4" s="223" customFormat="1" ht="12.75">
      <c r="A680" s="225">
        <v>28</v>
      </c>
      <c r="B680" s="268" t="s">
        <v>1843</v>
      </c>
      <c r="C680" s="45">
        <v>2022</v>
      </c>
      <c r="D680" s="269">
        <v>429.99</v>
      </c>
    </row>
    <row r="681" spans="1:4" s="223" customFormat="1" ht="12.75">
      <c r="A681" s="225">
        <v>29</v>
      </c>
      <c r="B681" s="268" t="s">
        <v>1843</v>
      </c>
      <c r="C681" s="45">
        <v>2022</v>
      </c>
      <c r="D681" s="269">
        <v>430</v>
      </c>
    </row>
    <row r="682" spans="1:4" s="223" customFormat="1" ht="12.75">
      <c r="A682" s="225">
        <v>30</v>
      </c>
      <c r="B682" s="268" t="s">
        <v>1844</v>
      </c>
      <c r="C682" s="45">
        <v>2023</v>
      </c>
      <c r="D682" s="269">
        <v>1224</v>
      </c>
    </row>
    <row r="683" spans="1:4" s="223" customFormat="1" ht="12.75" customHeight="1">
      <c r="A683" s="739" t="s">
        <v>124</v>
      </c>
      <c r="B683" s="740"/>
      <c r="C683" s="701"/>
      <c r="D683" s="233">
        <f>SUM(D653:D682)</f>
        <v>105147.58</v>
      </c>
    </row>
    <row r="684" spans="1:4" s="223" customFormat="1" ht="12.75" customHeight="1">
      <c r="A684" s="727" t="s">
        <v>475</v>
      </c>
      <c r="B684" s="727"/>
      <c r="C684" s="727"/>
      <c r="D684" s="727"/>
    </row>
    <row r="685" spans="1:4" ht="12.75">
      <c r="A685" s="225">
        <v>1</v>
      </c>
      <c r="B685" s="69" t="s">
        <v>1845</v>
      </c>
      <c r="C685" s="40">
        <v>2019</v>
      </c>
      <c r="D685" s="228">
        <v>1900</v>
      </c>
    </row>
    <row r="686" spans="1:4" ht="12.75">
      <c r="A686" s="225">
        <v>2</v>
      </c>
      <c r="B686" s="268" t="s">
        <v>1846</v>
      </c>
      <c r="C686" s="45">
        <v>2019</v>
      </c>
      <c r="D686" s="228">
        <v>1131.6</v>
      </c>
    </row>
    <row r="687" spans="1:4" ht="12.75">
      <c r="A687" s="225">
        <v>3</v>
      </c>
      <c r="B687" s="268" t="s">
        <v>1847</v>
      </c>
      <c r="C687" s="45">
        <v>2019</v>
      </c>
      <c r="D687" s="269">
        <v>1266.9</v>
      </c>
    </row>
    <row r="688" spans="1:4" ht="12.75">
      <c r="A688" s="225">
        <v>4</v>
      </c>
      <c r="B688" s="268" t="s">
        <v>1845</v>
      </c>
      <c r="C688" s="45">
        <v>2019</v>
      </c>
      <c r="D688" s="269">
        <v>1319.2</v>
      </c>
    </row>
    <row r="689" spans="1:4" ht="12.75">
      <c r="A689" s="225">
        <v>5</v>
      </c>
      <c r="B689" s="268" t="s">
        <v>1848</v>
      </c>
      <c r="C689" s="45">
        <v>2019</v>
      </c>
      <c r="D689" s="269">
        <v>1650</v>
      </c>
    </row>
    <row r="690" spans="1:4" ht="12.75">
      <c r="A690" s="225">
        <v>6</v>
      </c>
      <c r="B690" s="268" t="s">
        <v>1849</v>
      </c>
      <c r="C690" s="45">
        <v>2019</v>
      </c>
      <c r="D690" s="269">
        <v>1100</v>
      </c>
    </row>
    <row r="691" spans="1:4" ht="12.75">
      <c r="A691" s="225">
        <v>7</v>
      </c>
      <c r="B691" s="268" t="s">
        <v>1850</v>
      </c>
      <c r="C691" s="45">
        <v>2020</v>
      </c>
      <c r="D691" s="269">
        <v>11360</v>
      </c>
    </row>
    <row r="692" spans="1:4" ht="12.75">
      <c r="A692" s="225">
        <v>8</v>
      </c>
      <c r="B692" s="268" t="s">
        <v>1851</v>
      </c>
      <c r="C692" s="45">
        <v>2021</v>
      </c>
      <c r="D692" s="269">
        <v>270</v>
      </c>
    </row>
    <row r="693" spans="1:4" ht="12.75">
      <c r="A693" s="225">
        <v>9</v>
      </c>
      <c r="B693" s="268" t="s">
        <v>1852</v>
      </c>
      <c r="C693" s="45">
        <v>2021</v>
      </c>
      <c r="D693" s="269">
        <v>42000</v>
      </c>
    </row>
    <row r="694" spans="1:4" ht="12.75">
      <c r="A694" s="225">
        <v>10</v>
      </c>
      <c r="B694" s="268" t="s">
        <v>1853</v>
      </c>
      <c r="C694" s="45">
        <v>2022</v>
      </c>
      <c r="D694" s="269">
        <v>5200</v>
      </c>
    </row>
    <row r="695" spans="1:4" ht="12.75">
      <c r="A695" s="225">
        <v>11</v>
      </c>
      <c r="B695" s="268" t="s">
        <v>1854</v>
      </c>
      <c r="C695" s="45">
        <v>2021</v>
      </c>
      <c r="D695" s="269">
        <v>400</v>
      </c>
    </row>
    <row r="696" spans="1:4" ht="12.75">
      <c r="A696" s="225">
        <v>12</v>
      </c>
      <c r="B696" s="268" t="s">
        <v>1855</v>
      </c>
      <c r="C696" s="45">
        <v>2020</v>
      </c>
      <c r="D696" s="269">
        <v>16700</v>
      </c>
    </row>
    <row r="697" spans="1:4" ht="12.75">
      <c r="A697" s="225">
        <v>13</v>
      </c>
      <c r="B697" s="268" t="s">
        <v>1856</v>
      </c>
      <c r="C697" s="45">
        <v>2022</v>
      </c>
      <c r="D697" s="269">
        <v>29700</v>
      </c>
    </row>
    <row r="698" spans="1:4" s="223" customFormat="1" ht="12.75" customHeight="1">
      <c r="A698" s="730" t="s">
        <v>124</v>
      </c>
      <c r="B698" s="730"/>
      <c r="C698" s="730"/>
      <c r="D698" s="233">
        <f>SUM(D685:D697)</f>
        <v>113997.7</v>
      </c>
    </row>
    <row r="699" spans="1:3" ht="13.5" thickBot="1">
      <c r="A699" s="232"/>
      <c r="B699" s="232"/>
      <c r="C699" s="61"/>
    </row>
    <row r="700" spans="1:4" s="227" customFormat="1" ht="12.75" customHeight="1">
      <c r="A700" s="722" t="s">
        <v>1663</v>
      </c>
      <c r="B700" s="722"/>
      <c r="C700" s="722"/>
      <c r="D700" s="722"/>
    </row>
    <row r="701" spans="1:4" s="227" customFormat="1" ht="12.75" customHeight="1">
      <c r="A701" s="723" t="s">
        <v>470</v>
      </c>
      <c r="B701" s="723"/>
      <c r="C701" s="723"/>
      <c r="D701" s="723"/>
    </row>
    <row r="702" spans="1:4" ht="12.75">
      <c r="A702" s="225">
        <v>1</v>
      </c>
      <c r="B702" s="69" t="s">
        <v>1873</v>
      </c>
      <c r="C702" s="40">
        <v>2018</v>
      </c>
      <c r="D702" s="228">
        <v>340</v>
      </c>
    </row>
    <row r="703" spans="1:4" s="232" customFormat="1" ht="12.75">
      <c r="A703" s="225">
        <v>2</v>
      </c>
      <c r="B703" s="69" t="s">
        <v>1874</v>
      </c>
      <c r="C703" s="40">
        <v>2018</v>
      </c>
      <c r="D703" s="228">
        <v>3762.98</v>
      </c>
    </row>
    <row r="704" spans="1:4" s="232" customFormat="1" ht="12.75">
      <c r="A704" s="225">
        <v>3</v>
      </c>
      <c r="B704" s="69" t="s">
        <v>1874</v>
      </c>
      <c r="C704" s="40">
        <v>2018</v>
      </c>
      <c r="D704" s="228">
        <v>3762.98</v>
      </c>
    </row>
    <row r="705" spans="1:4" s="232" customFormat="1" ht="12.75">
      <c r="A705" s="225">
        <v>4</v>
      </c>
      <c r="B705" s="69" t="s">
        <v>1876</v>
      </c>
      <c r="C705" s="40">
        <v>2018</v>
      </c>
      <c r="D705" s="228">
        <v>450</v>
      </c>
    </row>
    <row r="706" spans="1:4" s="232" customFormat="1" ht="12.75">
      <c r="A706" s="225">
        <v>5</v>
      </c>
      <c r="B706" s="69" t="s">
        <v>1877</v>
      </c>
      <c r="C706" s="40">
        <v>2019</v>
      </c>
      <c r="D706" s="228">
        <v>885.6</v>
      </c>
    </row>
    <row r="707" spans="1:4" s="232" customFormat="1" ht="12.75">
      <c r="A707" s="225">
        <v>6</v>
      </c>
      <c r="B707" s="69" t="s">
        <v>1878</v>
      </c>
      <c r="C707" s="40">
        <v>2019</v>
      </c>
      <c r="D707" s="228">
        <v>1867</v>
      </c>
    </row>
    <row r="708" spans="1:4" s="232" customFormat="1" ht="12.75">
      <c r="A708" s="225">
        <v>7</v>
      </c>
      <c r="B708" s="69" t="s">
        <v>1878</v>
      </c>
      <c r="C708" s="40">
        <v>2019</v>
      </c>
      <c r="D708" s="228">
        <v>1867</v>
      </c>
    </row>
    <row r="709" spans="1:4" s="232" customFormat="1" ht="12.75">
      <c r="A709" s="225">
        <v>8</v>
      </c>
      <c r="B709" s="69" t="s">
        <v>1878</v>
      </c>
      <c r="C709" s="40">
        <v>2019</v>
      </c>
      <c r="D709" s="228">
        <v>1867</v>
      </c>
    </row>
    <row r="710" spans="1:4" s="232" customFormat="1" ht="12.75">
      <c r="A710" s="225">
        <v>9</v>
      </c>
      <c r="B710" s="69" t="s">
        <v>1879</v>
      </c>
      <c r="C710" s="40">
        <v>2019</v>
      </c>
      <c r="D710" s="228">
        <v>510</v>
      </c>
    </row>
    <row r="711" spans="1:4" s="232" customFormat="1" ht="12.75">
      <c r="A711" s="225">
        <v>10</v>
      </c>
      <c r="B711" s="69" t="s">
        <v>1879</v>
      </c>
      <c r="C711" s="40">
        <v>2019</v>
      </c>
      <c r="D711" s="228">
        <v>510</v>
      </c>
    </row>
    <row r="712" spans="1:4" s="232" customFormat="1" ht="12.75">
      <c r="A712" s="225">
        <v>11</v>
      </c>
      <c r="B712" s="69" t="s">
        <v>1879</v>
      </c>
      <c r="C712" s="40">
        <v>2019</v>
      </c>
      <c r="D712" s="228">
        <v>510</v>
      </c>
    </row>
    <row r="713" spans="1:4" s="232" customFormat="1" ht="12.75">
      <c r="A713" s="225">
        <v>12</v>
      </c>
      <c r="B713" s="69" t="s">
        <v>1879</v>
      </c>
      <c r="C713" s="40">
        <v>2019</v>
      </c>
      <c r="D713" s="228">
        <v>1000</v>
      </c>
    </row>
    <row r="714" spans="1:4" s="232" customFormat="1" ht="12.75">
      <c r="A714" s="225">
        <v>13</v>
      </c>
      <c r="B714" s="69" t="s">
        <v>1879</v>
      </c>
      <c r="C714" s="40">
        <v>2019</v>
      </c>
      <c r="D714" s="228">
        <v>1000</v>
      </c>
    </row>
    <row r="715" spans="1:4" s="232" customFormat="1" ht="12.75">
      <c r="A715" s="225">
        <v>14</v>
      </c>
      <c r="B715" s="69" t="s">
        <v>1879</v>
      </c>
      <c r="C715" s="40">
        <v>2019</v>
      </c>
      <c r="D715" s="228">
        <v>1000</v>
      </c>
    </row>
    <row r="716" spans="1:4" s="232" customFormat="1" ht="12.75">
      <c r="A716" s="225">
        <v>15</v>
      </c>
      <c r="B716" s="69" t="s">
        <v>1879</v>
      </c>
      <c r="C716" s="40">
        <v>2019</v>
      </c>
      <c r="D716" s="228">
        <v>510</v>
      </c>
    </row>
    <row r="717" spans="1:4" s="232" customFormat="1" ht="12.75">
      <c r="A717" s="225">
        <v>16</v>
      </c>
      <c r="B717" s="69" t="s">
        <v>1880</v>
      </c>
      <c r="C717" s="40">
        <v>2019</v>
      </c>
      <c r="D717" s="228">
        <v>800</v>
      </c>
    </row>
    <row r="718" spans="1:4" s="232" customFormat="1" ht="12.75">
      <c r="A718" s="225">
        <v>17</v>
      </c>
      <c r="B718" s="69" t="s">
        <v>1881</v>
      </c>
      <c r="C718" s="40">
        <v>2020</v>
      </c>
      <c r="D718" s="228">
        <v>720</v>
      </c>
    </row>
    <row r="719" spans="1:4" s="232" customFormat="1" ht="12.75">
      <c r="A719" s="225">
        <v>18</v>
      </c>
      <c r="B719" s="69" t="s">
        <v>1881</v>
      </c>
      <c r="C719" s="40">
        <v>2020</v>
      </c>
      <c r="D719" s="228">
        <v>720</v>
      </c>
    </row>
    <row r="720" spans="1:4" s="232" customFormat="1" ht="12.75">
      <c r="A720" s="225">
        <v>19</v>
      </c>
      <c r="B720" s="69" t="s">
        <v>1881</v>
      </c>
      <c r="C720" s="40">
        <v>2020</v>
      </c>
      <c r="D720" s="228">
        <v>720</v>
      </c>
    </row>
    <row r="721" spans="1:4" s="232" customFormat="1" ht="12.75">
      <c r="A721" s="225">
        <v>20</v>
      </c>
      <c r="B721" s="69" t="s">
        <v>1881</v>
      </c>
      <c r="C721" s="40">
        <v>2020</v>
      </c>
      <c r="D721" s="228">
        <v>720</v>
      </c>
    </row>
    <row r="722" spans="1:4" s="232" customFormat="1" ht="12.75">
      <c r="A722" s="225">
        <v>21</v>
      </c>
      <c r="B722" s="69" t="s">
        <v>1881</v>
      </c>
      <c r="C722" s="40">
        <v>2020</v>
      </c>
      <c r="D722" s="228">
        <v>720</v>
      </c>
    </row>
    <row r="723" spans="1:4" s="232" customFormat="1" ht="12.75">
      <c r="A723" s="225">
        <v>22</v>
      </c>
      <c r="B723" s="69" t="s">
        <v>1881</v>
      </c>
      <c r="C723" s="40">
        <v>2020</v>
      </c>
      <c r="D723" s="228">
        <v>720</v>
      </c>
    </row>
    <row r="724" spans="1:4" s="232" customFormat="1" ht="12.75">
      <c r="A724" s="225">
        <v>23</v>
      </c>
      <c r="B724" s="69" t="s">
        <v>1881</v>
      </c>
      <c r="C724" s="40">
        <v>2020</v>
      </c>
      <c r="D724" s="228">
        <v>720</v>
      </c>
    </row>
    <row r="725" spans="1:4" s="232" customFormat="1" ht="12.75">
      <c r="A725" s="225">
        <v>24</v>
      </c>
      <c r="B725" s="69" t="s">
        <v>1881</v>
      </c>
      <c r="C725" s="40">
        <v>2020</v>
      </c>
      <c r="D725" s="228">
        <v>720</v>
      </c>
    </row>
    <row r="726" spans="1:4" s="232" customFormat="1" ht="12.75">
      <c r="A726" s="225">
        <v>25</v>
      </c>
      <c r="B726" s="69" t="s">
        <v>1882</v>
      </c>
      <c r="C726" s="40">
        <v>2020</v>
      </c>
      <c r="D726" s="228">
        <v>890</v>
      </c>
    </row>
    <row r="727" spans="1:4" s="232" customFormat="1" ht="12.75">
      <c r="A727" s="225">
        <v>26</v>
      </c>
      <c r="B727" s="69" t="s">
        <v>1882</v>
      </c>
      <c r="C727" s="40">
        <v>2020</v>
      </c>
      <c r="D727" s="228">
        <v>890</v>
      </c>
    </row>
    <row r="728" spans="1:4" s="232" customFormat="1" ht="12.75">
      <c r="A728" s="225">
        <v>27</v>
      </c>
      <c r="B728" s="69" t="s">
        <v>1882</v>
      </c>
      <c r="C728" s="40">
        <v>2020</v>
      </c>
      <c r="D728" s="228">
        <v>890</v>
      </c>
    </row>
    <row r="729" spans="1:4" s="232" customFormat="1" ht="12.75">
      <c r="A729" s="225">
        <v>28</v>
      </c>
      <c r="B729" s="69" t="s">
        <v>1883</v>
      </c>
      <c r="C729" s="40">
        <v>2020</v>
      </c>
      <c r="D729" s="228">
        <v>3072.54</v>
      </c>
    </row>
    <row r="730" spans="1:4" s="232" customFormat="1" ht="12.75">
      <c r="A730" s="225">
        <v>29</v>
      </c>
      <c r="B730" s="69" t="s">
        <v>1882</v>
      </c>
      <c r="C730" s="40">
        <v>2021</v>
      </c>
      <c r="D730" s="228">
        <v>1050</v>
      </c>
    </row>
    <row r="731" spans="1:4" s="232" customFormat="1" ht="12.75">
      <c r="A731" s="225">
        <v>30</v>
      </c>
      <c r="B731" s="69" t="s">
        <v>1884</v>
      </c>
      <c r="C731" s="40">
        <v>2021</v>
      </c>
      <c r="D731" s="228">
        <v>920</v>
      </c>
    </row>
    <row r="732" spans="1:4" s="232" customFormat="1" ht="12.75">
      <c r="A732" s="225">
        <v>31</v>
      </c>
      <c r="B732" s="69" t="s">
        <v>1884</v>
      </c>
      <c r="C732" s="40">
        <v>2021</v>
      </c>
      <c r="D732" s="228">
        <v>920</v>
      </c>
    </row>
    <row r="733" spans="1:4" s="232" customFormat="1" ht="12.75">
      <c r="A733" s="225">
        <v>32</v>
      </c>
      <c r="B733" s="69" t="s">
        <v>1885</v>
      </c>
      <c r="C733" s="40">
        <v>2022</v>
      </c>
      <c r="D733" s="228">
        <v>1200</v>
      </c>
    </row>
    <row r="734" spans="1:4" s="232" customFormat="1" ht="12.75">
      <c r="A734" s="225">
        <v>33</v>
      </c>
      <c r="B734" s="69" t="s">
        <v>1886</v>
      </c>
      <c r="C734" s="40">
        <v>2022</v>
      </c>
      <c r="D734" s="228">
        <v>630</v>
      </c>
    </row>
    <row r="735" spans="1:4" s="232" customFormat="1" ht="12.75">
      <c r="A735" s="225">
        <v>34</v>
      </c>
      <c r="B735" s="69" t="s">
        <v>1886</v>
      </c>
      <c r="C735" s="40">
        <v>2022</v>
      </c>
      <c r="D735" s="228">
        <v>630</v>
      </c>
    </row>
    <row r="736" spans="1:4" ht="12.75">
      <c r="A736" s="225">
        <v>35</v>
      </c>
      <c r="B736" s="69" t="s">
        <v>1892</v>
      </c>
      <c r="C736" s="40">
        <v>2023</v>
      </c>
      <c r="D736" s="228">
        <v>399.75</v>
      </c>
    </row>
    <row r="737" spans="1:4" ht="12.75">
      <c r="A737" s="225">
        <v>36</v>
      </c>
      <c r="B737" s="69" t="s">
        <v>1893</v>
      </c>
      <c r="C737" s="40">
        <v>2022</v>
      </c>
      <c r="D737" s="228">
        <v>738</v>
      </c>
    </row>
    <row r="738" spans="1:4" ht="12.75">
      <c r="A738" s="225">
        <v>37</v>
      </c>
      <c r="B738" s="69" t="s">
        <v>1894</v>
      </c>
      <c r="C738" s="40">
        <v>2022</v>
      </c>
      <c r="D738" s="228">
        <v>1339.47</v>
      </c>
    </row>
    <row r="739" spans="1:4" ht="12.75">
      <c r="A739" s="225">
        <v>38</v>
      </c>
      <c r="B739" s="69" t="s">
        <v>1895</v>
      </c>
      <c r="C739" s="40">
        <v>2022</v>
      </c>
      <c r="D739" s="228">
        <v>2029.5</v>
      </c>
    </row>
    <row r="740" spans="1:4" s="223" customFormat="1" ht="12.75" customHeight="1">
      <c r="A740" s="730" t="s">
        <v>122</v>
      </c>
      <c r="B740" s="730"/>
      <c r="C740" s="730"/>
      <c r="D740" s="233">
        <f>SUM(D702:D739)</f>
        <v>42001.82</v>
      </c>
    </row>
    <row r="741" spans="1:4" s="223" customFormat="1" ht="12.75" customHeight="1">
      <c r="A741" s="723" t="s">
        <v>469</v>
      </c>
      <c r="B741" s="723"/>
      <c r="C741" s="723"/>
      <c r="D741" s="723"/>
    </row>
    <row r="742" spans="1:4" ht="12.75">
      <c r="A742" s="404">
        <v>1</v>
      </c>
      <c r="B742" s="405" t="s">
        <v>1896</v>
      </c>
      <c r="C742" s="401">
        <v>2018</v>
      </c>
      <c r="D742" s="406">
        <v>253.38</v>
      </c>
    </row>
    <row r="743" spans="1:4" ht="12.75">
      <c r="A743" s="404">
        <v>2</v>
      </c>
      <c r="B743" s="405" t="s">
        <v>1897</v>
      </c>
      <c r="C743" s="401">
        <v>2019</v>
      </c>
      <c r="D743" s="406">
        <v>1303.8</v>
      </c>
    </row>
    <row r="744" spans="1:4" ht="12.75">
      <c r="A744" s="404">
        <v>3</v>
      </c>
      <c r="B744" s="405" t="s">
        <v>1898</v>
      </c>
      <c r="C744" s="401">
        <v>2020</v>
      </c>
      <c r="D744" s="406">
        <v>1420</v>
      </c>
    </row>
    <row r="745" spans="1:4" ht="12.75">
      <c r="A745" s="404">
        <v>4</v>
      </c>
      <c r="B745" s="405" t="s">
        <v>1899</v>
      </c>
      <c r="C745" s="401">
        <v>2020</v>
      </c>
      <c r="D745" s="406">
        <v>1420</v>
      </c>
    </row>
    <row r="746" spans="1:4" ht="12.75">
      <c r="A746" s="404">
        <v>5</v>
      </c>
      <c r="B746" s="405" t="s">
        <v>1900</v>
      </c>
      <c r="C746" s="401">
        <v>2020</v>
      </c>
      <c r="D746" s="406">
        <v>1420</v>
      </c>
    </row>
    <row r="747" spans="1:4" ht="12.75">
      <c r="A747" s="404">
        <v>6</v>
      </c>
      <c r="B747" s="405" t="s">
        <v>1900</v>
      </c>
      <c r="C747" s="401">
        <v>2020</v>
      </c>
      <c r="D747" s="406">
        <v>1420</v>
      </c>
    </row>
    <row r="748" spans="1:4" ht="12.75">
      <c r="A748" s="404">
        <v>7</v>
      </c>
      <c r="B748" s="405" t="s">
        <v>1900</v>
      </c>
      <c r="C748" s="401">
        <v>2020</v>
      </c>
      <c r="D748" s="406">
        <v>1420</v>
      </c>
    </row>
    <row r="749" spans="1:4" ht="12.75">
      <c r="A749" s="404">
        <v>8</v>
      </c>
      <c r="B749" s="405" t="s">
        <v>1900</v>
      </c>
      <c r="C749" s="401">
        <v>2020</v>
      </c>
      <c r="D749" s="406">
        <v>1420</v>
      </c>
    </row>
    <row r="750" spans="1:4" ht="12.75">
      <c r="A750" s="404">
        <v>9</v>
      </c>
      <c r="B750" s="405" t="s">
        <v>1900</v>
      </c>
      <c r="C750" s="401">
        <v>2020</v>
      </c>
      <c r="D750" s="406">
        <v>1420</v>
      </c>
    </row>
    <row r="751" spans="1:4" ht="12.75">
      <c r="A751" s="404">
        <v>10</v>
      </c>
      <c r="B751" s="405" t="s">
        <v>1900</v>
      </c>
      <c r="C751" s="401">
        <v>2020</v>
      </c>
      <c r="D751" s="406">
        <v>1420</v>
      </c>
    </row>
    <row r="752" spans="1:4" ht="12.75">
      <c r="A752" s="404">
        <v>11</v>
      </c>
      <c r="B752" s="405" t="s">
        <v>1900</v>
      </c>
      <c r="C752" s="401">
        <v>2020</v>
      </c>
      <c r="D752" s="406">
        <v>1420</v>
      </c>
    </row>
    <row r="753" spans="1:4" ht="12.75">
      <c r="A753" s="404">
        <v>12</v>
      </c>
      <c r="B753" s="405" t="s">
        <v>1900</v>
      </c>
      <c r="C753" s="401">
        <v>2020</v>
      </c>
      <c r="D753" s="406">
        <v>1420</v>
      </c>
    </row>
    <row r="754" spans="1:4" ht="12.75">
      <c r="A754" s="404">
        <v>13</v>
      </c>
      <c r="B754" s="405" t="s">
        <v>1900</v>
      </c>
      <c r="C754" s="401">
        <v>2020</v>
      </c>
      <c r="D754" s="406">
        <v>1420</v>
      </c>
    </row>
    <row r="755" spans="1:4" ht="12.75">
      <c r="A755" s="404">
        <v>14</v>
      </c>
      <c r="B755" s="405" t="s">
        <v>1901</v>
      </c>
      <c r="C755" s="401">
        <v>2020</v>
      </c>
      <c r="D755" s="406">
        <v>1670</v>
      </c>
    </row>
    <row r="756" spans="1:4" ht="12.75">
      <c r="A756" s="404">
        <v>15</v>
      </c>
      <c r="B756" s="405" t="s">
        <v>1901</v>
      </c>
      <c r="C756" s="401">
        <v>2020</v>
      </c>
      <c r="D756" s="406">
        <v>1670</v>
      </c>
    </row>
    <row r="757" spans="1:4" ht="12.75">
      <c r="A757" s="404">
        <v>16</v>
      </c>
      <c r="B757" s="405" t="s">
        <v>1901</v>
      </c>
      <c r="C757" s="401">
        <v>2020</v>
      </c>
      <c r="D757" s="406">
        <v>1670</v>
      </c>
    </row>
    <row r="758" spans="1:4" s="232" customFormat="1" ht="12.75">
      <c r="A758" s="404">
        <v>17</v>
      </c>
      <c r="B758" s="405" t="s">
        <v>1901</v>
      </c>
      <c r="C758" s="401">
        <v>2020</v>
      </c>
      <c r="D758" s="406">
        <v>1670</v>
      </c>
    </row>
    <row r="759" spans="1:4" s="232" customFormat="1" ht="12.75">
      <c r="A759" s="404">
        <v>18</v>
      </c>
      <c r="B759" s="405" t="s">
        <v>1901</v>
      </c>
      <c r="C759" s="401">
        <v>2020</v>
      </c>
      <c r="D759" s="406">
        <v>1670</v>
      </c>
    </row>
    <row r="760" spans="1:4" s="232" customFormat="1" ht="12.75">
      <c r="A760" s="404">
        <v>19</v>
      </c>
      <c r="B760" s="405" t="s">
        <v>1901</v>
      </c>
      <c r="C760" s="401">
        <v>2020</v>
      </c>
      <c r="D760" s="406">
        <v>1670</v>
      </c>
    </row>
    <row r="761" spans="1:4" s="232" customFormat="1" ht="12.75">
      <c r="A761" s="404">
        <v>20</v>
      </c>
      <c r="B761" s="405" t="s">
        <v>1901</v>
      </c>
      <c r="C761" s="401">
        <v>2020</v>
      </c>
      <c r="D761" s="406">
        <v>1670</v>
      </c>
    </row>
    <row r="762" spans="1:4" s="232" customFormat="1" ht="12.75">
      <c r="A762" s="404">
        <v>21</v>
      </c>
      <c r="B762" s="405" t="s">
        <v>1901</v>
      </c>
      <c r="C762" s="401">
        <v>2020</v>
      </c>
      <c r="D762" s="406">
        <v>1670</v>
      </c>
    </row>
    <row r="763" spans="1:4" s="232" customFormat="1" ht="12.75">
      <c r="A763" s="404">
        <v>22</v>
      </c>
      <c r="B763" s="405" t="s">
        <v>1901</v>
      </c>
      <c r="C763" s="401">
        <v>2020</v>
      </c>
      <c r="D763" s="406">
        <v>1670</v>
      </c>
    </row>
    <row r="764" spans="1:4" s="232" customFormat="1" ht="12.75">
      <c r="A764" s="404">
        <v>23</v>
      </c>
      <c r="B764" s="405" t="s">
        <v>1901</v>
      </c>
      <c r="C764" s="401">
        <v>2020</v>
      </c>
      <c r="D764" s="406">
        <v>1670</v>
      </c>
    </row>
    <row r="765" spans="1:4" s="232" customFormat="1" ht="12.75">
      <c r="A765" s="404">
        <v>24</v>
      </c>
      <c r="B765" s="405" t="s">
        <v>1902</v>
      </c>
      <c r="C765" s="401">
        <v>2023</v>
      </c>
      <c r="D765" s="406">
        <v>2340</v>
      </c>
    </row>
    <row r="766" spans="1:4" s="232" customFormat="1" ht="12.75">
      <c r="A766" s="404">
        <v>25</v>
      </c>
      <c r="B766" s="405" t="s">
        <v>1903</v>
      </c>
      <c r="C766" s="401">
        <v>2022</v>
      </c>
      <c r="D766" s="406">
        <v>2460</v>
      </c>
    </row>
    <row r="767" spans="1:4" s="232" customFormat="1" ht="12.75">
      <c r="A767" s="404">
        <v>26</v>
      </c>
      <c r="B767" s="405" t="s">
        <v>1904</v>
      </c>
      <c r="C767" s="401">
        <v>2022</v>
      </c>
      <c r="D767" s="406">
        <v>4509.18</v>
      </c>
    </row>
    <row r="768" spans="1:4" s="232" customFormat="1" ht="12.75">
      <c r="A768" s="404">
        <v>27</v>
      </c>
      <c r="B768" s="405" t="s">
        <v>1905</v>
      </c>
      <c r="C768" s="401">
        <v>2022</v>
      </c>
      <c r="D768" s="406">
        <v>1</v>
      </c>
    </row>
    <row r="769" spans="1:4" s="232" customFormat="1" ht="12.75">
      <c r="A769" s="404">
        <v>28</v>
      </c>
      <c r="B769" s="405" t="s">
        <v>1906</v>
      </c>
      <c r="C769" s="401">
        <v>2022</v>
      </c>
      <c r="D769" s="406">
        <v>767.9</v>
      </c>
    </row>
    <row r="770" spans="1:4" s="232" customFormat="1" ht="12.75">
      <c r="A770" s="404">
        <v>29</v>
      </c>
      <c r="B770" s="405" t="s">
        <v>1906</v>
      </c>
      <c r="C770" s="401">
        <v>2022</v>
      </c>
      <c r="D770" s="406">
        <v>767.9</v>
      </c>
    </row>
    <row r="771" spans="1:4" s="232" customFormat="1" ht="12.75">
      <c r="A771" s="404">
        <v>30</v>
      </c>
      <c r="B771" s="405" t="s">
        <v>1906</v>
      </c>
      <c r="C771" s="401">
        <v>2022</v>
      </c>
      <c r="D771" s="406">
        <v>767.9</v>
      </c>
    </row>
    <row r="772" spans="1:4" s="232" customFormat="1" ht="12.75">
      <c r="A772" s="404">
        <v>31</v>
      </c>
      <c r="B772" s="405" t="s">
        <v>1906</v>
      </c>
      <c r="C772" s="401">
        <v>2022</v>
      </c>
      <c r="D772" s="406">
        <v>767.9</v>
      </c>
    </row>
    <row r="773" spans="1:4" s="232" customFormat="1" ht="12.75">
      <c r="A773" s="404">
        <v>32</v>
      </c>
      <c r="B773" s="405" t="s">
        <v>1906</v>
      </c>
      <c r="C773" s="401">
        <v>2022</v>
      </c>
      <c r="D773" s="406">
        <v>767.9</v>
      </c>
    </row>
    <row r="774" spans="1:4" s="232" customFormat="1" ht="12.75">
      <c r="A774" s="404">
        <v>33</v>
      </c>
      <c r="B774" s="405" t="s">
        <v>1906</v>
      </c>
      <c r="C774" s="401">
        <v>2022</v>
      </c>
      <c r="D774" s="406">
        <v>767.9</v>
      </c>
    </row>
    <row r="775" spans="1:4" s="232" customFormat="1" ht="12.75">
      <c r="A775" s="404">
        <v>34</v>
      </c>
      <c r="B775" s="405" t="s">
        <v>1906</v>
      </c>
      <c r="C775" s="401">
        <v>2022</v>
      </c>
      <c r="D775" s="406">
        <v>767.9</v>
      </c>
    </row>
    <row r="776" spans="1:4" s="232" customFormat="1" ht="12.75">
      <c r="A776" s="404">
        <v>35</v>
      </c>
      <c r="B776" s="405" t="s">
        <v>1906</v>
      </c>
      <c r="C776" s="401">
        <v>2022</v>
      </c>
      <c r="D776" s="406">
        <v>767.9</v>
      </c>
    </row>
    <row r="777" spans="1:4" s="232" customFormat="1" ht="12.75">
      <c r="A777" s="404">
        <v>36</v>
      </c>
      <c r="B777" s="405" t="s">
        <v>1906</v>
      </c>
      <c r="C777" s="401">
        <v>2022</v>
      </c>
      <c r="D777" s="406">
        <v>767.9</v>
      </c>
    </row>
    <row r="778" spans="1:4" s="232" customFormat="1" ht="12.75">
      <c r="A778" s="404">
        <v>37</v>
      </c>
      <c r="B778" s="405" t="s">
        <v>1906</v>
      </c>
      <c r="C778" s="401">
        <v>2022</v>
      </c>
      <c r="D778" s="406">
        <v>767.9</v>
      </c>
    </row>
    <row r="779" spans="1:4" s="232" customFormat="1" ht="12.75">
      <c r="A779" s="404">
        <v>38</v>
      </c>
      <c r="B779" s="405" t="s">
        <v>1906</v>
      </c>
      <c r="C779" s="401">
        <v>2022</v>
      </c>
      <c r="D779" s="406">
        <v>767.9</v>
      </c>
    </row>
    <row r="780" spans="1:4" s="232" customFormat="1" ht="12.75">
      <c r="A780" s="404">
        <v>39</v>
      </c>
      <c r="B780" s="405" t="s">
        <v>1906</v>
      </c>
      <c r="C780" s="401">
        <v>2022</v>
      </c>
      <c r="D780" s="406">
        <v>767.9</v>
      </c>
    </row>
    <row r="781" spans="1:4" s="232" customFormat="1" ht="12.75">
      <c r="A781" s="404">
        <v>40</v>
      </c>
      <c r="B781" s="405" t="s">
        <v>1906</v>
      </c>
      <c r="C781" s="401">
        <v>2022</v>
      </c>
      <c r="D781" s="406">
        <v>767.9</v>
      </c>
    </row>
    <row r="782" spans="1:4" s="232" customFormat="1" ht="12.75">
      <c r="A782" s="404">
        <v>41</v>
      </c>
      <c r="B782" s="405" t="s">
        <v>1906</v>
      </c>
      <c r="C782" s="401">
        <v>2022</v>
      </c>
      <c r="D782" s="406">
        <v>767.9</v>
      </c>
    </row>
    <row r="783" spans="1:4" s="232" customFormat="1" ht="12.75">
      <c r="A783" s="404">
        <v>42</v>
      </c>
      <c r="B783" s="405" t="s">
        <v>1906</v>
      </c>
      <c r="C783" s="401">
        <v>2022</v>
      </c>
      <c r="D783" s="406">
        <v>767.9</v>
      </c>
    </row>
    <row r="784" spans="1:4" s="232" customFormat="1" ht="12.75">
      <c r="A784" s="404">
        <v>43</v>
      </c>
      <c r="B784" s="405" t="s">
        <v>1907</v>
      </c>
      <c r="C784" s="401">
        <v>2022</v>
      </c>
      <c r="D784" s="406">
        <v>9000</v>
      </c>
    </row>
    <row r="785" spans="1:4" s="232" customFormat="1" ht="25.5">
      <c r="A785" s="404">
        <v>44</v>
      </c>
      <c r="B785" s="405" t="s">
        <v>1908</v>
      </c>
      <c r="C785" s="401">
        <v>2022</v>
      </c>
      <c r="D785" s="406">
        <v>4645.71</v>
      </c>
    </row>
    <row r="786" spans="1:4" s="232" customFormat="1" ht="12.75">
      <c r="A786" s="404">
        <v>45</v>
      </c>
      <c r="B786" s="405" t="s">
        <v>1909</v>
      </c>
      <c r="C786" s="401">
        <v>2018</v>
      </c>
      <c r="D786" s="406">
        <v>332.1</v>
      </c>
    </row>
    <row r="787" spans="1:4" s="232" customFormat="1" ht="12.75">
      <c r="A787" s="404">
        <v>46</v>
      </c>
      <c r="B787" s="405" t="s">
        <v>1910</v>
      </c>
      <c r="C787" s="401">
        <v>2019</v>
      </c>
      <c r="D787" s="406">
        <v>300</v>
      </c>
    </row>
    <row r="788" spans="1:4" s="232" customFormat="1" ht="12.75">
      <c r="A788" s="404">
        <v>47</v>
      </c>
      <c r="B788" s="405" t="s">
        <v>1910</v>
      </c>
      <c r="C788" s="401">
        <v>2019</v>
      </c>
      <c r="D788" s="406">
        <v>300</v>
      </c>
    </row>
    <row r="789" spans="1:4" s="232" customFormat="1" ht="12.75">
      <c r="A789" s="404">
        <v>48</v>
      </c>
      <c r="B789" s="405" t="s">
        <v>1911</v>
      </c>
      <c r="C789" s="401">
        <v>2020</v>
      </c>
      <c r="D789" s="406">
        <v>1480</v>
      </c>
    </row>
    <row r="790" spans="1:4" s="232" customFormat="1" ht="12.75">
      <c r="A790" s="404">
        <v>49</v>
      </c>
      <c r="B790" s="405" t="s">
        <v>977</v>
      </c>
      <c r="C790" s="401">
        <v>2022</v>
      </c>
      <c r="D790" s="406">
        <v>1200</v>
      </c>
    </row>
    <row r="791" spans="1:4" s="232" customFormat="1" ht="12.75">
      <c r="A791" s="404">
        <v>50</v>
      </c>
      <c r="B791" s="405" t="s">
        <v>1912</v>
      </c>
      <c r="C791" s="401">
        <v>2022</v>
      </c>
      <c r="D791" s="406">
        <v>1960.62</v>
      </c>
    </row>
    <row r="792" spans="1:4" s="232" customFormat="1" ht="12.75">
      <c r="A792" s="404">
        <v>51</v>
      </c>
      <c r="B792" s="405" t="s">
        <v>1914</v>
      </c>
      <c r="C792" s="401">
        <v>2019</v>
      </c>
      <c r="D792" s="406">
        <v>195</v>
      </c>
    </row>
    <row r="793" spans="1:4" s="232" customFormat="1" ht="12.75">
      <c r="A793" s="404">
        <v>52</v>
      </c>
      <c r="B793" s="405" t="s">
        <v>1915</v>
      </c>
      <c r="C793" s="401">
        <v>2021</v>
      </c>
      <c r="D793" s="406">
        <v>95</v>
      </c>
    </row>
    <row r="794" spans="1:4" s="232" customFormat="1" ht="12.75">
      <c r="A794" s="404">
        <v>53</v>
      </c>
      <c r="B794" s="405" t="s">
        <v>1916</v>
      </c>
      <c r="C794" s="401">
        <v>2022</v>
      </c>
      <c r="D794" s="406">
        <v>2900</v>
      </c>
    </row>
    <row r="795" spans="1:4" s="232" customFormat="1" ht="12.75">
      <c r="A795" s="404">
        <v>54</v>
      </c>
      <c r="B795" s="405" t="s">
        <v>1916</v>
      </c>
      <c r="C795" s="401">
        <v>2022</v>
      </c>
      <c r="D795" s="406">
        <v>2900</v>
      </c>
    </row>
    <row r="796" spans="1:4" s="232" customFormat="1" ht="12.75">
      <c r="A796" s="404">
        <v>55</v>
      </c>
      <c r="B796" s="405" t="s">
        <v>1916</v>
      </c>
      <c r="C796" s="401">
        <v>2022</v>
      </c>
      <c r="D796" s="406">
        <v>2900</v>
      </c>
    </row>
    <row r="797" spans="1:4" s="232" customFormat="1" ht="25.5">
      <c r="A797" s="404">
        <v>56</v>
      </c>
      <c r="B797" s="405" t="s">
        <v>1917</v>
      </c>
      <c r="C797" s="401">
        <v>2022</v>
      </c>
      <c r="D797" s="406">
        <v>3900</v>
      </c>
    </row>
    <row r="798" spans="1:4" s="232" customFormat="1" ht="25.5">
      <c r="A798" s="404">
        <v>57</v>
      </c>
      <c r="B798" s="405" t="s">
        <v>1917</v>
      </c>
      <c r="C798" s="401">
        <v>2022</v>
      </c>
      <c r="D798" s="406">
        <v>3900</v>
      </c>
    </row>
    <row r="799" spans="1:4" s="232" customFormat="1" ht="12.75">
      <c r="A799" s="404">
        <v>58</v>
      </c>
      <c r="B799" s="405" t="s">
        <v>1918</v>
      </c>
      <c r="C799" s="401">
        <v>2022</v>
      </c>
      <c r="D799" s="406">
        <v>307.5</v>
      </c>
    </row>
    <row r="800" spans="1:4" s="232" customFormat="1" ht="12.75">
      <c r="A800" s="404">
        <v>59</v>
      </c>
      <c r="B800" s="405" t="s">
        <v>1919</v>
      </c>
      <c r="C800" s="401">
        <v>2022</v>
      </c>
      <c r="D800" s="406">
        <v>560</v>
      </c>
    </row>
    <row r="801" spans="1:4" s="232" customFormat="1" ht="12.75">
      <c r="A801" s="404">
        <v>60</v>
      </c>
      <c r="B801" s="405" t="s">
        <v>1920</v>
      </c>
      <c r="C801" s="401">
        <v>2022</v>
      </c>
      <c r="D801" s="406">
        <v>249.5</v>
      </c>
    </row>
    <row r="802" spans="1:4" s="232" customFormat="1" ht="12.75">
      <c r="A802" s="404">
        <v>61</v>
      </c>
      <c r="B802" s="405" t="s">
        <v>1921</v>
      </c>
      <c r="C802" s="401">
        <v>2022</v>
      </c>
      <c r="D802" s="406">
        <v>4234.5</v>
      </c>
    </row>
    <row r="803" spans="1:4" s="232" customFormat="1" ht="12.75">
      <c r="A803" s="404">
        <v>62</v>
      </c>
      <c r="B803" s="405" t="s">
        <v>1921</v>
      </c>
      <c r="C803" s="401">
        <v>2022</v>
      </c>
      <c r="D803" s="406">
        <v>4234.5</v>
      </c>
    </row>
    <row r="804" spans="1:4" s="232" customFormat="1" ht="12.75">
      <c r="A804" s="404">
        <v>63</v>
      </c>
      <c r="B804" s="405" t="s">
        <v>1922</v>
      </c>
      <c r="C804" s="401">
        <v>2022</v>
      </c>
      <c r="D804" s="406">
        <v>747.9</v>
      </c>
    </row>
    <row r="805" spans="1:4" s="232" customFormat="1" ht="12.75">
      <c r="A805" s="404">
        <v>64</v>
      </c>
      <c r="B805" s="405" t="s">
        <v>1923</v>
      </c>
      <c r="C805" s="401">
        <v>2022</v>
      </c>
      <c r="D805" s="406">
        <v>1919.9</v>
      </c>
    </row>
    <row r="806" spans="1:4" s="232" customFormat="1" ht="12.75">
      <c r="A806" s="404">
        <v>65</v>
      </c>
      <c r="B806" s="405" t="s">
        <v>1923</v>
      </c>
      <c r="C806" s="401">
        <v>2022</v>
      </c>
      <c r="D806" s="406">
        <v>1919.9</v>
      </c>
    </row>
    <row r="807" spans="1:4" s="232" customFormat="1" ht="12.75">
      <c r="A807" s="404">
        <v>66</v>
      </c>
      <c r="B807" s="405" t="s">
        <v>1923</v>
      </c>
      <c r="C807" s="401">
        <v>2022</v>
      </c>
      <c r="D807" s="406">
        <v>1919.9</v>
      </c>
    </row>
    <row r="808" spans="1:4" s="232" customFormat="1" ht="12.75">
      <c r="A808" s="404">
        <v>67</v>
      </c>
      <c r="B808" s="405" t="s">
        <v>1923</v>
      </c>
      <c r="C808" s="401">
        <v>2022</v>
      </c>
      <c r="D808" s="406">
        <v>1919.9</v>
      </c>
    </row>
    <row r="809" spans="1:4" s="232" customFormat="1" ht="12.75">
      <c r="A809" s="404">
        <v>68</v>
      </c>
      <c r="B809" s="405" t="s">
        <v>1924</v>
      </c>
      <c r="C809" s="401">
        <v>2022</v>
      </c>
      <c r="D809" s="406">
        <v>25495.3</v>
      </c>
    </row>
    <row r="810" spans="1:4" s="232" customFormat="1" ht="12.75">
      <c r="A810" s="404">
        <v>69</v>
      </c>
      <c r="B810" s="405" t="s">
        <v>1925</v>
      </c>
      <c r="C810" s="401">
        <v>2022</v>
      </c>
      <c r="D810" s="406">
        <v>863.73</v>
      </c>
    </row>
    <row r="811" spans="1:4" s="232" customFormat="1" ht="12.75">
      <c r="A811" s="404">
        <v>70</v>
      </c>
      <c r="B811" s="405" t="s">
        <v>1926</v>
      </c>
      <c r="C811" s="401">
        <v>2022</v>
      </c>
      <c r="D811" s="406">
        <v>2275.5</v>
      </c>
    </row>
    <row r="812" spans="1:4" s="232" customFormat="1" ht="12.75">
      <c r="A812" s="404">
        <v>71</v>
      </c>
      <c r="B812" s="405" t="s">
        <v>1927</v>
      </c>
      <c r="C812" s="401">
        <v>2022</v>
      </c>
      <c r="D812" s="406">
        <v>4319.9</v>
      </c>
    </row>
    <row r="813" spans="1:4" s="232" customFormat="1" ht="12.75">
      <c r="A813" s="404">
        <v>72</v>
      </c>
      <c r="B813" s="405" t="s">
        <v>1927</v>
      </c>
      <c r="C813" s="401">
        <v>2022</v>
      </c>
      <c r="D813" s="406">
        <v>4319.9</v>
      </c>
    </row>
    <row r="814" spans="1:4" s="232" customFormat="1" ht="12.75">
      <c r="A814" s="404">
        <v>73</v>
      </c>
      <c r="B814" s="405" t="s">
        <v>1928</v>
      </c>
      <c r="C814" s="401">
        <v>2022</v>
      </c>
      <c r="D814" s="406">
        <v>24806.3</v>
      </c>
    </row>
    <row r="815" spans="1:4" s="232" customFormat="1" ht="12.75">
      <c r="A815" s="404">
        <v>74</v>
      </c>
      <c r="B815" s="405" t="s">
        <v>1929</v>
      </c>
      <c r="C815" s="401">
        <v>2022</v>
      </c>
      <c r="D815" s="406">
        <v>1906.5</v>
      </c>
    </row>
    <row r="816" spans="1:4" s="232" customFormat="1" ht="18" customHeight="1">
      <c r="A816" s="404">
        <v>75</v>
      </c>
      <c r="B816" s="405" t="s">
        <v>1930</v>
      </c>
      <c r="C816" s="401">
        <v>2022</v>
      </c>
      <c r="D816" s="406">
        <v>959.4</v>
      </c>
    </row>
    <row r="817" spans="1:4" ht="12.75">
      <c r="A817" s="404">
        <v>76</v>
      </c>
      <c r="B817" s="405" t="s">
        <v>1930</v>
      </c>
      <c r="C817" s="401">
        <v>2022</v>
      </c>
      <c r="D817" s="406">
        <v>959.4</v>
      </c>
    </row>
    <row r="818" spans="1:4" s="232" customFormat="1" ht="12.75">
      <c r="A818" s="404">
        <v>77</v>
      </c>
      <c r="B818" s="405" t="s">
        <v>1931</v>
      </c>
      <c r="C818" s="401">
        <v>2022</v>
      </c>
      <c r="D818" s="406">
        <v>1795.8</v>
      </c>
    </row>
    <row r="819" spans="1:4" s="232" customFormat="1" ht="12.75" customHeight="1">
      <c r="A819" s="404">
        <v>78</v>
      </c>
      <c r="B819" s="405" t="s">
        <v>1932</v>
      </c>
      <c r="C819" s="401">
        <v>2022</v>
      </c>
      <c r="D819" s="406">
        <v>774.9</v>
      </c>
    </row>
    <row r="820" spans="1:4" s="232" customFormat="1" ht="12.75">
      <c r="A820" s="404">
        <v>79</v>
      </c>
      <c r="B820" s="405" t="s">
        <v>1854</v>
      </c>
      <c r="C820" s="401">
        <v>2022</v>
      </c>
      <c r="D820" s="406">
        <v>546.12</v>
      </c>
    </row>
    <row r="821" spans="1:4" s="232" customFormat="1" ht="21" customHeight="1">
      <c r="A821" s="404">
        <v>80</v>
      </c>
      <c r="B821" s="405" t="s">
        <v>1933</v>
      </c>
      <c r="C821" s="401">
        <v>2022</v>
      </c>
      <c r="D821" s="406">
        <v>204.18</v>
      </c>
    </row>
    <row r="822" spans="1:4" ht="12.75">
      <c r="A822" s="404">
        <v>81</v>
      </c>
      <c r="B822" s="405" t="s">
        <v>1934</v>
      </c>
      <c r="C822" s="401">
        <v>2022</v>
      </c>
      <c r="D822" s="406">
        <v>1722</v>
      </c>
    </row>
    <row r="823" spans="1:4" ht="14.25" customHeight="1">
      <c r="A823" s="404">
        <v>82</v>
      </c>
      <c r="B823" s="405" t="s">
        <v>1935</v>
      </c>
      <c r="C823" s="401">
        <v>2022</v>
      </c>
      <c r="D823" s="406">
        <v>676.5</v>
      </c>
    </row>
    <row r="824" spans="1:4" s="232" customFormat="1" ht="12.75">
      <c r="A824" s="404">
        <v>83</v>
      </c>
      <c r="B824" s="69" t="s">
        <v>1875</v>
      </c>
      <c r="C824" s="40">
        <v>2018</v>
      </c>
      <c r="D824" s="228">
        <v>384.44</v>
      </c>
    </row>
    <row r="825" spans="1:4" s="232" customFormat="1" ht="12.75">
      <c r="A825" s="404">
        <v>84</v>
      </c>
      <c r="B825" s="69" t="s">
        <v>1887</v>
      </c>
      <c r="C825" s="40">
        <v>2018</v>
      </c>
      <c r="D825" s="228">
        <v>3324.68</v>
      </c>
    </row>
    <row r="826" spans="1:4" s="232" customFormat="1" ht="12.75">
      <c r="A826" s="404">
        <v>85</v>
      </c>
      <c r="B826" s="69" t="s">
        <v>1887</v>
      </c>
      <c r="C826" s="40">
        <v>2018</v>
      </c>
      <c r="D826" s="228">
        <v>3324.68</v>
      </c>
    </row>
    <row r="827" spans="1:4" ht="12.75">
      <c r="A827" s="404">
        <v>86</v>
      </c>
      <c r="B827" s="69" t="s">
        <v>1887</v>
      </c>
      <c r="C827" s="40">
        <v>2018</v>
      </c>
      <c r="D827" s="228">
        <v>3324.68</v>
      </c>
    </row>
    <row r="828" spans="1:4" ht="12.75">
      <c r="A828" s="404">
        <v>87</v>
      </c>
      <c r="B828" s="69" t="s">
        <v>1888</v>
      </c>
      <c r="C828" s="40">
        <v>2019</v>
      </c>
      <c r="D828" s="228">
        <v>2295</v>
      </c>
    </row>
    <row r="829" spans="1:4" ht="12.75">
      <c r="A829" s="404">
        <v>88</v>
      </c>
      <c r="B829" s="69" t="s">
        <v>1889</v>
      </c>
      <c r="C829" s="40">
        <v>2022</v>
      </c>
      <c r="D829" s="228">
        <v>2324.7</v>
      </c>
    </row>
    <row r="830" spans="1:4" ht="12.75">
      <c r="A830" s="404">
        <v>89</v>
      </c>
      <c r="B830" s="69" t="s">
        <v>1889</v>
      </c>
      <c r="C830" s="40">
        <v>2022</v>
      </c>
      <c r="D830" s="228">
        <v>2324.7</v>
      </c>
    </row>
    <row r="831" spans="1:4" ht="12.75">
      <c r="A831" s="404">
        <v>90</v>
      </c>
      <c r="B831" s="69" t="s">
        <v>1889</v>
      </c>
      <c r="C831" s="40">
        <v>2022</v>
      </c>
      <c r="D831" s="228">
        <v>2324.7</v>
      </c>
    </row>
    <row r="832" spans="1:4" ht="12.75">
      <c r="A832" s="404">
        <v>91</v>
      </c>
      <c r="B832" s="69" t="s">
        <v>1890</v>
      </c>
      <c r="C832" s="40">
        <v>2022</v>
      </c>
      <c r="D832" s="228">
        <v>2029.5</v>
      </c>
    </row>
    <row r="833" spans="1:4" ht="12.75">
      <c r="A833" s="404">
        <v>92</v>
      </c>
      <c r="B833" s="69" t="s">
        <v>1891</v>
      </c>
      <c r="C833" s="40">
        <v>2022</v>
      </c>
      <c r="D833" s="228">
        <v>2029.5</v>
      </c>
    </row>
    <row r="834" spans="1:4" ht="12.75">
      <c r="A834" s="404">
        <v>93</v>
      </c>
      <c r="B834" s="69" t="s">
        <v>1890</v>
      </c>
      <c r="C834" s="40">
        <v>2023</v>
      </c>
      <c r="D834" s="228">
        <v>2030</v>
      </c>
    </row>
    <row r="835" spans="1:4" s="223" customFormat="1" ht="12" customHeight="1">
      <c r="A835" s="739" t="s">
        <v>122</v>
      </c>
      <c r="B835" s="740"/>
      <c r="C835" s="701"/>
      <c r="D835" s="233">
        <f>SUM(D742:D834)</f>
        <v>206069.79999999996</v>
      </c>
    </row>
    <row r="836" spans="1:4" s="223" customFormat="1" ht="12.75" customHeight="1">
      <c r="A836" s="741" t="s">
        <v>476</v>
      </c>
      <c r="B836" s="742"/>
      <c r="C836" s="742"/>
      <c r="D836" s="743"/>
    </row>
    <row r="837" spans="1:4" ht="12.75">
      <c r="A837" s="225">
        <v>1</v>
      </c>
      <c r="B837" s="69" t="s">
        <v>1936</v>
      </c>
      <c r="C837" s="40">
        <v>2018</v>
      </c>
      <c r="D837" s="228">
        <v>934.8</v>
      </c>
    </row>
    <row r="838" spans="1:4" ht="12.75">
      <c r="A838" s="225">
        <v>2</v>
      </c>
      <c r="B838" s="69" t="s">
        <v>1937</v>
      </c>
      <c r="C838" s="40">
        <v>2018</v>
      </c>
      <c r="D838" s="228">
        <v>1512.9</v>
      </c>
    </row>
    <row r="839" spans="1:4" ht="12.75">
      <c r="A839" s="225">
        <v>3</v>
      </c>
      <c r="B839" s="69" t="s">
        <v>1938</v>
      </c>
      <c r="C839" s="40">
        <v>2018</v>
      </c>
      <c r="D839" s="228">
        <v>426</v>
      </c>
    </row>
    <row r="840" spans="1:4" ht="12.75">
      <c r="A840" s="225">
        <v>4</v>
      </c>
      <c r="B840" s="69" t="s">
        <v>1938</v>
      </c>
      <c r="C840" s="40">
        <v>2018</v>
      </c>
      <c r="D840" s="228">
        <v>426</v>
      </c>
    </row>
    <row r="841" spans="1:4" ht="12.75">
      <c r="A841" s="225">
        <v>5</v>
      </c>
      <c r="B841" s="69" t="s">
        <v>1939</v>
      </c>
      <c r="C841" s="40">
        <v>2018</v>
      </c>
      <c r="D841" s="228">
        <v>935</v>
      </c>
    </row>
    <row r="842" spans="1:4" ht="12.75">
      <c r="A842" s="225">
        <v>6</v>
      </c>
      <c r="B842" s="69" t="s">
        <v>1938</v>
      </c>
      <c r="C842" s="40">
        <v>2018</v>
      </c>
      <c r="D842" s="228">
        <v>426.5</v>
      </c>
    </row>
    <row r="843" spans="1:4" ht="12.75">
      <c r="A843" s="225">
        <v>7</v>
      </c>
      <c r="B843" s="69" t="s">
        <v>1940</v>
      </c>
      <c r="C843" s="40">
        <v>2019</v>
      </c>
      <c r="D843" s="228">
        <v>590.4</v>
      </c>
    </row>
    <row r="844" spans="1:4" ht="12.75">
      <c r="A844" s="225">
        <v>8</v>
      </c>
      <c r="B844" s="69" t="s">
        <v>1941</v>
      </c>
      <c r="C844" s="40">
        <v>2019</v>
      </c>
      <c r="D844" s="228">
        <v>984</v>
      </c>
    </row>
    <row r="845" spans="1:4" ht="12.75">
      <c r="A845" s="225">
        <v>9</v>
      </c>
      <c r="B845" s="69" t="s">
        <v>1942</v>
      </c>
      <c r="C845" s="40">
        <v>2020</v>
      </c>
      <c r="D845" s="228">
        <v>3770</v>
      </c>
    </row>
    <row r="846" spans="1:4" ht="12.75" customHeight="1" thickBot="1">
      <c r="A846" s="753" t="s">
        <v>122</v>
      </c>
      <c r="B846" s="754"/>
      <c r="C846" s="755"/>
      <c r="D846" s="238">
        <f>SUM(D837:D845)</f>
        <v>10005.599999999999</v>
      </c>
    </row>
    <row r="847" spans="1:3" ht="13.5" thickBot="1">
      <c r="A847" s="232"/>
      <c r="B847" s="232"/>
      <c r="C847" s="61"/>
    </row>
    <row r="848" spans="1:4" s="227" customFormat="1" ht="12.75" customHeight="1">
      <c r="A848" s="747" t="s">
        <v>1664</v>
      </c>
      <c r="B848" s="748"/>
      <c r="C848" s="748"/>
      <c r="D848" s="749"/>
    </row>
    <row r="849" spans="1:4" s="227" customFormat="1" ht="12.75" customHeight="1">
      <c r="A849" s="736" t="s">
        <v>470</v>
      </c>
      <c r="B849" s="737"/>
      <c r="C849" s="737"/>
      <c r="D849" s="738"/>
    </row>
    <row r="850" spans="1:4" s="227" customFormat="1" ht="12.75">
      <c r="A850" s="231">
        <v>1</v>
      </c>
      <c r="B850" s="69" t="s">
        <v>526</v>
      </c>
      <c r="C850" s="40">
        <v>2018</v>
      </c>
      <c r="D850" s="228">
        <v>178.35</v>
      </c>
    </row>
    <row r="851" spans="1:4" s="227" customFormat="1" ht="12.75">
      <c r="A851" s="231">
        <v>2</v>
      </c>
      <c r="B851" s="69" t="s">
        <v>527</v>
      </c>
      <c r="C851" s="40">
        <v>2018</v>
      </c>
      <c r="D851" s="228">
        <v>344.4</v>
      </c>
    </row>
    <row r="852" spans="1:4" s="227" customFormat="1" ht="12.75">
      <c r="A852" s="231">
        <v>3</v>
      </c>
      <c r="B852" s="69" t="s">
        <v>528</v>
      </c>
      <c r="C852" s="40">
        <v>2018</v>
      </c>
      <c r="D852" s="228">
        <v>1303.8</v>
      </c>
    </row>
    <row r="853" spans="1:4" s="227" customFormat="1" ht="13.5" customHeight="1">
      <c r="A853" s="231">
        <v>4</v>
      </c>
      <c r="B853" s="69" t="s">
        <v>529</v>
      </c>
      <c r="C853" s="40">
        <v>2018</v>
      </c>
      <c r="D853" s="228">
        <v>1131.6</v>
      </c>
    </row>
    <row r="854" spans="1:4" s="227" customFormat="1" ht="13.5" customHeight="1">
      <c r="A854" s="231">
        <v>5</v>
      </c>
      <c r="B854" s="69" t="s">
        <v>530</v>
      </c>
      <c r="C854" s="40">
        <v>2018</v>
      </c>
      <c r="D854" s="228">
        <v>713.4</v>
      </c>
    </row>
    <row r="855" spans="1:4" s="227" customFormat="1" ht="13.5" customHeight="1">
      <c r="A855" s="231">
        <v>6</v>
      </c>
      <c r="B855" s="69" t="s">
        <v>531</v>
      </c>
      <c r="C855" s="40">
        <v>2018</v>
      </c>
      <c r="D855" s="228">
        <v>307.5</v>
      </c>
    </row>
    <row r="856" spans="1:4" s="232" customFormat="1" ht="13.5" customHeight="1">
      <c r="A856" s="231">
        <v>7</v>
      </c>
      <c r="B856" s="69" t="s">
        <v>530</v>
      </c>
      <c r="C856" s="40">
        <v>2018</v>
      </c>
      <c r="D856" s="228">
        <v>713.4</v>
      </c>
    </row>
    <row r="857" spans="1:4" s="232" customFormat="1" ht="13.5" customHeight="1">
      <c r="A857" s="231">
        <v>8</v>
      </c>
      <c r="B857" s="69" t="s">
        <v>531</v>
      </c>
      <c r="C857" s="40">
        <v>2018</v>
      </c>
      <c r="D857" s="228">
        <v>307.5</v>
      </c>
    </row>
    <row r="858" spans="1:4" s="232" customFormat="1" ht="13.5" customHeight="1">
      <c r="A858" s="231">
        <v>9</v>
      </c>
      <c r="B858" s="69" t="s">
        <v>532</v>
      </c>
      <c r="C858" s="40">
        <v>2020</v>
      </c>
      <c r="D858" s="228">
        <v>410</v>
      </c>
    </row>
    <row r="859" spans="1:4" s="232" customFormat="1" ht="13.5" customHeight="1">
      <c r="A859" s="231">
        <v>10</v>
      </c>
      <c r="B859" s="69" t="s">
        <v>533</v>
      </c>
      <c r="C859" s="40">
        <v>2020</v>
      </c>
      <c r="D859" s="228">
        <v>340</v>
      </c>
    </row>
    <row r="860" spans="1:4" s="232" customFormat="1" ht="13.5" customHeight="1">
      <c r="A860" s="231">
        <v>11</v>
      </c>
      <c r="B860" s="69" t="s">
        <v>534</v>
      </c>
      <c r="C860" s="40">
        <v>2020</v>
      </c>
      <c r="D860" s="228">
        <v>590</v>
      </c>
    </row>
    <row r="861" spans="1:4" s="232" customFormat="1" ht="13.5" customHeight="1">
      <c r="A861" s="231">
        <v>12</v>
      </c>
      <c r="B861" s="69" t="s">
        <v>535</v>
      </c>
      <c r="C861" s="40">
        <v>2020</v>
      </c>
      <c r="D861" s="228">
        <v>1010</v>
      </c>
    </row>
    <row r="862" spans="1:4" s="232" customFormat="1" ht="12.75">
      <c r="A862" s="231">
        <v>13</v>
      </c>
      <c r="B862" s="69" t="s">
        <v>535</v>
      </c>
      <c r="C862" s="40">
        <v>2020</v>
      </c>
      <c r="D862" s="228">
        <v>1010</v>
      </c>
    </row>
    <row r="863" spans="1:4" s="232" customFormat="1" ht="12.75">
      <c r="A863" s="231">
        <v>14</v>
      </c>
      <c r="B863" s="69" t="s">
        <v>537</v>
      </c>
      <c r="C863" s="40">
        <v>2020</v>
      </c>
      <c r="D863" s="228">
        <v>4920</v>
      </c>
    </row>
    <row r="864" spans="1:4" s="232" customFormat="1" ht="12.75">
      <c r="A864" s="231">
        <v>15</v>
      </c>
      <c r="B864" s="69" t="s">
        <v>538</v>
      </c>
      <c r="C864" s="40">
        <v>2021</v>
      </c>
      <c r="D864" s="228">
        <v>947.1</v>
      </c>
    </row>
    <row r="865" spans="1:4" s="232" customFormat="1" ht="12.75">
      <c r="A865" s="231">
        <v>16</v>
      </c>
      <c r="B865" s="69" t="s">
        <v>539</v>
      </c>
      <c r="C865" s="40">
        <v>2021</v>
      </c>
      <c r="D865" s="228">
        <v>223.86</v>
      </c>
    </row>
    <row r="866" spans="1:4" ht="12.75">
      <c r="A866" s="231">
        <v>17</v>
      </c>
      <c r="B866" s="69" t="s">
        <v>540</v>
      </c>
      <c r="C866" s="40">
        <v>2021</v>
      </c>
      <c r="D866" s="228">
        <v>455.1</v>
      </c>
    </row>
    <row r="867" spans="1:4" ht="12.75">
      <c r="A867" s="231">
        <v>18</v>
      </c>
      <c r="B867" s="69" t="s">
        <v>541</v>
      </c>
      <c r="C867" s="40">
        <v>2021</v>
      </c>
      <c r="D867" s="228">
        <v>1360</v>
      </c>
    </row>
    <row r="868" spans="1:4" ht="12.75">
      <c r="A868" s="231">
        <v>19</v>
      </c>
      <c r="B868" s="69" t="s">
        <v>542</v>
      </c>
      <c r="C868" s="40">
        <v>2022</v>
      </c>
      <c r="D868" s="228">
        <v>639.6</v>
      </c>
    </row>
    <row r="869" spans="1:4" ht="12.75">
      <c r="A869" s="231">
        <v>20</v>
      </c>
      <c r="B869" s="69" t="s">
        <v>941</v>
      </c>
      <c r="C869" s="40">
        <v>2022</v>
      </c>
      <c r="D869" s="228">
        <v>2588.01</v>
      </c>
    </row>
    <row r="870" spans="1:4" ht="25.5">
      <c r="A870" s="231">
        <v>21</v>
      </c>
      <c r="B870" s="277" t="s">
        <v>942</v>
      </c>
      <c r="C870" s="531" t="s">
        <v>2159</v>
      </c>
      <c r="D870" s="228">
        <v>4920</v>
      </c>
    </row>
    <row r="871" spans="1:4" s="223" customFormat="1" ht="12.75" customHeight="1">
      <c r="A871" s="724" t="s">
        <v>122</v>
      </c>
      <c r="B871" s="724"/>
      <c r="C871" s="724"/>
      <c r="D871" s="255">
        <f>SUM(D850:D870)</f>
        <v>24413.620000000003</v>
      </c>
    </row>
    <row r="872" spans="1:4" s="223" customFormat="1" ht="12.75" customHeight="1">
      <c r="A872" s="723" t="s">
        <v>475</v>
      </c>
      <c r="B872" s="723"/>
      <c r="C872" s="723"/>
      <c r="D872" s="723"/>
    </row>
    <row r="873" spans="1:4" s="232" customFormat="1" ht="15.75" customHeight="1">
      <c r="A873" s="231">
        <v>14</v>
      </c>
      <c r="B873" s="69" t="s">
        <v>536</v>
      </c>
      <c r="C873" s="40">
        <v>2020</v>
      </c>
      <c r="D873" s="228">
        <v>799</v>
      </c>
    </row>
    <row r="874" spans="1:6" s="227" customFormat="1" ht="16.5" customHeight="1" thickBot="1">
      <c r="A874" s="752" t="s">
        <v>122</v>
      </c>
      <c r="B874" s="752"/>
      <c r="C874" s="752"/>
      <c r="D874" s="256">
        <f>D873</f>
        <v>799</v>
      </c>
      <c r="F874" s="250"/>
    </row>
    <row r="875" spans="3:6" s="232" customFormat="1" ht="13.5" thickBot="1">
      <c r="C875" s="61"/>
      <c r="D875" s="219"/>
      <c r="F875" s="257"/>
    </row>
    <row r="876" spans="1:4" s="223" customFormat="1" ht="12.75" customHeight="1">
      <c r="A876" s="722" t="s">
        <v>1673</v>
      </c>
      <c r="B876" s="722"/>
      <c r="C876" s="722"/>
      <c r="D876" s="722"/>
    </row>
    <row r="877" spans="1:4" s="223" customFormat="1" ht="12.75" customHeight="1">
      <c r="A877" s="727" t="s">
        <v>470</v>
      </c>
      <c r="B877" s="727"/>
      <c r="C877" s="727"/>
      <c r="D877" s="727"/>
    </row>
    <row r="878" spans="1:4" s="223" customFormat="1" ht="12.75">
      <c r="A878" s="225">
        <v>1</v>
      </c>
      <c r="B878" s="69" t="s">
        <v>2063</v>
      </c>
      <c r="C878" s="40">
        <v>2019</v>
      </c>
      <c r="D878" s="228">
        <v>3554.7</v>
      </c>
    </row>
    <row r="879" spans="1:4" s="223" customFormat="1" ht="12.75">
      <c r="A879" s="225">
        <v>2</v>
      </c>
      <c r="B879" s="69" t="s">
        <v>2063</v>
      </c>
      <c r="C879" s="40">
        <v>2019</v>
      </c>
      <c r="D879" s="228">
        <v>3554.7</v>
      </c>
    </row>
    <row r="880" spans="1:4" s="223" customFormat="1" ht="12.75">
      <c r="A880" s="225">
        <v>3</v>
      </c>
      <c r="B880" s="69" t="s">
        <v>2063</v>
      </c>
      <c r="C880" s="40">
        <v>2019</v>
      </c>
      <c r="D880" s="228">
        <v>3554.7</v>
      </c>
    </row>
    <row r="881" spans="1:4" s="223" customFormat="1" ht="12.75">
      <c r="A881" s="225">
        <v>4</v>
      </c>
      <c r="B881" s="69" t="s">
        <v>2063</v>
      </c>
      <c r="C881" s="40">
        <v>2019</v>
      </c>
      <c r="D881" s="228">
        <v>3554.7</v>
      </c>
    </row>
    <row r="882" spans="1:4" s="223" customFormat="1" ht="12.75">
      <c r="A882" s="225">
        <v>5</v>
      </c>
      <c r="B882" s="69" t="s">
        <v>2063</v>
      </c>
      <c r="C882" s="40">
        <v>2019</v>
      </c>
      <c r="D882" s="228">
        <v>3554.7</v>
      </c>
    </row>
    <row r="883" spans="1:4" s="223" customFormat="1" ht="12.75">
      <c r="A883" s="225">
        <v>6</v>
      </c>
      <c r="B883" s="69" t="s">
        <v>2064</v>
      </c>
      <c r="C883" s="40">
        <v>2019</v>
      </c>
      <c r="D883" s="228">
        <v>2128</v>
      </c>
    </row>
    <row r="884" spans="1:4" s="223" customFormat="1" ht="12.75">
      <c r="A884" s="225">
        <v>7</v>
      </c>
      <c r="B884" s="69" t="s">
        <v>2065</v>
      </c>
      <c r="C884" s="40">
        <v>2019</v>
      </c>
      <c r="D884" s="228">
        <v>3499.99</v>
      </c>
    </row>
    <row r="885" spans="1:4" s="223" customFormat="1" ht="12.75">
      <c r="A885" s="225">
        <v>8</v>
      </c>
      <c r="B885" s="69" t="s">
        <v>2066</v>
      </c>
      <c r="C885" s="40">
        <v>2019</v>
      </c>
      <c r="D885" s="228">
        <v>1869.6</v>
      </c>
    </row>
    <row r="886" spans="1:4" s="223" customFormat="1" ht="12.75">
      <c r="A886" s="225">
        <v>9</v>
      </c>
      <c r="B886" s="69" t="s">
        <v>2067</v>
      </c>
      <c r="C886" s="40">
        <v>2018</v>
      </c>
      <c r="D886" s="228">
        <v>5080</v>
      </c>
    </row>
    <row r="887" spans="1:4" s="223" customFormat="1" ht="12.75">
      <c r="A887" s="225">
        <v>10</v>
      </c>
      <c r="B887" s="69" t="s">
        <v>2068</v>
      </c>
      <c r="C887" s="40">
        <v>2019</v>
      </c>
      <c r="D887" s="228">
        <v>2276.22</v>
      </c>
    </row>
    <row r="888" spans="1:4" s="223" customFormat="1" ht="12.75">
      <c r="A888" s="225">
        <v>11</v>
      </c>
      <c r="B888" s="69" t="s">
        <v>2069</v>
      </c>
      <c r="C888" s="40">
        <v>2019</v>
      </c>
      <c r="D888" s="228">
        <v>4666.23</v>
      </c>
    </row>
    <row r="889" spans="1:4" s="223" customFormat="1" ht="12.75">
      <c r="A889" s="225">
        <v>12</v>
      </c>
      <c r="B889" s="69" t="s">
        <v>2069</v>
      </c>
      <c r="C889" s="40">
        <v>2019</v>
      </c>
      <c r="D889" s="228">
        <v>4666.23</v>
      </c>
    </row>
    <row r="890" spans="1:4" s="223" customFormat="1" ht="12.75">
      <c r="A890" s="225">
        <v>13</v>
      </c>
      <c r="B890" s="69" t="s">
        <v>2070</v>
      </c>
      <c r="C890" s="40">
        <v>2019</v>
      </c>
      <c r="D890" s="228">
        <v>5250</v>
      </c>
    </row>
    <row r="891" spans="1:4" s="223" customFormat="1" ht="12.75">
      <c r="A891" s="225">
        <v>14</v>
      </c>
      <c r="B891" s="69" t="s">
        <v>2071</v>
      </c>
      <c r="C891" s="40">
        <v>2019</v>
      </c>
      <c r="D891" s="228">
        <v>9566.22</v>
      </c>
    </row>
    <row r="892" spans="1:4" s="223" customFormat="1" ht="12.75">
      <c r="A892" s="225">
        <v>15</v>
      </c>
      <c r="B892" s="69" t="s">
        <v>2072</v>
      </c>
      <c r="C892" s="40">
        <v>2018</v>
      </c>
      <c r="D892" s="228">
        <v>2999.99</v>
      </c>
    </row>
    <row r="893" spans="1:4" ht="12.75">
      <c r="A893" s="225">
        <v>16</v>
      </c>
      <c r="B893" s="69" t="s">
        <v>2073</v>
      </c>
      <c r="C893" s="40">
        <v>2020</v>
      </c>
      <c r="D893" s="228">
        <v>1651.53</v>
      </c>
    </row>
    <row r="894" spans="1:4" ht="12.75">
      <c r="A894" s="225">
        <v>17</v>
      </c>
      <c r="B894" s="69" t="s">
        <v>2074</v>
      </c>
      <c r="C894" s="40">
        <v>2020</v>
      </c>
      <c r="D894" s="228">
        <v>3813</v>
      </c>
    </row>
    <row r="895" spans="1:4" ht="12.75">
      <c r="A895" s="225">
        <v>18</v>
      </c>
      <c r="B895" s="69" t="s">
        <v>2075</v>
      </c>
      <c r="C895" s="40">
        <v>2021</v>
      </c>
      <c r="D895" s="228">
        <v>9999.99</v>
      </c>
    </row>
    <row r="896" spans="1:4" ht="12.75">
      <c r="A896" s="225">
        <v>19</v>
      </c>
      <c r="B896" s="69" t="s">
        <v>2075</v>
      </c>
      <c r="C896" s="40">
        <v>2021</v>
      </c>
      <c r="D896" s="228">
        <v>9999.99</v>
      </c>
    </row>
    <row r="897" spans="1:4" ht="12.75">
      <c r="A897" s="225">
        <v>20</v>
      </c>
      <c r="B897" s="69" t="s">
        <v>2076</v>
      </c>
      <c r="C897" s="40">
        <v>2021</v>
      </c>
      <c r="D897" s="228">
        <v>9999.99</v>
      </c>
    </row>
    <row r="898" spans="1:4" ht="12.75">
      <c r="A898" s="225">
        <v>21</v>
      </c>
      <c r="B898" s="69" t="s">
        <v>2077</v>
      </c>
      <c r="C898" s="40">
        <v>2021</v>
      </c>
      <c r="D898" s="228">
        <v>4802.25</v>
      </c>
    </row>
    <row r="899" spans="1:4" ht="12.75">
      <c r="A899" s="225">
        <v>22</v>
      </c>
      <c r="B899" s="69" t="s">
        <v>2078</v>
      </c>
      <c r="C899" s="40">
        <v>2021</v>
      </c>
      <c r="D899" s="228">
        <v>6000</v>
      </c>
    </row>
    <row r="900" spans="1:4" ht="12.75">
      <c r="A900" s="225">
        <v>23</v>
      </c>
      <c r="B900" s="69" t="s">
        <v>2079</v>
      </c>
      <c r="C900" s="40">
        <v>2021</v>
      </c>
      <c r="D900" s="228">
        <v>4690</v>
      </c>
    </row>
    <row r="901" spans="1:4" ht="12.75">
      <c r="A901" s="225">
        <v>24</v>
      </c>
      <c r="B901" s="69" t="s">
        <v>2080</v>
      </c>
      <c r="C901" s="40">
        <v>2021</v>
      </c>
      <c r="D901" s="228">
        <v>9100</v>
      </c>
    </row>
    <row r="902" spans="1:4" ht="25.5">
      <c r="A902" s="225">
        <v>25</v>
      </c>
      <c r="B902" s="69" t="s">
        <v>2081</v>
      </c>
      <c r="C902" s="40">
        <v>2022</v>
      </c>
      <c r="D902" s="228">
        <v>2970</v>
      </c>
    </row>
    <row r="903" spans="1:4" s="223" customFormat="1" ht="12.75" customHeight="1">
      <c r="A903" s="730" t="s">
        <v>122</v>
      </c>
      <c r="B903" s="730"/>
      <c r="C903" s="730"/>
      <c r="D903" s="233">
        <f>SUM(D878:D902)</f>
        <v>122802.73</v>
      </c>
    </row>
    <row r="904" spans="1:4" s="223" customFormat="1" ht="12.75" customHeight="1">
      <c r="A904" s="727" t="s">
        <v>475</v>
      </c>
      <c r="B904" s="727"/>
      <c r="C904" s="727"/>
      <c r="D904" s="727"/>
    </row>
    <row r="905" spans="1:4" ht="12.75">
      <c r="A905" s="225">
        <v>1</v>
      </c>
      <c r="B905" s="69" t="s">
        <v>2082</v>
      </c>
      <c r="C905" s="40">
        <v>2018</v>
      </c>
      <c r="D905" s="228">
        <v>2270</v>
      </c>
    </row>
    <row r="906" spans="1:4" ht="12.75">
      <c r="A906" s="225">
        <v>2</v>
      </c>
      <c r="B906" s="268" t="s">
        <v>2083</v>
      </c>
      <c r="C906" s="45">
        <v>2018</v>
      </c>
      <c r="D906" s="269">
        <v>2485</v>
      </c>
    </row>
    <row r="907" spans="1:4" ht="12.75">
      <c r="A907" s="225">
        <v>3</v>
      </c>
      <c r="B907" s="268" t="s">
        <v>2084</v>
      </c>
      <c r="C907" s="45">
        <v>2019</v>
      </c>
      <c r="D907" s="269">
        <v>2213.9</v>
      </c>
    </row>
    <row r="908" spans="1:4" ht="12.75">
      <c r="A908" s="225">
        <v>4</v>
      </c>
      <c r="B908" s="268" t="s">
        <v>2085</v>
      </c>
      <c r="C908" s="45">
        <v>2018</v>
      </c>
      <c r="D908" s="269">
        <v>3389</v>
      </c>
    </row>
    <row r="909" spans="1:4" ht="12.75">
      <c r="A909" s="225">
        <v>5</v>
      </c>
      <c r="B909" s="268" t="s">
        <v>2086</v>
      </c>
      <c r="C909" s="45">
        <v>2020</v>
      </c>
      <c r="D909" s="269">
        <v>2499</v>
      </c>
    </row>
    <row r="910" spans="1:4" ht="12.75">
      <c r="A910" s="225">
        <v>6</v>
      </c>
      <c r="B910" s="268" t="s">
        <v>2087</v>
      </c>
      <c r="C910" s="45">
        <v>2020</v>
      </c>
      <c r="D910" s="269">
        <v>1199</v>
      </c>
    </row>
    <row r="911" spans="1:4" ht="12.75">
      <c r="A911" s="225">
        <v>7</v>
      </c>
      <c r="B911" s="268" t="s">
        <v>2088</v>
      </c>
      <c r="C911" s="45">
        <v>2020</v>
      </c>
      <c r="D911" s="269">
        <v>2260.98</v>
      </c>
    </row>
    <row r="912" spans="1:4" ht="12.75">
      <c r="A912" s="225">
        <v>8</v>
      </c>
      <c r="B912" s="268" t="s">
        <v>2089</v>
      </c>
      <c r="C912" s="45">
        <v>2020</v>
      </c>
      <c r="D912" s="269">
        <v>3672.9</v>
      </c>
    </row>
    <row r="913" spans="1:4" ht="12.75">
      <c r="A913" s="225">
        <v>9</v>
      </c>
      <c r="B913" s="268" t="s">
        <v>2089</v>
      </c>
      <c r="C913" s="45">
        <v>2020</v>
      </c>
      <c r="D913" s="269">
        <v>3672.9</v>
      </c>
    </row>
    <row r="914" spans="1:4" ht="12.75">
      <c r="A914" s="225">
        <v>10</v>
      </c>
      <c r="B914" s="268" t="s">
        <v>2090</v>
      </c>
      <c r="C914" s="45">
        <v>2020</v>
      </c>
      <c r="D914" s="269">
        <v>1896.55</v>
      </c>
    </row>
    <row r="915" spans="1:4" ht="12.75">
      <c r="A915" s="225">
        <v>11</v>
      </c>
      <c r="B915" s="268" t="s">
        <v>2091</v>
      </c>
      <c r="C915" s="45">
        <v>2021</v>
      </c>
      <c r="D915" s="269">
        <v>2774</v>
      </c>
    </row>
    <row r="916" spans="1:4" ht="12.75">
      <c r="A916" s="225">
        <v>12</v>
      </c>
      <c r="B916" s="268" t="s">
        <v>2092</v>
      </c>
      <c r="C916" s="45">
        <v>2021</v>
      </c>
      <c r="D916" s="269">
        <v>1999</v>
      </c>
    </row>
    <row r="917" spans="1:4" ht="12.75">
      <c r="A917" s="225">
        <v>13</v>
      </c>
      <c r="B917" s="268" t="s">
        <v>2092</v>
      </c>
      <c r="C917" s="45">
        <v>2021</v>
      </c>
      <c r="D917" s="269">
        <v>1999</v>
      </c>
    </row>
    <row r="918" spans="1:4" ht="12.75">
      <c r="A918" s="225">
        <v>14</v>
      </c>
      <c r="B918" s="268" t="s">
        <v>2092</v>
      </c>
      <c r="C918" s="45">
        <v>2021</v>
      </c>
      <c r="D918" s="269">
        <v>1999</v>
      </c>
    </row>
    <row r="919" spans="1:4" ht="25.5">
      <c r="A919" s="225">
        <v>15</v>
      </c>
      <c r="B919" s="529" t="s">
        <v>2093</v>
      </c>
      <c r="C919" s="45">
        <v>2022</v>
      </c>
      <c r="D919" s="269">
        <v>2700</v>
      </c>
    </row>
    <row r="920" spans="1:4" ht="25.5">
      <c r="A920" s="225">
        <v>16</v>
      </c>
      <c r="B920" s="69" t="s">
        <v>2094</v>
      </c>
      <c r="C920" s="40">
        <v>2022</v>
      </c>
      <c r="D920" s="228">
        <v>2499</v>
      </c>
    </row>
    <row r="921" spans="1:4" s="223" customFormat="1" ht="12.75" customHeight="1" thickBot="1">
      <c r="A921" s="731" t="s">
        <v>122</v>
      </c>
      <c r="B921" s="731"/>
      <c r="C921" s="731"/>
      <c r="D921" s="238">
        <f>SUM(D905:D920)</f>
        <v>39529.229999999996</v>
      </c>
    </row>
    <row r="922" ht="13.5" thickBot="1">
      <c r="B922" s="217"/>
    </row>
    <row r="923" spans="1:4" s="223" customFormat="1" ht="12.75" customHeight="1">
      <c r="A923" s="722" t="s">
        <v>1666</v>
      </c>
      <c r="B923" s="722"/>
      <c r="C923" s="722"/>
      <c r="D923" s="722"/>
    </row>
    <row r="924" spans="1:4" s="223" customFormat="1" ht="12.75" customHeight="1">
      <c r="A924" s="727" t="s">
        <v>470</v>
      </c>
      <c r="B924" s="727"/>
      <c r="C924" s="727"/>
      <c r="D924" s="727"/>
    </row>
    <row r="925" spans="1:4" ht="12.75">
      <c r="A925" s="270" t="s">
        <v>995</v>
      </c>
      <c r="B925" s="83" t="s">
        <v>1414</v>
      </c>
      <c r="C925" s="49">
        <v>2018</v>
      </c>
      <c r="D925" s="228">
        <v>816.78</v>
      </c>
    </row>
    <row r="926" spans="1:4" ht="12.75">
      <c r="A926" s="270" t="s">
        <v>996</v>
      </c>
      <c r="B926" s="83" t="s">
        <v>1415</v>
      </c>
      <c r="C926" s="49">
        <v>2018</v>
      </c>
      <c r="D926" s="228">
        <v>584.55</v>
      </c>
    </row>
    <row r="927" spans="1:4" ht="12.75">
      <c r="A927" s="270" t="s">
        <v>1002</v>
      </c>
      <c r="B927" s="83" t="s">
        <v>1416</v>
      </c>
      <c r="C927" s="49">
        <v>2018</v>
      </c>
      <c r="D927" s="228">
        <v>886.18</v>
      </c>
    </row>
    <row r="928" spans="1:4" ht="12.75">
      <c r="A928" s="270" t="s">
        <v>1006</v>
      </c>
      <c r="B928" s="83" t="s">
        <v>1417</v>
      </c>
      <c r="C928" s="49">
        <v>2018</v>
      </c>
      <c r="D928" s="228">
        <v>2902.44</v>
      </c>
    </row>
    <row r="929" spans="1:4" ht="12.75">
      <c r="A929" s="270" t="s">
        <v>1010</v>
      </c>
      <c r="B929" s="83" t="s">
        <v>1418</v>
      </c>
      <c r="C929" s="49">
        <v>2019</v>
      </c>
      <c r="D929" s="228">
        <v>1056.91</v>
      </c>
    </row>
    <row r="930" spans="1:4" ht="12.75">
      <c r="A930" s="270" t="s">
        <v>1015</v>
      </c>
      <c r="B930" s="83" t="s">
        <v>1419</v>
      </c>
      <c r="C930" s="49">
        <v>2019</v>
      </c>
      <c r="D930" s="228">
        <v>279</v>
      </c>
    </row>
    <row r="931" spans="1:4" ht="12.75">
      <c r="A931" s="270" t="s">
        <v>1016</v>
      </c>
      <c r="B931" s="83" t="s">
        <v>1420</v>
      </c>
      <c r="C931" s="49">
        <v>2019</v>
      </c>
      <c r="D931" s="228">
        <v>3016.26</v>
      </c>
    </row>
    <row r="932" spans="1:4" ht="12.75">
      <c r="A932" s="270" t="s">
        <v>1043</v>
      </c>
      <c r="B932" s="83" t="s">
        <v>1421</v>
      </c>
      <c r="C932" s="49">
        <v>2019</v>
      </c>
      <c r="D932" s="228">
        <v>639.02</v>
      </c>
    </row>
    <row r="933" spans="1:4" ht="12.75">
      <c r="A933" s="270" t="s">
        <v>1044</v>
      </c>
      <c r="B933" s="83" t="s">
        <v>1422</v>
      </c>
      <c r="C933" s="49">
        <v>2020</v>
      </c>
      <c r="D933" s="228">
        <v>837.47</v>
      </c>
    </row>
    <row r="934" spans="1:4" ht="12.75">
      <c r="A934" s="270" t="s">
        <v>1045</v>
      </c>
      <c r="B934" s="83" t="s">
        <v>1423</v>
      </c>
      <c r="C934" s="49">
        <v>2020</v>
      </c>
      <c r="D934" s="228">
        <v>4326.76</v>
      </c>
    </row>
    <row r="935" spans="1:4" ht="25.5">
      <c r="A935" s="270" t="s">
        <v>1049</v>
      </c>
      <c r="B935" s="83" t="s">
        <v>1424</v>
      </c>
      <c r="C935" s="49">
        <v>2020</v>
      </c>
      <c r="D935" s="228">
        <v>1299.06</v>
      </c>
    </row>
    <row r="936" spans="1:4" ht="12.75">
      <c r="A936" s="270" t="s">
        <v>1315</v>
      </c>
      <c r="B936" s="83" t="s">
        <v>1425</v>
      </c>
      <c r="C936" s="49">
        <v>2021</v>
      </c>
      <c r="D936" s="228">
        <v>1649</v>
      </c>
    </row>
    <row r="937" spans="1:4" ht="25.5">
      <c r="A937" s="270" t="s">
        <v>1317</v>
      </c>
      <c r="B937" s="83" t="s">
        <v>1426</v>
      </c>
      <c r="C937" s="49">
        <v>2021</v>
      </c>
      <c r="D937" s="228">
        <v>1665.85</v>
      </c>
    </row>
    <row r="938" spans="1:4" ht="12.75">
      <c r="A938" s="270" t="s">
        <v>1319</v>
      </c>
      <c r="B938" s="83" t="s">
        <v>1427</v>
      </c>
      <c r="C938" s="49">
        <v>2021</v>
      </c>
      <c r="D938" s="228">
        <v>9057.8</v>
      </c>
    </row>
    <row r="939" spans="1:4" ht="12.75">
      <c r="A939" s="270" t="s">
        <v>1321</v>
      </c>
      <c r="B939" s="83" t="s">
        <v>1428</v>
      </c>
      <c r="C939" s="49">
        <v>2021</v>
      </c>
      <c r="D939" s="228">
        <v>939</v>
      </c>
    </row>
    <row r="940" spans="1:4" ht="25.5">
      <c r="A940" s="270" t="s">
        <v>1323</v>
      </c>
      <c r="B940" s="83" t="s">
        <v>1429</v>
      </c>
      <c r="C940" s="49">
        <v>2021</v>
      </c>
      <c r="D940" s="228">
        <v>1332.59</v>
      </c>
    </row>
    <row r="941" spans="1:4" ht="12.75">
      <c r="A941" s="270" t="s">
        <v>1325</v>
      </c>
      <c r="B941" s="83" t="s">
        <v>1430</v>
      </c>
      <c r="C941" s="49">
        <v>2021</v>
      </c>
      <c r="D941" s="228">
        <v>1400</v>
      </c>
    </row>
    <row r="942" spans="1:4" s="223" customFormat="1" ht="12.75" customHeight="1">
      <c r="A942" s="730" t="s">
        <v>122</v>
      </c>
      <c r="B942" s="730"/>
      <c r="C942" s="730"/>
      <c r="D942" s="233">
        <f>SUM(D925:D941)</f>
        <v>32688.67</v>
      </c>
    </row>
    <row r="943" spans="1:4" s="223" customFormat="1" ht="12.75" customHeight="1">
      <c r="A943" s="723" t="s">
        <v>475</v>
      </c>
      <c r="B943" s="723"/>
      <c r="C943" s="723"/>
      <c r="D943" s="723"/>
    </row>
    <row r="944" spans="1:4" ht="12.75">
      <c r="A944" s="225" t="s">
        <v>547</v>
      </c>
      <c r="B944" s="83" t="s">
        <v>1431</v>
      </c>
      <c r="C944" s="49">
        <v>2018</v>
      </c>
      <c r="D944" s="228">
        <v>1056.1</v>
      </c>
    </row>
    <row r="945" spans="1:4" ht="12.75">
      <c r="A945" s="225" t="s">
        <v>548</v>
      </c>
      <c r="B945" s="83" t="s">
        <v>1432</v>
      </c>
      <c r="C945" s="49">
        <v>2018</v>
      </c>
      <c r="D945" s="228">
        <v>1283.9</v>
      </c>
    </row>
    <row r="946" spans="1:4" ht="12.75">
      <c r="A946" s="225" t="s">
        <v>549</v>
      </c>
      <c r="B946" s="83" t="s">
        <v>1433</v>
      </c>
      <c r="C946" s="49">
        <v>2019</v>
      </c>
      <c r="D946" s="228">
        <v>1950.41</v>
      </c>
    </row>
    <row r="947" spans="1:4" ht="25.5">
      <c r="A947" s="225" t="s">
        <v>550</v>
      </c>
      <c r="B947" s="83" t="s">
        <v>1434</v>
      </c>
      <c r="C947" s="49">
        <v>2020</v>
      </c>
      <c r="D947" s="228">
        <v>5745.45</v>
      </c>
    </row>
    <row r="948" spans="1:4" ht="12.75">
      <c r="A948" s="225" t="s">
        <v>551</v>
      </c>
      <c r="B948" s="83" t="s">
        <v>1435</v>
      </c>
      <c r="C948" s="49">
        <v>2020</v>
      </c>
      <c r="D948" s="228">
        <v>4285.3</v>
      </c>
    </row>
    <row r="949" spans="1:4" ht="25.5">
      <c r="A949" s="225" t="s">
        <v>552</v>
      </c>
      <c r="B949" s="271" t="s">
        <v>1436</v>
      </c>
      <c r="C949" s="49">
        <v>2020</v>
      </c>
      <c r="D949" s="228">
        <v>1619.35</v>
      </c>
    </row>
    <row r="950" spans="1:4" ht="12.75">
      <c r="A950" s="225" t="s">
        <v>553</v>
      </c>
      <c r="B950" s="271" t="s">
        <v>1437</v>
      </c>
      <c r="C950" s="49">
        <v>2020</v>
      </c>
      <c r="D950" s="228">
        <v>1938.7</v>
      </c>
    </row>
    <row r="951" spans="1:4" ht="12.75">
      <c r="A951" s="225" t="s">
        <v>1438</v>
      </c>
      <c r="B951" s="271" t="s">
        <v>1439</v>
      </c>
      <c r="C951" s="49">
        <v>2020</v>
      </c>
      <c r="D951" s="228">
        <v>941.09</v>
      </c>
    </row>
    <row r="952" spans="1:4" ht="12.75">
      <c r="A952" s="225" t="s">
        <v>1440</v>
      </c>
      <c r="B952" s="271" t="s">
        <v>1441</v>
      </c>
      <c r="C952" s="49">
        <v>2020</v>
      </c>
      <c r="D952" s="228">
        <v>2825.16</v>
      </c>
    </row>
    <row r="953" spans="1:4" ht="12.75">
      <c r="A953" s="225" t="s">
        <v>1442</v>
      </c>
      <c r="B953" s="271" t="s">
        <v>1443</v>
      </c>
      <c r="C953" s="49">
        <v>2020</v>
      </c>
      <c r="D953" s="228">
        <v>6403.94</v>
      </c>
    </row>
    <row r="954" spans="1:4" ht="12.75">
      <c r="A954" s="225" t="s">
        <v>1444</v>
      </c>
      <c r="B954" s="271" t="s">
        <v>1445</v>
      </c>
      <c r="C954" s="49">
        <v>2020</v>
      </c>
      <c r="D954" s="228">
        <v>658.48</v>
      </c>
    </row>
    <row r="955" spans="1:4" ht="12.75">
      <c r="A955" s="225" t="s">
        <v>1446</v>
      </c>
      <c r="B955" s="271" t="s">
        <v>1447</v>
      </c>
      <c r="C955" s="49">
        <v>2021</v>
      </c>
      <c r="D955" s="228">
        <v>3719.44</v>
      </c>
    </row>
    <row r="956" spans="1:4" ht="12.75">
      <c r="A956" s="225" t="s">
        <v>1448</v>
      </c>
      <c r="B956" s="271" t="s">
        <v>1449</v>
      </c>
      <c r="C956" s="49">
        <v>2021</v>
      </c>
      <c r="D956" s="228">
        <v>2318.25</v>
      </c>
    </row>
    <row r="957" spans="1:4" ht="12.75">
      <c r="A957" s="225" t="s">
        <v>1450</v>
      </c>
      <c r="B957" s="271" t="s">
        <v>1451</v>
      </c>
      <c r="C957" s="49">
        <v>2021</v>
      </c>
      <c r="D957" s="228">
        <v>2477</v>
      </c>
    </row>
    <row r="958" spans="1:4" ht="12.75">
      <c r="A958" s="225" t="s">
        <v>1452</v>
      </c>
      <c r="B958" s="271" t="s">
        <v>1453</v>
      </c>
      <c r="C958" s="49">
        <v>2021</v>
      </c>
      <c r="D958" s="228">
        <v>6107.28</v>
      </c>
    </row>
    <row r="959" spans="1:4" ht="12.75">
      <c r="A959" s="225" t="s">
        <v>1454</v>
      </c>
      <c r="B959" s="271" t="s">
        <v>1455</v>
      </c>
      <c r="C959" s="49">
        <v>2021</v>
      </c>
      <c r="D959" s="228">
        <v>1633.12</v>
      </c>
    </row>
    <row r="960" spans="1:4" ht="12.75">
      <c r="A960" s="225" t="s">
        <v>1456</v>
      </c>
      <c r="B960" s="271" t="s">
        <v>1457</v>
      </c>
      <c r="C960" s="49">
        <v>2021</v>
      </c>
      <c r="D960" s="228">
        <v>926.72</v>
      </c>
    </row>
    <row r="961" spans="1:4" ht="12.75">
      <c r="A961" s="225" t="s">
        <v>1458</v>
      </c>
      <c r="B961" s="271" t="s">
        <v>1459</v>
      </c>
      <c r="C961" s="49">
        <v>2021</v>
      </c>
      <c r="D961" s="228">
        <v>3187.96</v>
      </c>
    </row>
    <row r="962" spans="1:4" s="223" customFormat="1" ht="12.75" customHeight="1">
      <c r="A962" s="733" t="s">
        <v>122</v>
      </c>
      <c r="B962" s="733"/>
      <c r="C962" s="733"/>
      <c r="D962" s="251">
        <f>SUM(D944:D961)</f>
        <v>49077.649999999994</v>
      </c>
    </row>
    <row r="963" spans="1:4" s="223" customFormat="1" ht="12.75" customHeight="1">
      <c r="A963" s="735" t="s">
        <v>476</v>
      </c>
      <c r="B963" s="735"/>
      <c r="C963" s="735"/>
      <c r="D963" s="735"/>
    </row>
    <row r="964" spans="1:4" s="223" customFormat="1" ht="12.75">
      <c r="A964" s="242" t="s">
        <v>995</v>
      </c>
      <c r="B964" s="83" t="s">
        <v>1460</v>
      </c>
      <c r="C964" s="49">
        <v>2020</v>
      </c>
      <c r="D964" s="228">
        <v>36495.57</v>
      </c>
    </row>
    <row r="965" spans="1:4" s="223" customFormat="1" ht="12.75">
      <c r="A965" s="242" t="s">
        <v>996</v>
      </c>
      <c r="B965" s="83" t="s">
        <v>1461</v>
      </c>
      <c r="C965" s="49">
        <v>2021</v>
      </c>
      <c r="D965" s="228">
        <v>64547.79</v>
      </c>
    </row>
    <row r="966" spans="1:4" s="223" customFormat="1" ht="12.75" customHeight="1">
      <c r="A966" s="731" t="s">
        <v>122</v>
      </c>
      <c r="B966" s="731"/>
      <c r="C966" s="731"/>
      <c r="D966" s="238">
        <f>SUM(D964:D965)</f>
        <v>101043.36</v>
      </c>
    </row>
    <row r="967" spans="1:3" ht="12.75" customHeight="1">
      <c r="A967" s="232"/>
      <c r="B967" s="232"/>
      <c r="C967" s="61"/>
    </row>
    <row r="968" spans="1:4" s="223" customFormat="1" ht="12.75" customHeight="1">
      <c r="A968" s="722" t="s">
        <v>1667</v>
      </c>
      <c r="B968" s="722"/>
      <c r="C968" s="722"/>
      <c r="D968" s="722"/>
    </row>
    <row r="969" spans="1:4" s="223" customFormat="1" ht="12.75" customHeight="1">
      <c r="A969" s="723" t="s">
        <v>470</v>
      </c>
      <c r="B969" s="723"/>
      <c r="C969" s="723"/>
      <c r="D969" s="723"/>
    </row>
    <row r="970" spans="1:4" s="223" customFormat="1" ht="12.75" customHeight="1">
      <c r="A970" s="225">
        <v>1</v>
      </c>
      <c r="B970" s="68" t="s">
        <v>1267</v>
      </c>
      <c r="C970" s="57">
        <v>2021</v>
      </c>
      <c r="D970" s="226">
        <v>4087.65</v>
      </c>
    </row>
    <row r="971" spans="1:4" s="223" customFormat="1" ht="12.75">
      <c r="A971" s="225">
        <v>2</v>
      </c>
      <c r="B971" s="69" t="s">
        <v>1268</v>
      </c>
      <c r="C971" s="40">
        <v>2018</v>
      </c>
      <c r="D971" s="228">
        <v>11500</v>
      </c>
    </row>
    <row r="972" spans="1:4" s="223" customFormat="1" ht="12.75" customHeight="1" thickBot="1">
      <c r="A972" s="731" t="s">
        <v>122</v>
      </c>
      <c r="B972" s="731"/>
      <c r="C972" s="731"/>
      <c r="D972" s="238">
        <f>SUM(D970:D971)</f>
        <v>15587.65</v>
      </c>
    </row>
    <row r="973" spans="1:4" s="223" customFormat="1" ht="12.75" customHeight="1">
      <c r="A973" s="723" t="s">
        <v>478</v>
      </c>
      <c r="B973" s="723"/>
      <c r="C973" s="723"/>
      <c r="D973" s="723"/>
    </row>
    <row r="974" spans="1:4" s="223" customFormat="1" ht="12.75">
      <c r="A974" s="225">
        <v>1</v>
      </c>
      <c r="B974" s="69" t="s">
        <v>1269</v>
      </c>
      <c r="C974" s="40">
        <v>2019</v>
      </c>
      <c r="D974" s="228">
        <v>6834.69</v>
      </c>
    </row>
    <row r="975" spans="1:4" s="223" customFormat="1" ht="12.75">
      <c r="A975" s="225">
        <v>2</v>
      </c>
      <c r="B975" s="69" t="s">
        <v>1269</v>
      </c>
      <c r="C975" s="40">
        <v>2019</v>
      </c>
      <c r="D975" s="228">
        <v>6834.69</v>
      </c>
    </row>
    <row r="976" spans="1:4" s="223" customFormat="1" ht="12.75">
      <c r="A976" s="225">
        <v>3</v>
      </c>
      <c r="B976" s="69" t="s">
        <v>1269</v>
      </c>
      <c r="C976" s="40">
        <v>2019</v>
      </c>
      <c r="D976" s="228">
        <v>6834.69</v>
      </c>
    </row>
    <row r="977" spans="1:4" s="223" customFormat="1" ht="12.75">
      <c r="A977" s="225">
        <v>4</v>
      </c>
      <c r="B977" s="69" t="s">
        <v>1269</v>
      </c>
      <c r="C977" s="40">
        <v>2019</v>
      </c>
      <c r="D977" s="228">
        <v>6834.69</v>
      </c>
    </row>
    <row r="978" spans="1:4" s="223" customFormat="1" ht="12.75">
      <c r="A978" s="225">
        <v>5</v>
      </c>
      <c r="B978" s="69" t="s">
        <v>1269</v>
      </c>
      <c r="C978" s="40">
        <v>2019</v>
      </c>
      <c r="D978" s="228">
        <v>6834.69</v>
      </c>
    </row>
    <row r="979" spans="1:4" s="223" customFormat="1" ht="12.75">
      <c r="A979" s="225">
        <v>6</v>
      </c>
      <c r="B979" s="69" t="s">
        <v>1269</v>
      </c>
      <c r="C979" s="40">
        <v>2019</v>
      </c>
      <c r="D979" s="228">
        <v>6834.69</v>
      </c>
    </row>
    <row r="980" spans="1:4" s="223" customFormat="1" ht="12.75">
      <c r="A980" s="225">
        <v>7</v>
      </c>
      <c r="B980" s="69" t="s">
        <v>1269</v>
      </c>
      <c r="C980" s="40">
        <v>2019</v>
      </c>
      <c r="D980" s="228">
        <v>6834.69</v>
      </c>
    </row>
    <row r="981" spans="1:4" s="223" customFormat="1" ht="12.75">
      <c r="A981" s="225">
        <v>8</v>
      </c>
      <c r="B981" s="69" t="s">
        <v>1269</v>
      </c>
      <c r="C981" s="40">
        <v>2019</v>
      </c>
      <c r="D981" s="228">
        <v>6834.69</v>
      </c>
    </row>
    <row r="982" spans="1:4" s="223" customFormat="1" ht="12.75">
      <c r="A982" s="225">
        <v>9</v>
      </c>
      <c r="B982" s="229" t="s">
        <v>1269</v>
      </c>
      <c r="C982" s="42">
        <v>2019</v>
      </c>
      <c r="D982" s="230">
        <v>6834.69</v>
      </c>
    </row>
    <row r="983" spans="1:4" s="223" customFormat="1" ht="12.75">
      <c r="A983" s="276">
        <v>10</v>
      </c>
      <c r="B983" s="69" t="s">
        <v>1269</v>
      </c>
      <c r="C983" s="40">
        <v>2020</v>
      </c>
      <c r="D983" s="228">
        <v>8134.11</v>
      </c>
    </row>
    <row r="984" spans="1:4" s="223" customFormat="1" ht="12.75">
      <c r="A984" s="276">
        <v>11</v>
      </c>
      <c r="B984" s="69" t="s">
        <v>1269</v>
      </c>
      <c r="C984" s="40">
        <v>2020</v>
      </c>
      <c r="D984" s="228">
        <v>8134.11</v>
      </c>
    </row>
    <row r="985" spans="1:4" s="223" customFormat="1" ht="12.75" customHeight="1" thickBot="1">
      <c r="A985" s="725" t="s">
        <v>122</v>
      </c>
      <c r="B985" s="725"/>
      <c r="C985" s="725"/>
      <c r="D985" s="256">
        <f>SUM(D974:D984)</f>
        <v>77780.43000000001</v>
      </c>
    </row>
    <row r="986" spans="1:4" ht="13.5" thickBot="1">
      <c r="A986" s="272"/>
      <c r="B986" s="273"/>
      <c r="C986" s="274"/>
      <c r="D986" s="275"/>
    </row>
    <row r="987" spans="1:4" s="223" customFormat="1" ht="12.75" customHeight="1">
      <c r="A987" s="722" t="s">
        <v>1668</v>
      </c>
      <c r="B987" s="722"/>
      <c r="C987" s="722"/>
      <c r="D987" s="722"/>
    </row>
    <row r="988" spans="1:4" s="223" customFormat="1" ht="12.75" customHeight="1">
      <c r="A988" s="723" t="s">
        <v>470</v>
      </c>
      <c r="B988" s="723"/>
      <c r="C988" s="723"/>
      <c r="D988" s="723"/>
    </row>
    <row r="989" spans="1:4" s="223" customFormat="1" ht="12.75">
      <c r="A989" s="225">
        <v>1</v>
      </c>
      <c r="B989" s="41" t="s">
        <v>1518</v>
      </c>
      <c r="C989" s="40">
        <v>2020</v>
      </c>
      <c r="D989" s="228">
        <v>6613.56</v>
      </c>
    </row>
    <row r="990" spans="1:4" s="223" customFormat="1" ht="25.5">
      <c r="A990" s="225">
        <v>2</v>
      </c>
      <c r="B990" s="41" t="s">
        <v>1519</v>
      </c>
      <c r="C990" s="40">
        <v>2020</v>
      </c>
      <c r="D990" s="228">
        <v>2647</v>
      </c>
    </row>
    <row r="991" spans="1:4" s="223" customFormat="1" ht="12.75">
      <c r="A991" s="225">
        <v>3</v>
      </c>
      <c r="B991" s="41" t="s">
        <v>1520</v>
      </c>
      <c r="C991" s="40">
        <v>2022</v>
      </c>
      <c r="D991" s="228">
        <v>1593.66</v>
      </c>
    </row>
    <row r="992" spans="1:4" s="223" customFormat="1" ht="12.75" customHeight="1">
      <c r="A992" s="724" t="s">
        <v>122</v>
      </c>
      <c r="B992" s="724"/>
      <c r="C992" s="724"/>
      <c r="D992" s="255">
        <f>SUM(D989:D991)</f>
        <v>10854.220000000001</v>
      </c>
    </row>
    <row r="993" spans="1:4" s="223" customFormat="1" ht="12.75" customHeight="1">
      <c r="A993" s="723" t="s">
        <v>478</v>
      </c>
      <c r="B993" s="723"/>
      <c r="C993" s="723"/>
      <c r="D993" s="723"/>
    </row>
    <row r="994" spans="1:4" s="223" customFormat="1" ht="25.5">
      <c r="A994" s="225">
        <v>1</v>
      </c>
      <c r="B994" s="69" t="s">
        <v>1521</v>
      </c>
      <c r="C994" s="40">
        <v>2020</v>
      </c>
      <c r="D994" s="228">
        <v>19000</v>
      </c>
    </row>
    <row r="995" spans="1:4" s="223" customFormat="1" ht="12.75">
      <c r="A995" s="225">
        <v>2</v>
      </c>
      <c r="B995" s="69" t="s">
        <v>1522</v>
      </c>
      <c r="C995" s="40">
        <v>2020</v>
      </c>
      <c r="D995" s="228">
        <v>90589.5</v>
      </c>
    </row>
    <row r="996" spans="1:4" s="223" customFormat="1" ht="12.75">
      <c r="A996" s="225">
        <v>3</v>
      </c>
      <c r="B996" s="69" t="s">
        <v>1523</v>
      </c>
      <c r="C996" s="40">
        <v>2018</v>
      </c>
      <c r="D996" s="228">
        <v>6660.52</v>
      </c>
    </row>
    <row r="997" spans="1:4" s="223" customFormat="1" ht="25.5">
      <c r="A997" s="225">
        <v>4</v>
      </c>
      <c r="B997" s="69" t="s">
        <v>1524</v>
      </c>
      <c r="C997" s="40">
        <v>2018</v>
      </c>
      <c r="D997" s="228">
        <v>16825.99</v>
      </c>
    </row>
    <row r="998" spans="1:4" s="223" customFormat="1" ht="12.75">
      <c r="A998" s="225">
        <v>5</v>
      </c>
      <c r="B998" s="229" t="s">
        <v>1525</v>
      </c>
      <c r="C998" s="42">
        <v>2019</v>
      </c>
      <c r="D998" s="230">
        <v>29074.39</v>
      </c>
    </row>
    <row r="999" spans="1:4" s="223" customFormat="1" ht="12.75">
      <c r="A999" s="276">
        <v>6</v>
      </c>
      <c r="B999" s="69" t="s">
        <v>1526</v>
      </c>
      <c r="C999" s="40">
        <v>2020</v>
      </c>
      <c r="D999" s="228">
        <v>3819.52</v>
      </c>
    </row>
    <row r="1000" spans="1:4" s="223" customFormat="1" ht="12.75">
      <c r="A1000" s="276">
        <v>7</v>
      </c>
      <c r="B1000" s="69" t="s">
        <v>1527</v>
      </c>
      <c r="C1000" s="40">
        <v>2023</v>
      </c>
      <c r="D1000" s="228">
        <v>3173.98</v>
      </c>
    </row>
    <row r="1001" spans="1:4" s="223" customFormat="1" ht="12.75" customHeight="1" thickBot="1">
      <c r="A1001" s="725" t="s">
        <v>122</v>
      </c>
      <c r="B1001" s="725"/>
      <c r="C1001" s="725"/>
      <c r="D1001" s="256">
        <f>SUM(D994:D1000)</f>
        <v>169143.90000000002</v>
      </c>
    </row>
    <row r="1002" spans="1:3" ht="13.5" thickBot="1">
      <c r="A1002" s="232"/>
      <c r="B1002" s="232"/>
      <c r="C1002" s="61"/>
    </row>
    <row r="1003" spans="1:4" ht="12.75" customHeight="1">
      <c r="A1003" s="722" t="s">
        <v>479</v>
      </c>
      <c r="B1003" s="722"/>
      <c r="C1003" s="722"/>
      <c r="D1003" s="722"/>
    </row>
    <row r="1004" spans="1:4" ht="12.75" customHeight="1">
      <c r="A1004" s="727" t="s">
        <v>470</v>
      </c>
      <c r="B1004" s="727"/>
      <c r="C1004" s="727"/>
      <c r="D1004" s="727"/>
    </row>
    <row r="1005" spans="1:4" ht="12.75">
      <c r="A1005" s="225">
        <v>1</v>
      </c>
      <c r="B1005" s="68" t="s">
        <v>1196</v>
      </c>
      <c r="C1005" s="57">
        <v>2021</v>
      </c>
      <c r="D1005" s="226">
        <v>4400</v>
      </c>
    </row>
    <row r="1006" spans="1:4" ht="12.75">
      <c r="A1006" s="225">
        <v>2</v>
      </c>
      <c r="B1006" s="340" t="s">
        <v>1196</v>
      </c>
      <c r="C1006" s="341">
        <v>2021</v>
      </c>
      <c r="D1006" s="226">
        <v>4400</v>
      </c>
    </row>
    <row r="1007" spans="1:4" ht="12.75" customHeight="1">
      <c r="A1007" s="730" t="s">
        <v>122</v>
      </c>
      <c r="B1007" s="730"/>
      <c r="C1007" s="730"/>
      <c r="D1007" s="233">
        <f>SUM(D1005:D1006)</f>
        <v>8800</v>
      </c>
    </row>
    <row r="1008" spans="1:4" ht="12.75" customHeight="1">
      <c r="A1008" s="727" t="s">
        <v>478</v>
      </c>
      <c r="B1008" s="727"/>
      <c r="C1008" s="727"/>
      <c r="D1008" s="727"/>
    </row>
    <row r="1009" spans="1:4" ht="12.75">
      <c r="A1009" s="225">
        <v>1</v>
      </c>
      <c r="B1009" s="69" t="s">
        <v>1197</v>
      </c>
      <c r="C1009" s="40">
        <v>2020</v>
      </c>
      <c r="D1009" s="228">
        <v>3873.45</v>
      </c>
    </row>
    <row r="1010" spans="1:4" ht="12.75">
      <c r="A1010" s="237">
        <v>2</v>
      </c>
      <c r="B1010" s="497" t="s">
        <v>1197</v>
      </c>
      <c r="C1010" s="498">
        <v>2022</v>
      </c>
      <c r="D1010" s="230">
        <v>3420.63</v>
      </c>
    </row>
    <row r="1011" spans="1:4" ht="12.75">
      <c r="A1011" s="237">
        <v>3</v>
      </c>
      <c r="B1011" s="497" t="s">
        <v>1197</v>
      </c>
      <c r="C1011" s="498">
        <v>2022</v>
      </c>
      <c r="D1011" s="230">
        <v>3420.63</v>
      </c>
    </row>
    <row r="1012" spans="1:4" ht="12.75">
      <c r="A1012" s="237">
        <v>4</v>
      </c>
      <c r="B1012" s="497" t="s">
        <v>1197</v>
      </c>
      <c r="C1012" s="498">
        <v>2022</v>
      </c>
      <c r="D1012" s="230">
        <v>4614.96</v>
      </c>
    </row>
    <row r="1013" spans="1:4" ht="12.75" customHeight="1" thickBot="1">
      <c r="A1013" s="731" t="s">
        <v>122</v>
      </c>
      <c r="B1013" s="731"/>
      <c r="C1013" s="731"/>
      <c r="D1013" s="238">
        <f>SUM(D1009:D1012)</f>
        <v>15329.669999999998</v>
      </c>
    </row>
    <row r="1014" ht="13.5" thickBot="1">
      <c r="B1014" s="217"/>
    </row>
    <row r="1015" spans="1:4" s="223" customFormat="1" ht="12.75" customHeight="1">
      <c r="A1015" s="722" t="s">
        <v>2711</v>
      </c>
      <c r="B1015" s="722"/>
      <c r="C1015" s="722"/>
      <c r="D1015" s="722"/>
    </row>
    <row r="1016" spans="1:4" s="223" customFormat="1" ht="12.75" customHeight="1">
      <c r="A1016" s="723" t="s">
        <v>470</v>
      </c>
      <c r="B1016" s="723"/>
      <c r="C1016" s="723"/>
      <c r="D1016" s="723"/>
    </row>
    <row r="1017" spans="1:4" s="223" customFormat="1" ht="12.75" customHeight="1">
      <c r="A1017" s="653"/>
      <c r="B1017" s="654" t="s">
        <v>2871</v>
      </c>
      <c r="C1017" s="654"/>
      <c r="D1017" s="655"/>
    </row>
    <row r="1018" spans="1:4" s="223" customFormat="1" ht="12.75">
      <c r="A1018" s="225">
        <v>1</v>
      </c>
      <c r="B1018" s="41" t="s">
        <v>2725</v>
      </c>
      <c r="C1018" s="40">
        <v>2018</v>
      </c>
      <c r="D1018" s="228">
        <v>1789</v>
      </c>
    </row>
    <row r="1019" spans="1:4" s="223" customFormat="1" ht="12.75">
      <c r="A1019" s="225">
        <v>2</v>
      </c>
      <c r="B1019" s="41" t="s">
        <v>2725</v>
      </c>
      <c r="C1019" s="40">
        <v>2018</v>
      </c>
      <c r="D1019" s="228">
        <v>1789</v>
      </c>
    </row>
    <row r="1020" spans="1:4" s="223" customFormat="1" ht="12.75">
      <c r="A1020" s="225">
        <v>3</v>
      </c>
      <c r="B1020" s="41" t="s">
        <v>2725</v>
      </c>
      <c r="C1020" s="40">
        <v>2018</v>
      </c>
      <c r="D1020" s="228">
        <v>1789</v>
      </c>
    </row>
    <row r="1021" spans="1:4" s="223" customFormat="1" ht="12.75">
      <c r="A1021" s="225">
        <v>4</v>
      </c>
      <c r="B1021" s="41" t="s">
        <v>2725</v>
      </c>
      <c r="C1021" s="40">
        <v>2018</v>
      </c>
      <c r="D1021" s="228">
        <v>1789</v>
      </c>
    </row>
    <row r="1022" spans="1:4" s="223" customFormat="1" ht="12.75">
      <c r="A1022" s="225">
        <v>5</v>
      </c>
      <c r="B1022" s="41" t="s">
        <v>2725</v>
      </c>
      <c r="C1022" s="40">
        <v>2018</v>
      </c>
      <c r="D1022" s="228">
        <v>1789</v>
      </c>
    </row>
    <row r="1023" spans="1:4" s="223" customFormat="1" ht="12.75">
      <c r="A1023" s="225">
        <v>6</v>
      </c>
      <c r="B1023" s="41" t="s">
        <v>2725</v>
      </c>
      <c r="C1023" s="40">
        <v>2018</v>
      </c>
      <c r="D1023" s="228">
        <v>1789</v>
      </c>
    </row>
    <row r="1024" spans="1:4" s="223" customFormat="1" ht="12.75">
      <c r="A1024" s="225">
        <v>7</v>
      </c>
      <c r="B1024" s="41" t="s">
        <v>2725</v>
      </c>
      <c r="C1024" s="40">
        <v>2018</v>
      </c>
      <c r="D1024" s="228">
        <v>1789</v>
      </c>
    </row>
    <row r="1025" spans="1:4" s="223" customFormat="1" ht="12.75">
      <c r="A1025" s="225">
        <v>8</v>
      </c>
      <c r="B1025" s="41" t="s">
        <v>2725</v>
      </c>
      <c r="C1025" s="40">
        <v>2018</v>
      </c>
      <c r="D1025" s="228">
        <v>2859</v>
      </c>
    </row>
    <row r="1026" spans="1:4" s="223" customFormat="1" ht="12.75">
      <c r="A1026" s="225">
        <v>9</v>
      </c>
      <c r="B1026" s="41" t="s">
        <v>2726</v>
      </c>
      <c r="C1026" s="40">
        <v>2018</v>
      </c>
      <c r="D1026" s="228">
        <v>293.97</v>
      </c>
    </row>
    <row r="1027" spans="1:4" s="223" customFormat="1" ht="12.75">
      <c r="A1027" s="225">
        <v>10</v>
      </c>
      <c r="B1027" s="41" t="s">
        <v>2727</v>
      </c>
      <c r="C1027" s="40">
        <v>2018</v>
      </c>
      <c r="D1027" s="228">
        <v>599.01</v>
      </c>
    </row>
    <row r="1028" spans="1:4" s="223" customFormat="1" ht="12.75">
      <c r="A1028" s="225">
        <v>11</v>
      </c>
      <c r="B1028" s="41" t="s">
        <v>2728</v>
      </c>
      <c r="C1028" s="40">
        <v>2019</v>
      </c>
      <c r="D1028" s="228">
        <v>3198.5</v>
      </c>
    </row>
    <row r="1029" spans="1:4" s="223" customFormat="1" ht="12.75">
      <c r="A1029" s="225">
        <v>12</v>
      </c>
      <c r="B1029" s="41" t="s">
        <v>2729</v>
      </c>
      <c r="C1029" s="40">
        <v>2019</v>
      </c>
      <c r="D1029" s="228">
        <v>3381.19</v>
      </c>
    </row>
    <row r="1030" spans="1:4" s="223" customFormat="1" ht="12.75">
      <c r="A1030" s="225">
        <v>13</v>
      </c>
      <c r="B1030" s="41" t="s">
        <v>2730</v>
      </c>
      <c r="C1030" s="40">
        <v>2019</v>
      </c>
      <c r="D1030" s="228">
        <v>269</v>
      </c>
    </row>
    <row r="1031" spans="1:4" s="223" customFormat="1" ht="12.75">
      <c r="A1031" s="225">
        <v>14</v>
      </c>
      <c r="B1031" s="41" t="s">
        <v>2730</v>
      </c>
      <c r="C1031" s="40">
        <v>2019</v>
      </c>
      <c r="D1031" s="228">
        <v>269</v>
      </c>
    </row>
    <row r="1032" spans="1:4" s="223" customFormat="1" ht="12.75">
      <c r="A1032" s="225">
        <v>15</v>
      </c>
      <c r="B1032" s="41" t="s">
        <v>2730</v>
      </c>
      <c r="C1032" s="40">
        <v>2019</v>
      </c>
      <c r="D1032" s="228">
        <v>269</v>
      </c>
    </row>
    <row r="1033" spans="1:4" s="223" customFormat="1" ht="12.75">
      <c r="A1033" s="225">
        <v>16</v>
      </c>
      <c r="B1033" s="41" t="s">
        <v>2731</v>
      </c>
      <c r="C1033" s="40">
        <v>2019</v>
      </c>
      <c r="D1033" s="228">
        <v>269</v>
      </c>
    </row>
    <row r="1034" spans="1:4" s="223" customFormat="1" ht="12.75">
      <c r="A1034" s="225">
        <v>17</v>
      </c>
      <c r="B1034" s="41" t="s">
        <v>2731</v>
      </c>
      <c r="C1034" s="40">
        <v>2019</v>
      </c>
      <c r="D1034" s="228">
        <v>269</v>
      </c>
    </row>
    <row r="1035" spans="1:4" s="223" customFormat="1" ht="12.75">
      <c r="A1035" s="225">
        <v>18</v>
      </c>
      <c r="B1035" s="41" t="s">
        <v>2732</v>
      </c>
      <c r="C1035" s="40">
        <v>2020</v>
      </c>
      <c r="D1035" s="228">
        <v>941.18</v>
      </c>
    </row>
    <row r="1036" spans="1:4" s="223" customFormat="1" ht="12.75">
      <c r="A1036" s="225">
        <v>19</v>
      </c>
      <c r="B1036" s="41" t="s">
        <v>2733</v>
      </c>
      <c r="C1036" s="40">
        <v>2021</v>
      </c>
      <c r="D1036" s="228">
        <v>3923.7</v>
      </c>
    </row>
    <row r="1037" spans="1:4" s="223" customFormat="1" ht="12.75">
      <c r="A1037" s="225">
        <v>20</v>
      </c>
      <c r="B1037" s="41" t="s">
        <v>2734</v>
      </c>
      <c r="C1037" s="40">
        <v>2021</v>
      </c>
      <c r="D1037" s="228">
        <v>4428</v>
      </c>
    </row>
    <row r="1038" spans="1:4" s="223" customFormat="1" ht="12.75">
      <c r="A1038" s="225">
        <v>21</v>
      </c>
      <c r="B1038" s="41" t="s">
        <v>2734</v>
      </c>
      <c r="C1038" s="40">
        <v>2021</v>
      </c>
      <c r="D1038" s="228">
        <v>4428</v>
      </c>
    </row>
    <row r="1039" spans="1:4" s="223" customFormat="1" ht="12.75">
      <c r="A1039" s="225">
        <v>22</v>
      </c>
      <c r="B1039" s="41" t="s">
        <v>2734</v>
      </c>
      <c r="C1039" s="40">
        <v>2021</v>
      </c>
      <c r="D1039" s="228">
        <v>4428</v>
      </c>
    </row>
    <row r="1040" spans="1:4" s="223" customFormat="1" ht="12.75">
      <c r="A1040" s="225">
        <v>23</v>
      </c>
      <c r="B1040" s="41" t="s">
        <v>2734</v>
      </c>
      <c r="C1040" s="40">
        <v>2021</v>
      </c>
      <c r="D1040" s="228">
        <v>4428</v>
      </c>
    </row>
    <row r="1041" spans="1:4" s="223" customFormat="1" ht="12.75">
      <c r="A1041" s="225">
        <v>24</v>
      </c>
      <c r="B1041" s="41" t="s">
        <v>2872</v>
      </c>
      <c r="C1041" s="40">
        <v>2023</v>
      </c>
      <c r="D1041" s="228">
        <v>2998</v>
      </c>
    </row>
    <row r="1042" spans="1:4" s="223" customFormat="1" ht="12.75">
      <c r="A1042" s="225">
        <v>25</v>
      </c>
      <c r="B1042" s="41" t="s">
        <v>2873</v>
      </c>
      <c r="C1042" s="40">
        <v>2023</v>
      </c>
      <c r="D1042" s="228">
        <v>2599</v>
      </c>
    </row>
    <row r="1043" spans="1:4" s="223" customFormat="1" ht="12.75" customHeight="1">
      <c r="A1043" s="653"/>
      <c r="B1043" s="654" t="s">
        <v>2874</v>
      </c>
      <c r="C1043" s="654"/>
      <c r="D1043" s="655"/>
    </row>
    <row r="1044" spans="1:4" s="223" customFormat="1" ht="12.75">
      <c r="A1044" s="225">
        <v>1</v>
      </c>
      <c r="B1044" s="41" t="s">
        <v>2725</v>
      </c>
      <c r="C1044" s="40">
        <v>2018</v>
      </c>
      <c r="D1044" s="228">
        <v>1789</v>
      </c>
    </row>
    <row r="1045" spans="1:4" s="223" customFormat="1" ht="12.75">
      <c r="A1045" s="225">
        <v>2</v>
      </c>
      <c r="B1045" s="41" t="s">
        <v>2725</v>
      </c>
      <c r="C1045" s="40">
        <v>2018</v>
      </c>
      <c r="D1045" s="228">
        <v>1789</v>
      </c>
    </row>
    <row r="1046" spans="1:4" s="223" customFormat="1" ht="12.75">
      <c r="A1046" s="225">
        <v>3</v>
      </c>
      <c r="B1046" s="41" t="s">
        <v>2725</v>
      </c>
      <c r="C1046" s="40">
        <v>2018</v>
      </c>
      <c r="D1046" s="228">
        <v>1789</v>
      </c>
    </row>
    <row r="1047" spans="1:4" s="223" customFormat="1" ht="12.75">
      <c r="A1047" s="225">
        <v>4</v>
      </c>
      <c r="B1047" s="41" t="s">
        <v>2725</v>
      </c>
      <c r="C1047" s="40">
        <v>2018</v>
      </c>
      <c r="D1047" s="228">
        <v>2859</v>
      </c>
    </row>
    <row r="1048" spans="1:4" s="223" customFormat="1" ht="12.75">
      <c r="A1048" s="225">
        <v>5</v>
      </c>
      <c r="B1048" s="41" t="s">
        <v>2725</v>
      </c>
      <c r="C1048" s="40">
        <v>2018</v>
      </c>
      <c r="D1048" s="228">
        <v>1789</v>
      </c>
    </row>
    <row r="1049" spans="1:4" s="223" customFormat="1" ht="12.75">
      <c r="A1049" s="225">
        <v>6</v>
      </c>
      <c r="B1049" s="41" t="s">
        <v>2725</v>
      </c>
      <c r="C1049" s="40">
        <v>2018</v>
      </c>
      <c r="D1049" s="228">
        <v>1789</v>
      </c>
    </row>
    <row r="1050" spans="1:4" s="223" customFormat="1" ht="12.75">
      <c r="A1050" s="225">
        <v>7</v>
      </c>
      <c r="B1050" s="41" t="s">
        <v>2730</v>
      </c>
      <c r="C1050" s="40">
        <v>2019</v>
      </c>
      <c r="D1050" s="228">
        <v>269</v>
      </c>
    </row>
    <row r="1051" spans="1:4" s="223" customFormat="1" ht="12.75">
      <c r="A1051" s="225">
        <v>8</v>
      </c>
      <c r="B1051" s="41" t="s">
        <v>2734</v>
      </c>
      <c r="C1051" s="40">
        <v>2021</v>
      </c>
      <c r="D1051" s="228">
        <v>4428</v>
      </c>
    </row>
    <row r="1052" spans="1:4" s="223" customFormat="1" ht="12.75" customHeight="1">
      <c r="A1052" s="653"/>
      <c r="B1052" s="654" t="s">
        <v>2875</v>
      </c>
      <c r="C1052" s="654"/>
      <c r="D1052" s="655"/>
    </row>
    <row r="1053" spans="1:4" s="223" customFormat="1" ht="12.75">
      <c r="A1053" s="225">
        <v>1</v>
      </c>
      <c r="B1053" s="41" t="s">
        <v>2725</v>
      </c>
      <c r="C1053" s="40">
        <v>2018</v>
      </c>
      <c r="D1053" s="228">
        <v>1789</v>
      </c>
    </row>
    <row r="1054" spans="1:4" s="223" customFormat="1" ht="12.75">
      <c r="A1054" s="225">
        <v>2</v>
      </c>
      <c r="B1054" s="41" t="s">
        <v>2727</v>
      </c>
      <c r="C1054" s="40">
        <v>2018</v>
      </c>
      <c r="D1054" s="228">
        <v>599.01</v>
      </c>
    </row>
    <row r="1055" spans="1:4" s="223" customFormat="1" ht="12.75">
      <c r="A1055" s="225">
        <v>3</v>
      </c>
      <c r="B1055" s="41" t="s">
        <v>2734</v>
      </c>
      <c r="C1055" s="40">
        <v>2021</v>
      </c>
      <c r="D1055" s="228">
        <v>4428</v>
      </c>
    </row>
    <row r="1056" spans="1:4" s="223" customFormat="1" ht="12.75" customHeight="1">
      <c r="A1056" s="724" t="s">
        <v>122</v>
      </c>
      <c r="B1056" s="724"/>
      <c r="C1056" s="724"/>
      <c r="D1056" s="255">
        <f>SUM(D1018:D1055)</f>
        <v>75690.56</v>
      </c>
    </row>
    <row r="1057" spans="1:4" s="223" customFormat="1" ht="12.75" customHeight="1">
      <c r="A1057" s="723" t="s">
        <v>478</v>
      </c>
      <c r="B1057" s="723"/>
      <c r="C1057" s="723"/>
      <c r="D1057" s="723"/>
    </row>
    <row r="1058" spans="1:4" s="223" customFormat="1" ht="12.75" customHeight="1">
      <c r="A1058" s="653"/>
      <c r="B1058" s="654" t="s">
        <v>2871</v>
      </c>
      <c r="C1058" s="654"/>
      <c r="D1058" s="655"/>
    </row>
    <row r="1059" spans="1:4" s="223" customFormat="1" ht="12.75">
      <c r="A1059" s="225">
        <v>1</v>
      </c>
      <c r="B1059" s="69" t="s">
        <v>2735</v>
      </c>
      <c r="C1059" s="40">
        <v>2018</v>
      </c>
      <c r="D1059" s="228">
        <v>350.55</v>
      </c>
    </row>
    <row r="1060" spans="1:4" s="223" customFormat="1" ht="12.75">
      <c r="A1060" s="225">
        <v>2</v>
      </c>
      <c r="B1060" s="69" t="s">
        <v>2736</v>
      </c>
      <c r="C1060" s="40">
        <v>2018</v>
      </c>
      <c r="D1060" s="228">
        <v>690</v>
      </c>
    </row>
    <row r="1061" spans="1:4" s="223" customFormat="1" ht="12.75">
      <c r="A1061" s="225">
        <v>3</v>
      </c>
      <c r="B1061" s="69" t="s">
        <v>2736</v>
      </c>
      <c r="C1061" s="40">
        <v>2018</v>
      </c>
      <c r="D1061" s="228">
        <v>690</v>
      </c>
    </row>
    <row r="1062" spans="1:4" s="223" customFormat="1" ht="12.75">
      <c r="A1062" s="225">
        <v>4</v>
      </c>
      <c r="B1062" s="69" t="s">
        <v>2737</v>
      </c>
      <c r="C1062" s="40">
        <v>2019</v>
      </c>
      <c r="D1062" s="228">
        <v>499</v>
      </c>
    </row>
    <row r="1063" spans="1:4" s="223" customFormat="1" ht="12.75">
      <c r="A1063" s="225">
        <v>5</v>
      </c>
      <c r="B1063" s="69" t="s">
        <v>2738</v>
      </c>
      <c r="C1063" s="40">
        <v>2022</v>
      </c>
      <c r="D1063" s="228">
        <v>979</v>
      </c>
    </row>
    <row r="1064" spans="1:4" s="223" customFormat="1" ht="12.75">
      <c r="A1064" s="225">
        <v>6</v>
      </c>
      <c r="B1064" s="69" t="s">
        <v>2876</v>
      </c>
      <c r="C1064" s="40">
        <v>2023</v>
      </c>
      <c r="D1064" s="228">
        <v>329.99</v>
      </c>
    </row>
    <row r="1065" spans="1:4" s="223" customFormat="1" ht="12.75" customHeight="1">
      <c r="A1065" s="653"/>
      <c r="B1065" s="654" t="s">
        <v>2874</v>
      </c>
      <c r="C1065" s="654"/>
      <c r="D1065" s="655"/>
    </row>
    <row r="1066" spans="1:4" s="223" customFormat="1" ht="12.75">
      <c r="A1066" s="225">
        <v>1</v>
      </c>
      <c r="B1066" s="69" t="s">
        <v>2738</v>
      </c>
      <c r="C1066" s="40">
        <v>2022</v>
      </c>
      <c r="D1066" s="228">
        <v>979</v>
      </c>
    </row>
    <row r="1067" spans="1:4" s="223" customFormat="1" ht="12.75" customHeight="1">
      <c r="A1067" s="653"/>
      <c r="B1067" s="654" t="s">
        <v>2875</v>
      </c>
      <c r="C1067" s="654"/>
      <c r="D1067" s="655"/>
    </row>
    <row r="1068" spans="1:4" s="223" customFormat="1" ht="12.75">
      <c r="A1068" s="225">
        <v>1</v>
      </c>
      <c r="B1068" s="69" t="s">
        <v>2738</v>
      </c>
      <c r="C1068" s="40">
        <v>2022</v>
      </c>
      <c r="D1068" s="228">
        <v>979</v>
      </c>
    </row>
    <row r="1069" spans="1:4" s="223" customFormat="1" ht="12.75" customHeight="1" thickBot="1">
      <c r="A1069" s="725" t="s">
        <v>122</v>
      </c>
      <c r="B1069" s="725"/>
      <c r="C1069" s="725"/>
      <c r="D1069" s="256">
        <f>SUM(D1059:D1068)</f>
        <v>5496.54</v>
      </c>
    </row>
    <row r="1070" spans="1:3" ht="13.5" thickBot="1">
      <c r="A1070" s="232"/>
      <c r="B1070" s="232"/>
      <c r="C1070" s="61"/>
    </row>
    <row r="1071" spans="1:4" ht="27.75" customHeight="1">
      <c r="A1071" s="722" t="s">
        <v>2704</v>
      </c>
      <c r="B1071" s="722"/>
      <c r="C1071" s="722"/>
      <c r="D1071" s="722"/>
    </row>
    <row r="1072" spans="1:4" ht="12.75" customHeight="1">
      <c r="A1072" s="727" t="s">
        <v>470</v>
      </c>
      <c r="B1072" s="727"/>
      <c r="C1072" s="727"/>
      <c r="D1072" s="727"/>
    </row>
    <row r="1073" spans="1:4" ht="25.5">
      <c r="A1073" s="225">
        <v>1</v>
      </c>
      <c r="B1073" s="69" t="s">
        <v>2036</v>
      </c>
      <c r="C1073" s="40">
        <v>2018</v>
      </c>
      <c r="D1073" s="228">
        <v>3470</v>
      </c>
    </row>
    <row r="1074" spans="1:4" ht="25.5">
      <c r="A1074" s="225">
        <v>2</v>
      </c>
      <c r="B1074" s="69" t="s">
        <v>2036</v>
      </c>
      <c r="C1074" s="40">
        <v>2018</v>
      </c>
      <c r="D1074" s="228">
        <v>3470</v>
      </c>
    </row>
    <row r="1075" spans="1:4" ht="51">
      <c r="A1075" s="225">
        <v>3</v>
      </c>
      <c r="B1075" s="69" t="s">
        <v>2037</v>
      </c>
      <c r="C1075" s="40">
        <v>2019</v>
      </c>
      <c r="D1075" s="228">
        <v>4216.44</v>
      </c>
    </row>
    <row r="1076" spans="1:4" ht="51">
      <c r="A1076" s="225">
        <v>4</v>
      </c>
      <c r="B1076" s="69" t="s">
        <v>2037</v>
      </c>
      <c r="C1076" s="40">
        <v>2019</v>
      </c>
      <c r="D1076" s="228">
        <v>4216.44</v>
      </c>
    </row>
    <row r="1077" spans="1:4" ht="51">
      <c r="A1077" s="225">
        <v>5</v>
      </c>
      <c r="B1077" s="69" t="s">
        <v>2037</v>
      </c>
      <c r="C1077" s="40">
        <v>2019</v>
      </c>
      <c r="D1077" s="228">
        <v>4216.44</v>
      </c>
    </row>
    <row r="1078" spans="1:4" ht="25.5">
      <c r="A1078" s="225">
        <v>6</v>
      </c>
      <c r="B1078" s="69" t="s">
        <v>2038</v>
      </c>
      <c r="C1078" s="40">
        <v>2020</v>
      </c>
      <c r="D1078" s="228">
        <v>4611.27</v>
      </c>
    </row>
    <row r="1079" spans="1:4" ht="25.5">
      <c r="A1079" s="225">
        <v>7</v>
      </c>
      <c r="B1079" s="69" t="s">
        <v>2038</v>
      </c>
      <c r="C1079" s="40">
        <v>2020</v>
      </c>
      <c r="D1079" s="228">
        <v>4611.27</v>
      </c>
    </row>
    <row r="1080" spans="1:4" ht="25.5">
      <c r="A1080" s="225">
        <v>8</v>
      </c>
      <c r="B1080" s="69" t="s">
        <v>2038</v>
      </c>
      <c r="C1080" s="40">
        <v>2020</v>
      </c>
      <c r="D1080" s="228">
        <v>4611.27</v>
      </c>
    </row>
    <row r="1081" spans="1:4" ht="25.5">
      <c r="A1081" s="225">
        <v>9</v>
      </c>
      <c r="B1081" s="69" t="s">
        <v>2038</v>
      </c>
      <c r="C1081" s="40">
        <v>2020</v>
      </c>
      <c r="D1081" s="228">
        <v>4611.27</v>
      </c>
    </row>
    <row r="1082" spans="1:4" ht="25.5">
      <c r="A1082" s="225">
        <v>10</v>
      </c>
      <c r="B1082" s="69" t="s">
        <v>2038</v>
      </c>
      <c r="C1082" s="40">
        <v>2020</v>
      </c>
      <c r="D1082" s="228">
        <v>4611.27</v>
      </c>
    </row>
    <row r="1083" spans="1:4" ht="25.5">
      <c r="A1083" s="225">
        <v>11</v>
      </c>
      <c r="B1083" s="69" t="s">
        <v>2038</v>
      </c>
      <c r="C1083" s="40">
        <v>2020</v>
      </c>
      <c r="D1083" s="228">
        <v>4611.27</v>
      </c>
    </row>
    <row r="1084" spans="1:4" ht="25.5">
      <c r="A1084" s="225">
        <v>12</v>
      </c>
      <c r="B1084" s="69" t="s">
        <v>2038</v>
      </c>
      <c r="C1084" s="40">
        <v>2020</v>
      </c>
      <c r="D1084" s="228">
        <v>4611.27</v>
      </c>
    </row>
    <row r="1085" spans="1:4" ht="25.5">
      <c r="A1085" s="225">
        <v>13</v>
      </c>
      <c r="B1085" s="69" t="s">
        <v>2038</v>
      </c>
      <c r="C1085" s="40">
        <v>2020</v>
      </c>
      <c r="D1085" s="228">
        <v>4611.27</v>
      </c>
    </row>
    <row r="1086" spans="1:4" ht="25.5">
      <c r="A1086" s="225">
        <v>14</v>
      </c>
      <c r="B1086" s="69" t="s">
        <v>2038</v>
      </c>
      <c r="C1086" s="40">
        <v>2020</v>
      </c>
      <c r="D1086" s="228">
        <v>4611.27</v>
      </c>
    </row>
    <row r="1087" spans="1:4" ht="25.5">
      <c r="A1087" s="225">
        <v>15</v>
      </c>
      <c r="B1087" s="69" t="s">
        <v>2038</v>
      </c>
      <c r="C1087" s="40">
        <v>2020</v>
      </c>
      <c r="D1087" s="228">
        <v>4611.27</v>
      </c>
    </row>
    <row r="1088" spans="1:4" ht="25.5">
      <c r="A1088" s="225">
        <v>16</v>
      </c>
      <c r="B1088" s="69" t="s">
        <v>2038</v>
      </c>
      <c r="C1088" s="40">
        <v>2020</v>
      </c>
      <c r="D1088" s="228">
        <v>4611.27</v>
      </c>
    </row>
    <row r="1089" spans="1:4" ht="25.5">
      <c r="A1089" s="225">
        <v>17</v>
      </c>
      <c r="B1089" s="69" t="s">
        <v>2038</v>
      </c>
      <c r="C1089" s="40">
        <v>2020</v>
      </c>
      <c r="D1089" s="228">
        <v>4611.27</v>
      </c>
    </row>
    <row r="1090" spans="1:4" ht="25.5">
      <c r="A1090" s="225">
        <v>18</v>
      </c>
      <c r="B1090" s="69" t="s">
        <v>2038</v>
      </c>
      <c r="C1090" s="40">
        <v>2020</v>
      </c>
      <c r="D1090" s="228">
        <v>4611.27</v>
      </c>
    </row>
    <row r="1091" spans="1:4" ht="25.5">
      <c r="A1091" s="225">
        <v>19</v>
      </c>
      <c r="B1091" s="69" t="s">
        <v>2038</v>
      </c>
      <c r="C1091" s="40">
        <v>2020</v>
      </c>
      <c r="D1091" s="228">
        <v>4611.27</v>
      </c>
    </row>
    <row r="1092" spans="1:4" ht="25.5">
      <c r="A1092" s="225">
        <v>20</v>
      </c>
      <c r="B1092" s="69" t="s">
        <v>2038</v>
      </c>
      <c r="C1092" s="40">
        <v>2020</v>
      </c>
      <c r="D1092" s="228">
        <v>4611.27</v>
      </c>
    </row>
    <row r="1093" spans="1:4" ht="25.5">
      <c r="A1093" s="225">
        <v>21</v>
      </c>
      <c r="B1093" s="69" t="s">
        <v>2039</v>
      </c>
      <c r="C1093" s="40">
        <v>2021</v>
      </c>
      <c r="D1093" s="228">
        <v>2324.7</v>
      </c>
    </row>
    <row r="1094" spans="1:4" ht="38.25">
      <c r="A1094" s="225">
        <v>22</v>
      </c>
      <c r="B1094" s="69" t="s">
        <v>2040</v>
      </c>
      <c r="C1094" s="40">
        <v>2022</v>
      </c>
      <c r="D1094" s="228">
        <v>46494</v>
      </c>
    </row>
    <row r="1095" spans="1:4" ht="12.75" customHeight="1" thickBot="1">
      <c r="A1095" s="734" t="s">
        <v>122</v>
      </c>
      <c r="B1095" s="734"/>
      <c r="C1095" s="734"/>
      <c r="D1095" s="252">
        <f>SUM(D1073:D1094)</f>
        <v>137577.07000000004</v>
      </c>
    </row>
    <row r="1096" spans="1:3" ht="13.5" thickBot="1">
      <c r="A1096" s="232"/>
      <c r="B1096" s="232"/>
      <c r="C1096" s="61"/>
    </row>
    <row r="1097" spans="1:4" s="223" customFormat="1" ht="12.75" customHeight="1">
      <c r="A1097" s="722" t="s">
        <v>2759</v>
      </c>
      <c r="B1097" s="722"/>
      <c r="C1097" s="722"/>
      <c r="D1097" s="722"/>
    </row>
    <row r="1098" spans="1:4" s="223" customFormat="1" ht="12.75" customHeight="1">
      <c r="A1098" s="723" t="s">
        <v>2843</v>
      </c>
      <c r="B1098" s="723"/>
      <c r="C1098" s="723"/>
      <c r="D1098" s="723"/>
    </row>
    <row r="1099" spans="1:4" s="223" customFormat="1" ht="12.75">
      <c r="A1099" s="225">
        <v>1</v>
      </c>
      <c r="B1099" s="41" t="s">
        <v>2854</v>
      </c>
      <c r="C1099" s="40">
        <v>2016</v>
      </c>
      <c r="D1099" s="228">
        <v>29520</v>
      </c>
    </row>
    <row r="1100" spans="1:4" s="223" customFormat="1" ht="12.75">
      <c r="A1100" s="225">
        <v>2</v>
      </c>
      <c r="B1100" s="41" t="s">
        <v>2855</v>
      </c>
      <c r="C1100" s="40">
        <v>2016</v>
      </c>
      <c r="D1100" s="228">
        <v>19680</v>
      </c>
    </row>
    <row r="1101" spans="1:4" s="223" customFormat="1" ht="12.75">
      <c r="A1101" s="225">
        <v>3</v>
      </c>
      <c r="B1101" s="41" t="s">
        <v>2856</v>
      </c>
      <c r="C1101" s="40">
        <v>2016</v>
      </c>
      <c r="D1101" s="228">
        <v>13530</v>
      </c>
    </row>
    <row r="1102" spans="1:4" s="223" customFormat="1" ht="12.75">
      <c r="A1102" s="225">
        <v>4</v>
      </c>
      <c r="B1102" s="41" t="s">
        <v>2857</v>
      </c>
      <c r="C1102" s="40">
        <v>2016</v>
      </c>
      <c r="D1102" s="228">
        <v>13530</v>
      </c>
    </row>
    <row r="1103" spans="1:4" s="223" customFormat="1" ht="12.75">
      <c r="A1103" s="225">
        <v>5</v>
      </c>
      <c r="B1103" s="41" t="s">
        <v>2858</v>
      </c>
      <c r="C1103" s="40">
        <v>2016</v>
      </c>
      <c r="D1103" s="228">
        <v>13530</v>
      </c>
    </row>
    <row r="1104" spans="1:5" s="223" customFormat="1" ht="25.5">
      <c r="A1104" s="225">
        <v>6</v>
      </c>
      <c r="B1104" s="41" t="s">
        <v>2859</v>
      </c>
      <c r="C1104" s="40">
        <v>2016</v>
      </c>
      <c r="D1104" s="228">
        <v>145454</v>
      </c>
      <c r="E1104" s="651"/>
    </row>
    <row r="1105" spans="1:5" s="223" customFormat="1" ht="12.75">
      <c r="A1105" s="225">
        <v>7</v>
      </c>
      <c r="B1105" s="41" t="s">
        <v>2860</v>
      </c>
      <c r="C1105" s="40">
        <v>2017</v>
      </c>
      <c r="D1105" s="228">
        <v>28162</v>
      </c>
      <c r="E1105" s="651"/>
    </row>
    <row r="1106" spans="1:4" s="223" customFormat="1" ht="12.75">
      <c r="A1106" s="225">
        <v>8</v>
      </c>
      <c r="B1106" s="41" t="s">
        <v>2861</v>
      </c>
      <c r="C1106" s="40">
        <v>2017</v>
      </c>
      <c r="D1106" s="228">
        <v>20990</v>
      </c>
    </row>
    <row r="1107" spans="1:4" s="223" customFormat="1" ht="12.75">
      <c r="A1107" s="225">
        <v>9</v>
      </c>
      <c r="B1107" s="41" t="s">
        <v>2862</v>
      </c>
      <c r="C1107" s="40">
        <v>2017</v>
      </c>
      <c r="D1107" s="228">
        <v>23370</v>
      </c>
    </row>
    <row r="1108" spans="1:4" s="223" customFormat="1" ht="12.75">
      <c r="A1108" s="225">
        <v>10</v>
      </c>
      <c r="B1108" s="41" t="s">
        <v>2863</v>
      </c>
      <c r="C1108" s="40">
        <v>2017</v>
      </c>
      <c r="D1108" s="228">
        <v>36000</v>
      </c>
    </row>
    <row r="1109" spans="1:4" s="223" customFormat="1" ht="12.75">
      <c r="A1109" s="225">
        <v>11</v>
      </c>
      <c r="B1109" s="41" t="s">
        <v>2864</v>
      </c>
      <c r="C1109" s="40">
        <v>2017</v>
      </c>
      <c r="D1109" s="228">
        <v>24948</v>
      </c>
    </row>
    <row r="1110" spans="1:4" s="223" customFormat="1" ht="12.75">
      <c r="A1110" s="225">
        <v>12</v>
      </c>
      <c r="B1110" s="41" t="s">
        <v>2865</v>
      </c>
      <c r="C1110" s="40">
        <v>2017</v>
      </c>
      <c r="D1110" s="228">
        <v>354000</v>
      </c>
    </row>
    <row r="1111" spans="1:4" s="223" customFormat="1" ht="12.75">
      <c r="A1111" s="225">
        <v>13</v>
      </c>
      <c r="B1111" s="41" t="s">
        <v>2866</v>
      </c>
      <c r="C1111" s="40">
        <v>2017</v>
      </c>
      <c r="D1111" s="228">
        <v>13650</v>
      </c>
    </row>
    <row r="1112" spans="1:5" s="223" customFormat="1" ht="12.75">
      <c r="A1112" s="225">
        <v>14</v>
      </c>
      <c r="B1112" s="41" t="s">
        <v>2867</v>
      </c>
      <c r="C1112" s="40">
        <v>2017</v>
      </c>
      <c r="D1112" s="228">
        <v>13650</v>
      </c>
      <c r="E1112" s="652"/>
    </row>
    <row r="1113" spans="1:4" s="223" customFormat="1" ht="12.75">
      <c r="A1113" s="225">
        <v>1</v>
      </c>
      <c r="B1113" s="41" t="s">
        <v>2769</v>
      </c>
      <c r="C1113" s="40">
        <v>2018</v>
      </c>
      <c r="D1113" s="228">
        <v>17390</v>
      </c>
    </row>
    <row r="1114" spans="1:4" s="223" customFormat="1" ht="12.75">
      <c r="A1114" s="225">
        <v>2</v>
      </c>
      <c r="B1114" s="41" t="s">
        <v>2770</v>
      </c>
      <c r="C1114" s="40">
        <v>2018</v>
      </c>
      <c r="D1114" s="228">
        <v>17390</v>
      </c>
    </row>
    <row r="1115" spans="1:4" s="223" customFormat="1" ht="12.75">
      <c r="A1115" s="225">
        <v>3</v>
      </c>
      <c r="B1115" s="41" t="s">
        <v>2771</v>
      </c>
      <c r="C1115" s="40">
        <v>2018</v>
      </c>
      <c r="D1115" s="228">
        <v>7499</v>
      </c>
    </row>
    <row r="1116" spans="1:4" s="223" customFormat="1" ht="12.75">
      <c r="A1116" s="225">
        <v>4</v>
      </c>
      <c r="B1116" s="41" t="s">
        <v>2772</v>
      </c>
      <c r="C1116" s="40">
        <v>2018</v>
      </c>
      <c r="D1116" s="228">
        <v>3038</v>
      </c>
    </row>
    <row r="1117" spans="1:4" s="223" customFormat="1" ht="12.75">
      <c r="A1117" s="225">
        <v>5</v>
      </c>
      <c r="B1117" s="41" t="s">
        <v>2773</v>
      </c>
      <c r="C1117" s="40">
        <v>2018</v>
      </c>
      <c r="D1117" s="228">
        <v>3038</v>
      </c>
    </row>
    <row r="1118" spans="1:4" s="223" customFormat="1" ht="12.75">
      <c r="A1118" s="225">
        <v>6</v>
      </c>
      <c r="B1118" s="41" t="s">
        <v>2774</v>
      </c>
      <c r="C1118" s="40">
        <v>2018</v>
      </c>
      <c r="D1118" s="228">
        <v>3038</v>
      </c>
    </row>
    <row r="1119" spans="1:4" s="223" customFormat="1" ht="12.75">
      <c r="A1119" s="225">
        <v>7</v>
      </c>
      <c r="B1119" s="41" t="s">
        <v>2775</v>
      </c>
      <c r="C1119" s="40">
        <v>2018</v>
      </c>
      <c r="D1119" s="228">
        <v>3038</v>
      </c>
    </row>
    <row r="1120" spans="1:4" s="223" customFormat="1" ht="12.75">
      <c r="A1120" s="225">
        <v>8</v>
      </c>
      <c r="B1120" s="41" t="s">
        <v>2776</v>
      </c>
      <c r="C1120" s="40">
        <v>2018</v>
      </c>
      <c r="D1120" s="228">
        <v>5190</v>
      </c>
    </row>
    <row r="1121" spans="1:4" s="223" customFormat="1" ht="12.75">
      <c r="A1121" s="225">
        <v>9</v>
      </c>
      <c r="B1121" s="41" t="s">
        <v>2777</v>
      </c>
      <c r="C1121" s="40">
        <v>2018</v>
      </c>
      <c r="D1121" s="228">
        <v>1360</v>
      </c>
    </row>
    <row r="1122" spans="1:4" s="223" customFormat="1" ht="12.75">
      <c r="A1122" s="225">
        <v>10</v>
      </c>
      <c r="B1122" s="41" t="s">
        <v>2778</v>
      </c>
      <c r="C1122" s="40">
        <v>2018</v>
      </c>
      <c r="D1122" s="228">
        <v>1360</v>
      </c>
    </row>
    <row r="1123" spans="1:4" s="223" customFormat="1" ht="12.75">
      <c r="A1123" s="225">
        <v>11</v>
      </c>
      <c r="B1123" s="41" t="s">
        <v>2779</v>
      </c>
      <c r="C1123" s="40">
        <v>2018</v>
      </c>
      <c r="D1123" s="228">
        <v>1063</v>
      </c>
    </row>
    <row r="1124" spans="1:4" s="223" customFormat="1" ht="12.75">
      <c r="A1124" s="225">
        <v>12</v>
      </c>
      <c r="B1124" s="41" t="s">
        <v>2780</v>
      </c>
      <c r="C1124" s="40">
        <v>2019</v>
      </c>
      <c r="D1124" s="228">
        <v>14900</v>
      </c>
    </row>
    <row r="1125" spans="1:4" s="223" customFormat="1" ht="12.75">
      <c r="A1125" s="225">
        <v>13</v>
      </c>
      <c r="B1125" s="41" t="s">
        <v>2781</v>
      </c>
      <c r="C1125" s="40">
        <v>2019</v>
      </c>
      <c r="D1125" s="228">
        <v>51840</v>
      </c>
    </row>
    <row r="1126" spans="1:4" s="223" customFormat="1" ht="12.75">
      <c r="A1126" s="225">
        <v>14</v>
      </c>
      <c r="B1126" s="41" t="s">
        <v>2782</v>
      </c>
      <c r="C1126" s="40">
        <v>2019</v>
      </c>
      <c r="D1126" s="228">
        <v>30138</v>
      </c>
    </row>
    <row r="1127" spans="1:4" s="223" customFormat="1" ht="12.75">
      <c r="A1127" s="225">
        <v>15</v>
      </c>
      <c r="B1127" s="41" t="s">
        <v>2783</v>
      </c>
      <c r="C1127" s="40">
        <v>2019</v>
      </c>
      <c r="D1127" s="228">
        <v>4920</v>
      </c>
    </row>
    <row r="1128" spans="1:4" s="223" customFormat="1" ht="12.75">
      <c r="A1128" s="225">
        <v>16</v>
      </c>
      <c r="B1128" s="41" t="s">
        <v>2784</v>
      </c>
      <c r="C1128" s="40">
        <v>2020</v>
      </c>
      <c r="D1128" s="228">
        <v>2640</v>
      </c>
    </row>
    <row r="1129" spans="1:4" s="223" customFormat="1" ht="12.75">
      <c r="A1129" s="225">
        <v>17</v>
      </c>
      <c r="B1129" s="41" t="s">
        <v>2785</v>
      </c>
      <c r="C1129" s="40">
        <v>2020</v>
      </c>
      <c r="D1129" s="228">
        <v>2639</v>
      </c>
    </row>
    <row r="1130" spans="1:4" s="223" customFormat="1" ht="38.25">
      <c r="A1130" s="225">
        <v>18</v>
      </c>
      <c r="B1130" s="41" t="s">
        <v>2786</v>
      </c>
      <c r="C1130" s="40">
        <v>2020</v>
      </c>
      <c r="D1130" s="228">
        <v>145920</v>
      </c>
    </row>
    <row r="1131" spans="1:4" s="223" customFormat="1" ht="38.25">
      <c r="A1131" s="225">
        <v>19</v>
      </c>
      <c r="B1131" s="41" t="s">
        <v>2787</v>
      </c>
      <c r="C1131" s="40">
        <v>2020</v>
      </c>
      <c r="D1131" s="228">
        <v>72800</v>
      </c>
    </row>
    <row r="1132" spans="1:4" s="223" customFormat="1" ht="12.75">
      <c r="A1132" s="225">
        <v>20</v>
      </c>
      <c r="B1132" s="41" t="s">
        <v>2788</v>
      </c>
      <c r="C1132" s="40">
        <v>2020</v>
      </c>
      <c r="D1132" s="228">
        <v>5450</v>
      </c>
    </row>
    <row r="1133" spans="1:4" s="223" customFormat="1" ht="12.75">
      <c r="A1133" s="225">
        <v>21</v>
      </c>
      <c r="B1133" s="41" t="s">
        <v>2789</v>
      </c>
      <c r="C1133" s="40">
        <v>2020</v>
      </c>
      <c r="D1133" s="228">
        <v>7257</v>
      </c>
    </row>
    <row r="1134" spans="1:4" s="223" customFormat="1" ht="12.75">
      <c r="A1134" s="225">
        <v>22</v>
      </c>
      <c r="B1134" s="41" t="s">
        <v>2790</v>
      </c>
      <c r="C1134" s="40">
        <v>2020</v>
      </c>
      <c r="D1134" s="228">
        <v>4599</v>
      </c>
    </row>
    <row r="1135" spans="1:4" s="223" customFormat="1" ht="12.75">
      <c r="A1135" s="225">
        <v>23</v>
      </c>
      <c r="B1135" s="41" t="s">
        <v>2791</v>
      </c>
      <c r="C1135" s="40">
        <v>2020</v>
      </c>
      <c r="D1135" s="228">
        <v>3199</v>
      </c>
    </row>
    <row r="1136" spans="1:4" s="223" customFormat="1" ht="12.75">
      <c r="A1136" s="225">
        <v>24</v>
      </c>
      <c r="B1136" s="41" t="s">
        <v>2792</v>
      </c>
      <c r="C1136" s="40">
        <v>2020</v>
      </c>
      <c r="D1136" s="228">
        <v>3299</v>
      </c>
    </row>
    <row r="1137" spans="1:4" s="223" customFormat="1" ht="12.75">
      <c r="A1137" s="225">
        <v>25</v>
      </c>
      <c r="B1137" s="41" t="s">
        <v>2793</v>
      </c>
      <c r="C1137" s="40">
        <v>2021</v>
      </c>
      <c r="D1137" s="228">
        <v>5500</v>
      </c>
    </row>
    <row r="1138" spans="1:4" s="223" customFormat="1" ht="12.75">
      <c r="A1138" s="225">
        <v>26</v>
      </c>
      <c r="B1138" s="41" t="s">
        <v>2794</v>
      </c>
      <c r="C1138" s="40">
        <v>2021</v>
      </c>
      <c r="D1138" s="228">
        <v>2980</v>
      </c>
    </row>
    <row r="1139" spans="1:4" s="223" customFormat="1" ht="12.75">
      <c r="A1139" s="225">
        <v>27</v>
      </c>
      <c r="B1139" s="41" t="s">
        <v>2795</v>
      </c>
      <c r="C1139" s="40">
        <v>2021</v>
      </c>
      <c r="D1139" s="228">
        <v>5719</v>
      </c>
    </row>
    <row r="1140" spans="1:4" s="223" customFormat="1" ht="12.75">
      <c r="A1140" s="225">
        <v>28</v>
      </c>
      <c r="B1140" s="41" t="s">
        <v>2796</v>
      </c>
      <c r="C1140" s="40">
        <v>2021</v>
      </c>
      <c r="D1140" s="228">
        <v>5719</v>
      </c>
    </row>
    <row r="1141" spans="1:4" s="223" customFormat="1" ht="12.75">
      <c r="A1141" s="225">
        <v>29</v>
      </c>
      <c r="B1141" s="41" t="s">
        <v>2797</v>
      </c>
      <c r="C1141" s="40">
        <v>2021</v>
      </c>
      <c r="D1141" s="228">
        <v>5719</v>
      </c>
    </row>
    <row r="1142" spans="1:4" s="223" customFormat="1" ht="12.75">
      <c r="A1142" s="225">
        <v>30</v>
      </c>
      <c r="B1142" s="41" t="s">
        <v>2798</v>
      </c>
      <c r="C1142" s="40">
        <v>2021</v>
      </c>
      <c r="D1142" s="228">
        <v>5719</v>
      </c>
    </row>
    <row r="1143" spans="1:4" s="223" customFormat="1" ht="12.75">
      <c r="A1143" s="225">
        <v>31</v>
      </c>
      <c r="B1143" s="41" t="s">
        <v>2799</v>
      </c>
      <c r="C1143" s="40">
        <v>2021</v>
      </c>
      <c r="D1143" s="228">
        <v>12744</v>
      </c>
    </row>
    <row r="1144" spans="1:4" s="223" customFormat="1" ht="12.75">
      <c r="A1144" s="225">
        <v>32</v>
      </c>
      <c r="B1144" s="41" t="s">
        <v>2800</v>
      </c>
      <c r="C1144" s="40">
        <v>2021</v>
      </c>
      <c r="D1144" s="228">
        <v>54000</v>
      </c>
    </row>
    <row r="1145" spans="1:4" s="223" customFormat="1" ht="12.75">
      <c r="A1145" s="225">
        <v>33</v>
      </c>
      <c r="B1145" s="41" t="s">
        <v>2801</v>
      </c>
      <c r="C1145" s="40">
        <v>2021</v>
      </c>
      <c r="D1145" s="228">
        <v>177000</v>
      </c>
    </row>
    <row r="1146" spans="1:4" s="223" customFormat="1" ht="12.75">
      <c r="A1146" s="225">
        <v>34</v>
      </c>
      <c r="B1146" s="41" t="s">
        <v>2802</v>
      </c>
      <c r="C1146" s="40">
        <v>2021</v>
      </c>
      <c r="D1146" s="228">
        <v>31482</v>
      </c>
    </row>
    <row r="1147" spans="1:4" s="223" customFormat="1" ht="12.75">
      <c r="A1147" s="225">
        <v>35</v>
      </c>
      <c r="B1147" s="41" t="s">
        <v>2803</v>
      </c>
      <c r="C1147" s="40">
        <v>2022</v>
      </c>
      <c r="D1147" s="228">
        <v>6589</v>
      </c>
    </row>
    <row r="1148" spans="1:4" s="223" customFormat="1" ht="12.75">
      <c r="A1148" s="225">
        <v>36</v>
      </c>
      <c r="B1148" s="41" t="s">
        <v>2804</v>
      </c>
      <c r="C1148" s="40">
        <v>2022</v>
      </c>
      <c r="D1148" s="228">
        <v>6589</v>
      </c>
    </row>
    <row r="1149" spans="1:4" s="223" customFormat="1" ht="12.75">
      <c r="A1149" s="225">
        <v>37</v>
      </c>
      <c r="B1149" s="41" t="s">
        <v>2805</v>
      </c>
      <c r="C1149" s="40">
        <v>2022</v>
      </c>
      <c r="D1149" s="228">
        <v>48584</v>
      </c>
    </row>
    <row r="1150" spans="1:4" s="223" customFormat="1" ht="12.75">
      <c r="A1150" s="225">
        <v>38</v>
      </c>
      <c r="B1150" s="41" t="s">
        <v>2806</v>
      </c>
      <c r="C1150" s="40">
        <v>2022</v>
      </c>
      <c r="D1150" s="228">
        <v>109557</v>
      </c>
    </row>
    <row r="1151" spans="1:4" s="223" customFormat="1" ht="12.75" customHeight="1">
      <c r="A1151" s="724" t="s">
        <v>122</v>
      </c>
      <c r="B1151" s="724"/>
      <c r="C1151" s="724"/>
      <c r="D1151" s="255">
        <f>SUM(D1099:D1150)</f>
        <v>1640920</v>
      </c>
    </row>
    <row r="1152" spans="1:4" s="223" customFormat="1" ht="12.75" customHeight="1">
      <c r="A1152" s="723" t="s">
        <v>2842</v>
      </c>
      <c r="B1152" s="723"/>
      <c r="C1152" s="723"/>
      <c r="D1152" s="723"/>
    </row>
    <row r="1153" spans="1:4" s="223" customFormat="1" ht="12.75">
      <c r="A1153" s="225">
        <v>1</v>
      </c>
      <c r="B1153" s="69" t="s">
        <v>2807</v>
      </c>
      <c r="C1153" s="40">
        <v>2018</v>
      </c>
      <c r="D1153" s="228">
        <v>2698</v>
      </c>
    </row>
    <row r="1154" spans="1:4" s="223" customFormat="1" ht="12.75">
      <c r="A1154" s="225">
        <v>2</v>
      </c>
      <c r="B1154" s="69" t="s">
        <v>2808</v>
      </c>
      <c r="C1154" s="40">
        <v>2018</v>
      </c>
      <c r="D1154" s="228">
        <v>2698</v>
      </c>
    </row>
    <row r="1155" spans="1:4" s="223" customFormat="1" ht="12.75">
      <c r="A1155" s="225">
        <v>3</v>
      </c>
      <c r="B1155" s="69" t="s">
        <v>2809</v>
      </c>
      <c r="C1155" s="40">
        <v>2018</v>
      </c>
      <c r="D1155" s="228">
        <v>4432</v>
      </c>
    </row>
    <row r="1156" spans="1:4" s="223" customFormat="1" ht="12.75">
      <c r="A1156" s="225">
        <v>4</v>
      </c>
      <c r="B1156" s="69" t="s">
        <v>2810</v>
      </c>
      <c r="C1156" s="40">
        <v>2018</v>
      </c>
      <c r="D1156" s="228">
        <v>4432</v>
      </c>
    </row>
    <row r="1157" spans="1:4" s="223" customFormat="1" ht="12.75">
      <c r="A1157" s="225">
        <v>5</v>
      </c>
      <c r="B1157" s="69" t="s">
        <v>2811</v>
      </c>
      <c r="C1157" s="40">
        <v>2019</v>
      </c>
      <c r="D1157" s="228">
        <v>2999</v>
      </c>
    </row>
    <row r="1158" spans="1:4" s="223" customFormat="1" ht="12.75">
      <c r="A1158" s="225">
        <v>6</v>
      </c>
      <c r="B1158" s="69" t="s">
        <v>2812</v>
      </c>
      <c r="C1158" s="40">
        <v>2019</v>
      </c>
      <c r="D1158" s="228">
        <v>2999</v>
      </c>
    </row>
    <row r="1159" spans="1:4" s="223" customFormat="1" ht="12.75">
      <c r="A1159" s="225">
        <v>7</v>
      </c>
      <c r="B1159" s="69" t="s">
        <v>2813</v>
      </c>
      <c r="C1159" s="40">
        <v>2020</v>
      </c>
      <c r="D1159" s="228">
        <v>3599</v>
      </c>
    </row>
    <row r="1160" spans="1:4" s="223" customFormat="1" ht="12.75">
      <c r="A1160" s="225">
        <v>8</v>
      </c>
      <c r="B1160" s="69" t="s">
        <v>2814</v>
      </c>
      <c r="C1160" s="40">
        <v>2020</v>
      </c>
      <c r="D1160" s="228">
        <v>3599</v>
      </c>
    </row>
    <row r="1161" spans="1:4" s="223" customFormat="1" ht="12.75">
      <c r="A1161" s="225">
        <v>9</v>
      </c>
      <c r="B1161" s="69" t="s">
        <v>2815</v>
      </c>
      <c r="C1161" s="40">
        <v>2020</v>
      </c>
      <c r="D1161" s="228">
        <v>3599</v>
      </c>
    </row>
    <row r="1162" spans="1:4" s="223" customFormat="1" ht="12.75">
      <c r="A1162" s="225">
        <v>10</v>
      </c>
      <c r="B1162" s="69" t="s">
        <v>2816</v>
      </c>
      <c r="C1162" s="40">
        <v>2020</v>
      </c>
      <c r="D1162" s="228">
        <v>3599</v>
      </c>
    </row>
    <row r="1163" spans="1:4" s="223" customFormat="1" ht="12.75">
      <c r="A1163" s="225">
        <v>11</v>
      </c>
      <c r="B1163" s="69" t="s">
        <v>2817</v>
      </c>
      <c r="C1163" s="40">
        <v>2020</v>
      </c>
      <c r="D1163" s="228">
        <v>3599</v>
      </c>
    </row>
    <row r="1164" spans="1:4" s="223" customFormat="1" ht="12.75">
      <c r="A1164" s="225">
        <v>12</v>
      </c>
      <c r="B1164" s="69" t="s">
        <v>2818</v>
      </c>
      <c r="C1164" s="40">
        <v>2020</v>
      </c>
      <c r="D1164" s="228">
        <v>4899</v>
      </c>
    </row>
    <row r="1165" spans="1:4" s="223" customFormat="1" ht="12.75">
      <c r="A1165" s="225">
        <v>13</v>
      </c>
      <c r="B1165" s="69" t="s">
        <v>2819</v>
      </c>
      <c r="C1165" s="40">
        <v>2020</v>
      </c>
      <c r="D1165" s="228">
        <v>4899</v>
      </c>
    </row>
    <row r="1166" spans="1:4" s="223" customFormat="1" ht="12.75">
      <c r="A1166" s="225">
        <v>14</v>
      </c>
      <c r="B1166" s="69" t="s">
        <v>2820</v>
      </c>
      <c r="C1166" s="40">
        <v>2020</v>
      </c>
      <c r="D1166" s="228">
        <v>4899</v>
      </c>
    </row>
    <row r="1167" spans="1:4" s="223" customFormat="1" ht="12.75">
      <c r="A1167" s="225">
        <v>15</v>
      </c>
      <c r="B1167" s="69" t="s">
        <v>2821</v>
      </c>
      <c r="C1167" s="40">
        <v>2021</v>
      </c>
      <c r="D1167" s="228">
        <v>5592</v>
      </c>
    </row>
    <row r="1168" spans="1:4" s="223" customFormat="1" ht="12.75">
      <c r="A1168" s="225">
        <v>16</v>
      </c>
      <c r="B1168" s="69" t="s">
        <v>2822</v>
      </c>
      <c r="C1168" s="40">
        <v>2021</v>
      </c>
      <c r="D1168" s="228">
        <v>5592</v>
      </c>
    </row>
    <row r="1169" spans="1:4" s="223" customFormat="1" ht="12.75">
      <c r="A1169" s="225">
        <v>17</v>
      </c>
      <c r="B1169" s="69" t="s">
        <v>2823</v>
      </c>
      <c r="C1169" s="40">
        <v>2021</v>
      </c>
      <c r="D1169" s="228">
        <v>3900</v>
      </c>
    </row>
    <row r="1170" spans="1:4" s="223" customFormat="1" ht="12.75">
      <c r="A1170" s="225">
        <v>18</v>
      </c>
      <c r="B1170" s="69" t="s">
        <v>2824</v>
      </c>
      <c r="C1170" s="40">
        <v>2021</v>
      </c>
      <c r="D1170" s="228">
        <v>3900</v>
      </c>
    </row>
    <row r="1171" spans="1:4" s="223" customFormat="1" ht="12.75">
      <c r="A1171" s="225">
        <v>19</v>
      </c>
      <c r="B1171" s="69" t="s">
        <v>2825</v>
      </c>
      <c r="C1171" s="40">
        <v>2021</v>
      </c>
      <c r="D1171" s="228">
        <v>3900</v>
      </c>
    </row>
    <row r="1172" spans="1:4" s="223" customFormat="1" ht="12.75">
      <c r="A1172" s="225">
        <v>20</v>
      </c>
      <c r="B1172" s="69" t="s">
        <v>2826</v>
      </c>
      <c r="C1172" s="40">
        <v>2021</v>
      </c>
      <c r="D1172" s="228">
        <v>3900</v>
      </c>
    </row>
    <row r="1173" spans="1:4" s="223" customFormat="1" ht="12.75">
      <c r="A1173" s="225">
        <v>21</v>
      </c>
      <c r="B1173" s="69" t="s">
        <v>2827</v>
      </c>
      <c r="C1173" s="40">
        <v>2021</v>
      </c>
      <c r="D1173" s="228">
        <v>6078</v>
      </c>
    </row>
    <row r="1174" spans="1:4" s="223" customFormat="1" ht="12.75">
      <c r="A1174" s="225">
        <v>22</v>
      </c>
      <c r="B1174" s="69" t="s">
        <v>2828</v>
      </c>
      <c r="C1174" s="40">
        <v>2021</v>
      </c>
      <c r="D1174" s="228">
        <v>6078</v>
      </c>
    </row>
    <row r="1175" spans="1:4" s="223" customFormat="1" ht="12.75">
      <c r="A1175" s="225">
        <v>23</v>
      </c>
      <c r="B1175" s="69" t="s">
        <v>2829</v>
      </c>
      <c r="C1175" s="40">
        <v>2021</v>
      </c>
      <c r="D1175" s="228">
        <v>6078</v>
      </c>
    </row>
    <row r="1176" spans="1:4" s="223" customFormat="1" ht="12.75">
      <c r="A1176" s="225">
        <v>24</v>
      </c>
      <c r="B1176" s="69" t="s">
        <v>2830</v>
      </c>
      <c r="C1176" s="40">
        <v>2021</v>
      </c>
      <c r="D1176" s="228">
        <v>6078</v>
      </c>
    </row>
    <row r="1177" spans="1:4" s="223" customFormat="1" ht="12.75">
      <c r="A1177" s="225">
        <v>25</v>
      </c>
      <c r="B1177" s="69" t="s">
        <v>2831</v>
      </c>
      <c r="C1177" s="40">
        <v>2021</v>
      </c>
      <c r="D1177" s="228">
        <v>6078</v>
      </c>
    </row>
    <row r="1178" spans="1:4" s="223" customFormat="1" ht="12.75">
      <c r="A1178" s="225">
        <v>26</v>
      </c>
      <c r="B1178" s="69" t="s">
        <v>2832</v>
      </c>
      <c r="C1178" s="40">
        <v>2021</v>
      </c>
      <c r="D1178" s="228">
        <v>6078</v>
      </c>
    </row>
    <row r="1179" spans="1:4" s="223" customFormat="1" ht="12.75">
      <c r="A1179" s="225">
        <v>27</v>
      </c>
      <c r="B1179" s="69" t="s">
        <v>2833</v>
      </c>
      <c r="C1179" s="40">
        <v>2021</v>
      </c>
      <c r="D1179" s="228">
        <v>4799</v>
      </c>
    </row>
    <row r="1180" spans="1:4" s="223" customFormat="1" ht="12.75">
      <c r="A1180" s="225">
        <v>28</v>
      </c>
      <c r="B1180" s="69" t="s">
        <v>2834</v>
      </c>
      <c r="C1180" s="40">
        <v>2021</v>
      </c>
      <c r="D1180" s="228">
        <v>4799</v>
      </c>
    </row>
    <row r="1181" spans="1:4" s="223" customFormat="1" ht="12.75">
      <c r="A1181" s="225">
        <v>29</v>
      </c>
      <c r="B1181" s="69" t="s">
        <v>2835</v>
      </c>
      <c r="C1181" s="40">
        <v>2021</v>
      </c>
      <c r="D1181" s="228">
        <v>4799</v>
      </c>
    </row>
    <row r="1182" spans="1:4" s="223" customFormat="1" ht="12.75" customHeight="1" thickBot="1">
      <c r="A1182" s="725" t="s">
        <v>122</v>
      </c>
      <c r="B1182" s="725"/>
      <c r="C1182" s="725"/>
      <c r="D1182" s="256">
        <f>SUM(D1153:D1181)</f>
        <v>130599</v>
      </c>
    </row>
    <row r="1183" ht="13.5" thickBot="1">
      <c r="B1183" s="217"/>
    </row>
    <row r="1184" spans="2:4" ht="12.75">
      <c r="B1184" s="732" t="s">
        <v>480</v>
      </c>
      <c r="C1184" s="732"/>
      <c r="D1184" s="278">
        <f>D17+D64+D131+D158+D176+D189+D209+D228+D242+D871+D740+D288+D464+D602+D683+D331+D942+D972+D992+D1095+D1007+D903+D114+D1056+D1151</f>
        <v>4064944.08</v>
      </c>
    </row>
    <row r="1185" spans="2:4" ht="12.75">
      <c r="B1185" s="726" t="s">
        <v>481</v>
      </c>
      <c r="C1185" s="726"/>
      <c r="D1185" s="279">
        <f>D34+D97+D150+D170+D181+D203+D217+D236+D255+D874+D835+D311+D572+D649+D698+D374+D962+D1001+D1013+D921+D122+D985+D1069+D1182</f>
        <v>2355402.9299999997</v>
      </c>
    </row>
    <row r="1186" spans="2:4" ht="12.75">
      <c r="B1186" s="728" t="s">
        <v>482</v>
      </c>
      <c r="C1186" s="728"/>
      <c r="D1186" s="407">
        <f>D846+D581+D377+D966</f>
        <v>126884.97</v>
      </c>
    </row>
    <row r="1187" spans="2:5" ht="12.75">
      <c r="B1187" s="729" t="s">
        <v>122</v>
      </c>
      <c r="C1187" s="729"/>
      <c r="D1187" s="280">
        <f>D1184+D1185+D1186</f>
        <v>6547231.9799999995</v>
      </c>
      <c r="E1187" s="333"/>
    </row>
    <row r="1188" spans="1:4" ht="12.75">
      <c r="A1188" s="218"/>
      <c r="C1188" s="281"/>
      <c r="D1188" s="282"/>
    </row>
    <row r="1189" spans="1:4" ht="12.75">
      <c r="A1189" s="218"/>
      <c r="B1189" s="221"/>
      <c r="C1189" s="482"/>
      <c r="D1189" s="481"/>
    </row>
    <row r="1190" spans="1:4" ht="12.75">
      <c r="A1190" s="218"/>
      <c r="C1190" s="482"/>
      <c r="D1190" s="481"/>
    </row>
    <row r="1191" spans="1:4" ht="12.75">
      <c r="A1191" s="218"/>
      <c r="C1191" s="482"/>
      <c r="D1191" s="481"/>
    </row>
    <row r="1192" spans="1:4" ht="12.75">
      <c r="A1192" s="218"/>
      <c r="C1192" s="281"/>
      <c r="D1192" s="282"/>
    </row>
    <row r="1193" spans="1:4" ht="12.75">
      <c r="A1193" s="218"/>
      <c r="C1193" s="281"/>
      <c r="D1193" s="282"/>
    </row>
    <row r="1194" spans="1:4" ht="12.75">
      <c r="A1194" s="218"/>
      <c r="C1194" s="281"/>
      <c r="D1194" s="282"/>
    </row>
    <row r="1195" spans="1:4" ht="12.75">
      <c r="A1195" s="218"/>
      <c r="C1195" s="281"/>
      <c r="D1195" s="282"/>
    </row>
    <row r="1196" spans="1:4" ht="12.75">
      <c r="A1196" s="218"/>
      <c r="C1196" s="281"/>
      <c r="D1196" s="282"/>
    </row>
    <row r="1197" spans="1:4" ht="12.75">
      <c r="A1197" s="218"/>
      <c r="C1197" s="281"/>
      <c r="D1197" s="282"/>
    </row>
    <row r="1198" spans="1:4" ht="12.75">
      <c r="A1198" s="218"/>
      <c r="C1198" s="281"/>
      <c r="D1198" s="282"/>
    </row>
    <row r="1199" spans="1:4" ht="12.75">
      <c r="A1199" s="218"/>
      <c r="C1199" s="281"/>
      <c r="D1199" s="282"/>
    </row>
    <row r="1200" spans="1:4" ht="12.75">
      <c r="A1200" s="218"/>
      <c r="C1200" s="281"/>
      <c r="D1200" s="282"/>
    </row>
    <row r="1201" spans="1:4" ht="12.75">
      <c r="A1201" s="218"/>
      <c r="C1201" s="281"/>
      <c r="D1201" s="282"/>
    </row>
    <row r="1202" spans="1:4" ht="12.75">
      <c r="A1202" s="218"/>
      <c r="C1202" s="281"/>
      <c r="D1202" s="282"/>
    </row>
    <row r="1203" spans="1:4" ht="12.75">
      <c r="A1203" s="218"/>
      <c r="C1203" s="281"/>
      <c r="D1203" s="282"/>
    </row>
    <row r="1204" spans="1:4" ht="12.75">
      <c r="A1204" s="218"/>
      <c r="C1204" s="281"/>
      <c r="D1204" s="282"/>
    </row>
    <row r="1205" spans="1:4" ht="12.75">
      <c r="A1205" s="218"/>
      <c r="C1205" s="281"/>
      <c r="D1205" s="282"/>
    </row>
    <row r="1206" spans="1:4" ht="12.75">
      <c r="A1206" s="218"/>
      <c r="C1206" s="281"/>
      <c r="D1206" s="282"/>
    </row>
    <row r="1207" spans="1:4" ht="12.75">
      <c r="A1207" s="218"/>
      <c r="C1207" s="281"/>
      <c r="D1207" s="282"/>
    </row>
    <row r="1208" spans="1:4" ht="12.75">
      <c r="A1208" s="218"/>
      <c r="C1208" s="281"/>
      <c r="D1208" s="282"/>
    </row>
    <row r="1209" spans="1:4" ht="12.75">
      <c r="A1209" s="218"/>
      <c r="C1209" s="281"/>
      <c r="D1209" s="282"/>
    </row>
    <row r="1210" spans="1:4" ht="12.75">
      <c r="A1210" s="218"/>
      <c r="C1210" s="281"/>
      <c r="D1210" s="282"/>
    </row>
    <row r="1211" spans="1:4" ht="12.75">
      <c r="A1211" s="218"/>
      <c r="C1211" s="281"/>
      <c r="D1211" s="282"/>
    </row>
    <row r="1212" spans="1:4" ht="12.75">
      <c r="A1212" s="218"/>
      <c r="C1212" s="281"/>
      <c r="D1212" s="282"/>
    </row>
    <row r="1213" spans="1:4" ht="12.75">
      <c r="A1213" s="218"/>
      <c r="C1213" s="281"/>
      <c r="D1213" s="282"/>
    </row>
    <row r="1214" spans="1:4" ht="12.75">
      <c r="A1214" s="218"/>
      <c r="C1214" s="281"/>
      <c r="D1214" s="282"/>
    </row>
    <row r="1215" spans="1:4" ht="12.75">
      <c r="A1215" s="218"/>
      <c r="C1215" s="281"/>
      <c r="D1215" s="282"/>
    </row>
    <row r="1216" spans="1:4" ht="12.75">
      <c r="A1216" s="218"/>
      <c r="C1216" s="281"/>
      <c r="D1216" s="282"/>
    </row>
    <row r="1217" spans="1:4" ht="12.75">
      <c r="A1217" s="218"/>
      <c r="C1217" s="281"/>
      <c r="D1217" s="282"/>
    </row>
    <row r="1218" spans="1:4" ht="12.75">
      <c r="A1218" s="218"/>
      <c r="C1218" s="281"/>
      <c r="D1218" s="282"/>
    </row>
    <row r="1219" spans="1:4" ht="12.75">
      <c r="A1219" s="218"/>
      <c r="C1219" s="281"/>
      <c r="D1219" s="282"/>
    </row>
    <row r="1220" spans="1:4" ht="12.75">
      <c r="A1220" s="218"/>
      <c r="C1220" s="281"/>
      <c r="D1220" s="282"/>
    </row>
    <row r="1221" spans="1:4" ht="12.75">
      <c r="A1221" s="218"/>
      <c r="C1221" s="281"/>
      <c r="D1221" s="282"/>
    </row>
    <row r="1222" spans="1:4" ht="12.75">
      <c r="A1222" s="218"/>
      <c r="C1222" s="281"/>
      <c r="D1222" s="282"/>
    </row>
    <row r="1223" spans="1:4" ht="12.75">
      <c r="A1223" s="218"/>
      <c r="C1223" s="281"/>
      <c r="D1223" s="282"/>
    </row>
    <row r="1224" spans="1:4" ht="12.75">
      <c r="A1224" s="218"/>
      <c r="C1224" s="281"/>
      <c r="D1224" s="282"/>
    </row>
    <row r="1225" spans="1:4" ht="12.75">
      <c r="A1225" s="218"/>
      <c r="C1225" s="281"/>
      <c r="D1225" s="282"/>
    </row>
    <row r="1226" spans="1:4" ht="12.75">
      <c r="A1226" s="218"/>
      <c r="C1226" s="281"/>
      <c r="D1226" s="282"/>
    </row>
    <row r="1227" spans="1:4" ht="12.75">
      <c r="A1227" s="218"/>
      <c r="C1227" s="281"/>
      <c r="D1227" s="282"/>
    </row>
    <row r="1228" spans="1:4" ht="12.75">
      <c r="A1228" s="218"/>
      <c r="C1228" s="281"/>
      <c r="D1228" s="282"/>
    </row>
    <row r="1229" spans="1:4" ht="12.75">
      <c r="A1229" s="218"/>
      <c r="C1229" s="281"/>
      <c r="D1229" s="282"/>
    </row>
    <row r="1230" spans="1:4" ht="12.75">
      <c r="A1230" s="218"/>
      <c r="C1230" s="281"/>
      <c r="D1230" s="282"/>
    </row>
    <row r="1231" spans="1:4" ht="12.75">
      <c r="A1231" s="218"/>
      <c r="C1231" s="281"/>
      <c r="D1231" s="282"/>
    </row>
    <row r="1232" spans="1:4" ht="12.75">
      <c r="A1232" s="218"/>
      <c r="C1232" s="281"/>
      <c r="D1232" s="282"/>
    </row>
    <row r="1233" spans="1:4" ht="12.75">
      <c r="A1233" s="218"/>
      <c r="C1233" s="281"/>
      <c r="D1233" s="282"/>
    </row>
    <row r="1234" spans="1:4" ht="12.75">
      <c r="A1234" s="218"/>
      <c r="C1234" s="281"/>
      <c r="D1234" s="282"/>
    </row>
    <row r="1235" spans="1:4" ht="12.75">
      <c r="A1235" s="218"/>
      <c r="C1235" s="281"/>
      <c r="D1235" s="282"/>
    </row>
    <row r="1236" spans="1:4" ht="12.75">
      <c r="A1236" s="218"/>
      <c r="C1236" s="281"/>
      <c r="D1236" s="282"/>
    </row>
    <row r="1237" spans="1:4" ht="12.75">
      <c r="A1237" s="218"/>
      <c r="C1237" s="281"/>
      <c r="D1237" s="282"/>
    </row>
    <row r="1238" spans="1:4" ht="12.75">
      <c r="A1238" s="218"/>
      <c r="C1238" s="281"/>
      <c r="D1238" s="282"/>
    </row>
    <row r="1239" spans="1:4" ht="12.75">
      <c r="A1239" s="218"/>
      <c r="C1239" s="281"/>
      <c r="D1239" s="282"/>
    </row>
    <row r="1240" spans="1:4" ht="12.75">
      <c r="A1240" s="218"/>
      <c r="C1240" s="281"/>
      <c r="D1240" s="282"/>
    </row>
    <row r="1241" spans="1:4" ht="12.75">
      <c r="A1241" s="218"/>
      <c r="C1241" s="281"/>
      <c r="D1241" s="282"/>
    </row>
    <row r="1242" spans="1:4" ht="12.75">
      <c r="A1242" s="218"/>
      <c r="C1242" s="281"/>
      <c r="D1242" s="282"/>
    </row>
    <row r="1243" spans="1:4" ht="12.75">
      <c r="A1243" s="218"/>
      <c r="C1243" s="281"/>
      <c r="D1243" s="282"/>
    </row>
    <row r="1244" spans="1:4" ht="12.75">
      <c r="A1244" s="218"/>
      <c r="C1244" s="281"/>
      <c r="D1244" s="282"/>
    </row>
    <row r="1245" spans="1:4" ht="12.75">
      <c r="A1245" s="218"/>
      <c r="C1245" s="281"/>
      <c r="D1245" s="282"/>
    </row>
    <row r="1246" spans="1:4" ht="12.75">
      <c r="A1246" s="218"/>
      <c r="C1246" s="281"/>
      <c r="D1246" s="282"/>
    </row>
    <row r="1247" spans="1:4" ht="12.75">
      <c r="A1247" s="218"/>
      <c r="C1247" s="281"/>
      <c r="D1247" s="282"/>
    </row>
    <row r="1248" spans="1:4" ht="12.75">
      <c r="A1248" s="218"/>
      <c r="C1248" s="281"/>
      <c r="D1248" s="282"/>
    </row>
    <row r="1249" spans="1:4" ht="12.75">
      <c r="A1249" s="218"/>
      <c r="C1249" s="281"/>
      <c r="D1249" s="282"/>
    </row>
    <row r="1250" spans="1:4" ht="12.75">
      <c r="A1250" s="218"/>
      <c r="C1250" s="281"/>
      <c r="D1250" s="282"/>
    </row>
    <row r="1251" spans="1:4" ht="12.75">
      <c r="A1251" s="218"/>
      <c r="C1251" s="281"/>
      <c r="D1251" s="282"/>
    </row>
    <row r="1252" spans="1:4" ht="12.75">
      <c r="A1252" s="218"/>
      <c r="C1252" s="281"/>
      <c r="D1252" s="282"/>
    </row>
    <row r="1253" spans="1:4" ht="12.75">
      <c r="A1253" s="218"/>
      <c r="C1253" s="281"/>
      <c r="D1253" s="282"/>
    </row>
    <row r="1254" spans="1:4" ht="12.75">
      <c r="A1254" s="218"/>
      <c r="C1254" s="281"/>
      <c r="D1254" s="282"/>
    </row>
    <row r="1255" spans="1:4" ht="12.75">
      <c r="A1255" s="218"/>
      <c r="C1255" s="281"/>
      <c r="D1255" s="282"/>
    </row>
    <row r="1256" spans="1:4" ht="12.75">
      <c r="A1256" s="218"/>
      <c r="C1256" s="281"/>
      <c r="D1256" s="282"/>
    </row>
    <row r="1257" spans="1:4" ht="12.75">
      <c r="A1257" s="218"/>
      <c r="C1257" s="281"/>
      <c r="D1257" s="282"/>
    </row>
    <row r="1258" spans="1:4" ht="12.75">
      <c r="A1258" s="218"/>
      <c r="C1258" s="281"/>
      <c r="D1258" s="282"/>
    </row>
    <row r="1259" spans="1:4" ht="12.75">
      <c r="A1259" s="218"/>
      <c r="C1259" s="281"/>
      <c r="D1259" s="282"/>
    </row>
    <row r="1260" spans="1:4" ht="12.75">
      <c r="A1260" s="218"/>
      <c r="C1260" s="281"/>
      <c r="D1260" s="282"/>
    </row>
    <row r="1261" spans="1:4" ht="12.75">
      <c r="A1261" s="218"/>
      <c r="C1261" s="281"/>
      <c r="D1261" s="282"/>
    </row>
    <row r="1262" spans="1:4" ht="12.75">
      <c r="A1262" s="218"/>
      <c r="C1262" s="281"/>
      <c r="D1262" s="282"/>
    </row>
    <row r="1263" spans="1:4" ht="12.75">
      <c r="A1263" s="218"/>
      <c r="C1263" s="281"/>
      <c r="D1263" s="282"/>
    </row>
    <row r="1264" spans="1:4" ht="12.75">
      <c r="A1264" s="218"/>
      <c r="C1264" s="281"/>
      <c r="D1264" s="282"/>
    </row>
    <row r="1265" spans="1:4" ht="12.75">
      <c r="A1265" s="218"/>
      <c r="C1265" s="281"/>
      <c r="D1265" s="282"/>
    </row>
    <row r="1266" spans="1:4" ht="12.75">
      <c r="A1266" s="218"/>
      <c r="C1266" s="281"/>
      <c r="D1266" s="282"/>
    </row>
    <row r="1267" spans="1:4" ht="12.75">
      <c r="A1267" s="218"/>
      <c r="C1267" s="281"/>
      <c r="D1267" s="282"/>
    </row>
    <row r="1268" spans="1:4" ht="12.75">
      <c r="A1268" s="218"/>
      <c r="C1268" s="281"/>
      <c r="D1268" s="282"/>
    </row>
    <row r="1269" spans="1:4" ht="12.75">
      <c r="A1269" s="218"/>
      <c r="C1269" s="281"/>
      <c r="D1269" s="282"/>
    </row>
    <row r="1270" spans="1:4" ht="12.75">
      <c r="A1270" s="218"/>
      <c r="C1270" s="281"/>
      <c r="D1270" s="282"/>
    </row>
    <row r="1271" spans="1:4" ht="12.75">
      <c r="A1271" s="218"/>
      <c r="C1271" s="281"/>
      <c r="D1271" s="282"/>
    </row>
    <row r="1272" spans="1:4" ht="12.75">
      <c r="A1272" s="218"/>
      <c r="C1272" s="281"/>
      <c r="D1272" s="282"/>
    </row>
    <row r="1273" spans="1:4" ht="12.75">
      <c r="A1273" s="218"/>
      <c r="C1273" s="281"/>
      <c r="D1273" s="282"/>
    </row>
    <row r="1274" spans="1:4" ht="12.75">
      <c r="A1274" s="218"/>
      <c r="C1274" s="281"/>
      <c r="D1274" s="282"/>
    </row>
    <row r="1275" spans="1:4" ht="12.75">
      <c r="A1275" s="218"/>
      <c r="C1275" s="281"/>
      <c r="D1275" s="282"/>
    </row>
    <row r="1276" spans="1:4" ht="12.75">
      <c r="A1276" s="218"/>
      <c r="C1276" s="281"/>
      <c r="D1276" s="282"/>
    </row>
    <row r="1277" spans="1:4" ht="12.75">
      <c r="A1277" s="218"/>
      <c r="C1277" s="281"/>
      <c r="D1277" s="282"/>
    </row>
    <row r="1278" spans="1:4" ht="12.75">
      <c r="A1278" s="218"/>
      <c r="C1278" s="281"/>
      <c r="D1278" s="282"/>
    </row>
    <row r="1279" spans="1:4" ht="12.75">
      <c r="A1279" s="218"/>
      <c r="C1279" s="281"/>
      <c r="D1279" s="282"/>
    </row>
    <row r="1280" spans="1:4" ht="12.75">
      <c r="A1280" s="218"/>
      <c r="C1280" s="281"/>
      <c r="D1280" s="282"/>
    </row>
    <row r="1281" spans="1:4" ht="12.75">
      <c r="A1281" s="218"/>
      <c r="C1281" s="281"/>
      <c r="D1281" s="282"/>
    </row>
    <row r="1282" spans="1:4" ht="12.75">
      <c r="A1282" s="218"/>
      <c r="C1282" s="281"/>
      <c r="D1282" s="282"/>
    </row>
    <row r="1283" spans="1:4" ht="12.75">
      <c r="A1283" s="218"/>
      <c r="C1283" s="281"/>
      <c r="D1283" s="282"/>
    </row>
    <row r="1284" spans="1:4" ht="12.75">
      <c r="A1284" s="218"/>
      <c r="C1284" s="281"/>
      <c r="D1284" s="282"/>
    </row>
    <row r="1285" spans="1:4" ht="12.75">
      <c r="A1285" s="218"/>
      <c r="C1285" s="281"/>
      <c r="D1285" s="282"/>
    </row>
    <row r="1286" spans="1:4" ht="12.75">
      <c r="A1286" s="218"/>
      <c r="C1286" s="281"/>
      <c r="D1286" s="282"/>
    </row>
    <row r="1287" spans="1:4" ht="12.75">
      <c r="A1287" s="218"/>
      <c r="C1287" s="281"/>
      <c r="D1287" s="282"/>
    </row>
    <row r="1288" spans="1:4" ht="12.75">
      <c r="A1288" s="218"/>
      <c r="C1288" s="281"/>
      <c r="D1288" s="282"/>
    </row>
    <row r="1289" spans="1:4" ht="12.75">
      <c r="A1289" s="218"/>
      <c r="C1289" s="281"/>
      <c r="D1289" s="282"/>
    </row>
    <row r="1290" spans="1:4" ht="12.75">
      <c r="A1290" s="218"/>
      <c r="C1290" s="281"/>
      <c r="D1290" s="282"/>
    </row>
    <row r="1291" spans="1:4" ht="12.75">
      <c r="A1291" s="218"/>
      <c r="C1291" s="281"/>
      <c r="D1291" s="282"/>
    </row>
    <row r="1292" spans="1:4" ht="12.75">
      <c r="A1292" s="218"/>
      <c r="C1292" s="281"/>
      <c r="D1292" s="282"/>
    </row>
    <row r="1293" spans="1:4" ht="12.75">
      <c r="A1293" s="218"/>
      <c r="C1293" s="281"/>
      <c r="D1293" s="282"/>
    </row>
    <row r="1294" spans="1:4" ht="12.75">
      <c r="A1294" s="218"/>
      <c r="C1294" s="281"/>
      <c r="D1294" s="282"/>
    </row>
    <row r="1295" spans="1:4" ht="12.75">
      <c r="A1295" s="218"/>
      <c r="C1295" s="281"/>
      <c r="D1295" s="282"/>
    </row>
    <row r="1296" spans="1:4" ht="12.75">
      <c r="A1296" s="218"/>
      <c r="C1296" s="281"/>
      <c r="D1296" s="282"/>
    </row>
    <row r="1297" spans="1:4" ht="12.75">
      <c r="A1297" s="218"/>
      <c r="C1297" s="281"/>
      <c r="D1297" s="282"/>
    </row>
    <row r="1298" spans="1:4" ht="12.75">
      <c r="A1298" s="218"/>
      <c r="C1298" s="281"/>
      <c r="D1298" s="282"/>
    </row>
    <row r="1299" spans="1:4" ht="12.75">
      <c r="A1299" s="218"/>
      <c r="C1299" s="281"/>
      <c r="D1299" s="282"/>
    </row>
    <row r="1300" spans="1:4" ht="12.75">
      <c r="A1300" s="218"/>
      <c r="C1300" s="281"/>
      <c r="D1300" s="282"/>
    </row>
    <row r="1301" spans="1:4" ht="12.75">
      <c r="A1301" s="218"/>
      <c r="C1301" s="281"/>
      <c r="D1301" s="282"/>
    </row>
    <row r="1302" spans="1:4" ht="12.75">
      <c r="A1302" s="218"/>
      <c r="C1302" s="281"/>
      <c r="D1302" s="282"/>
    </row>
    <row r="1303" spans="1:4" ht="12.75">
      <c r="A1303" s="218"/>
      <c r="C1303" s="281"/>
      <c r="D1303" s="282"/>
    </row>
    <row r="1304" spans="1:4" ht="12.75">
      <c r="A1304" s="218"/>
      <c r="C1304" s="281"/>
      <c r="D1304" s="282"/>
    </row>
    <row r="1305" spans="1:4" ht="12.75">
      <c r="A1305" s="218"/>
      <c r="C1305" s="281"/>
      <c r="D1305" s="282"/>
    </row>
    <row r="1306" spans="1:4" ht="12.75">
      <c r="A1306" s="218"/>
      <c r="C1306" s="281"/>
      <c r="D1306" s="282"/>
    </row>
    <row r="1307" spans="1:4" ht="12.75">
      <c r="A1307" s="218"/>
      <c r="C1307" s="281"/>
      <c r="D1307" s="282"/>
    </row>
    <row r="1308" spans="1:4" ht="12.75">
      <c r="A1308" s="218"/>
      <c r="C1308" s="281"/>
      <c r="D1308" s="282"/>
    </row>
    <row r="1309" spans="1:4" ht="12.75">
      <c r="A1309" s="218"/>
      <c r="C1309" s="281"/>
      <c r="D1309" s="282"/>
    </row>
    <row r="1310" spans="1:4" ht="12.75">
      <c r="A1310" s="218"/>
      <c r="C1310" s="281"/>
      <c r="D1310" s="282"/>
    </row>
    <row r="1311" spans="1:4" ht="12.75">
      <c r="A1311" s="218"/>
      <c r="C1311" s="281"/>
      <c r="D1311" s="282"/>
    </row>
    <row r="1312" spans="1:4" ht="12.75">
      <c r="A1312" s="218"/>
      <c r="C1312" s="281"/>
      <c r="D1312" s="282"/>
    </row>
    <row r="1313" spans="1:4" ht="12.75">
      <c r="A1313" s="218"/>
      <c r="C1313" s="281"/>
      <c r="D1313" s="282"/>
    </row>
    <row r="1314" spans="1:4" ht="12.75">
      <c r="A1314" s="218"/>
      <c r="C1314" s="281"/>
      <c r="D1314" s="282"/>
    </row>
    <row r="1315" spans="1:4" ht="12.75">
      <c r="A1315" s="218"/>
      <c r="C1315" s="281"/>
      <c r="D1315" s="282"/>
    </row>
  </sheetData>
  <sheetProtection selectLockedCells="1" selectUnlockedCells="1"/>
  <mergeCells count="135">
    <mergeCell ref="A1152:D1152"/>
    <mergeCell ref="A1182:C1182"/>
    <mergeCell ref="A4:D4"/>
    <mergeCell ref="A5:D5"/>
    <mergeCell ref="A17:C17"/>
    <mergeCell ref="A18:D18"/>
    <mergeCell ref="A34:C34"/>
    <mergeCell ref="A36:D36"/>
    <mergeCell ref="A37:D37"/>
    <mergeCell ref="A64:C64"/>
    <mergeCell ref="A65:D65"/>
    <mergeCell ref="A97:C97"/>
    <mergeCell ref="A124:D124"/>
    <mergeCell ref="A125:D125"/>
    <mergeCell ref="A99:D99"/>
    <mergeCell ref="A100:D100"/>
    <mergeCell ref="A114:C114"/>
    <mergeCell ref="A115:D115"/>
    <mergeCell ref="A131:C131"/>
    <mergeCell ref="A132:D132"/>
    <mergeCell ref="A150:C150"/>
    <mergeCell ref="A152:D152"/>
    <mergeCell ref="A153:D153"/>
    <mergeCell ref="A158:C158"/>
    <mergeCell ref="A159:D159"/>
    <mergeCell ref="A170:C170"/>
    <mergeCell ref="A172:D172"/>
    <mergeCell ref="A173:D173"/>
    <mergeCell ref="A176:C176"/>
    <mergeCell ref="A177:D177"/>
    <mergeCell ref="A181:C181"/>
    <mergeCell ref="A183:D183"/>
    <mergeCell ref="A184:D184"/>
    <mergeCell ref="A189:C189"/>
    <mergeCell ref="A190:D190"/>
    <mergeCell ref="A203:C203"/>
    <mergeCell ref="A205:D205"/>
    <mergeCell ref="A206:D206"/>
    <mergeCell ref="A209:C209"/>
    <mergeCell ref="A210:D210"/>
    <mergeCell ref="A217:C217"/>
    <mergeCell ref="A219:D219"/>
    <mergeCell ref="A220:D220"/>
    <mergeCell ref="A228:C228"/>
    <mergeCell ref="A229:D229"/>
    <mergeCell ref="A236:C236"/>
    <mergeCell ref="A238:D238"/>
    <mergeCell ref="A239:D239"/>
    <mergeCell ref="A242:C242"/>
    <mergeCell ref="A243:D243"/>
    <mergeCell ref="A255:C255"/>
    <mergeCell ref="A848:D848"/>
    <mergeCell ref="A849:D849"/>
    <mergeCell ref="A871:C871"/>
    <mergeCell ref="A257:D257"/>
    <mergeCell ref="A258:D258"/>
    <mergeCell ref="A288:C288"/>
    <mergeCell ref="A289:D289"/>
    <mergeCell ref="A872:D872"/>
    <mergeCell ref="A874:C874"/>
    <mergeCell ref="A700:D700"/>
    <mergeCell ref="A701:D701"/>
    <mergeCell ref="A740:C740"/>
    <mergeCell ref="A741:D741"/>
    <mergeCell ref="A835:C835"/>
    <mergeCell ref="A836:D836"/>
    <mergeCell ref="A846:C846"/>
    <mergeCell ref="A311:C311"/>
    <mergeCell ref="A379:D379"/>
    <mergeCell ref="A380:D380"/>
    <mergeCell ref="A464:C464"/>
    <mergeCell ref="A465:D465"/>
    <mergeCell ref="A572:C572"/>
    <mergeCell ref="A331:C331"/>
    <mergeCell ref="A332:D332"/>
    <mergeCell ref="A374:C374"/>
    <mergeCell ref="A375:D375"/>
    <mergeCell ref="A683:C683"/>
    <mergeCell ref="A684:D684"/>
    <mergeCell ref="A698:C698"/>
    <mergeCell ref="A573:D573"/>
    <mergeCell ref="A581:C581"/>
    <mergeCell ref="A583:D583"/>
    <mergeCell ref="A584:D584"/>
    <mergeCell ref="A602:C602"/>
    <mergeCell ref="A377:C377"/>
    <mergeCell ref="A649:C649"/>
    <mergeCell ref="A603:D603"/>
    <mergeCell ref="A923:D923"/>
    <mergeCell ref="A924:D924"/>
    <mergeCell ref="A942:C942"/>
    <mergeCell ref="A651:D651"/>
    <mergeCell ref="A652:D652"/>
    <mergeCell ref="A876:D876"/>
    <mergeCell ref="A877:D877"/>
    <mergeCell ref="A963:D963"/>
    <mergeCell ref="A1001:C1001"/>
    <mergeCell ref="A1071:D1071"/>
    <mergeCell ref="A1013:C1013"/>
    <mergeCell ref="A966:C966"/>
    <mergeCell ref="A968:D968"/>
    <mergeCell ref="A969:D969"/>
    <mergeCell ref="A972:C972"/>
    <mergeCell ref="A1004:D1004"/>
    <mergeCell ref="A1003:D1003"/>
    <mergeCell ref="B1187:C1187"/>
    <mergeCell ref="A903:C903"/>
    <mergeCell ref="A904:D904"/>
    <mergeCell ref="A921:C921"/>
    <mergeCell ref="B1184:C1184"/>
    <mergeCell ref="A122:C122"/>
    <mergeCell ref="A943:D943"/>
    <mergeCell ref="A962:C962"/>
    <mergeCell ref="A1095:C1095"/>
    <mergeCell ref="A1007:C1007"/>
    <mergeCell ref="A987:D987"/>
    <mergeCell ref="A988:D988"/>
    <mergeCell ref="B1186:C1186"/>
    <mergeCell ref="A313:D313"/>
    <mergeCell ref="A314:D314"/>
    <mergeCell ref="A1008:D1008"/>
    <mergeCell ref="A992:C992"/>
    <mergeCell ref="A993:D993"/>
    <mergeCell ref="A973:D973"/>
    <mergeCell ref="A985:C985"/>
    <mergeCell ref="A1015:D1015"/>
    <mergeCell ref="A1016:D1016"/>
    <mergeCell ref="A1056:C1056"/>
    <mergeCell ref="A1057:D1057"/>
    <mergeCell ref="A1069:C1069"/>
    <mergeCell ref="B1185:C1185"/>
    <mergeCell ref="A1072:D1072"/>
    <mergeCell ref="A1097:D1097"/>
    <mergeCell ref="A1098:D1098"/>
    <mergeCell ref="A1151:C1151"/>
  </mergeCells>
  <printOptions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 r:id="rId1"/>
  <headerFooter alignWithMargins="0">
    <oddFooter>&amp;CStrona &amp;P z &amp;N</oddFooter>
  </headerFooter>
  <rowBreaks count="1" manualBreakCount="1">
    <brk id="73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.8515625" style="283" customWidth="1"/>
    <col min="2" max="2" width="42.421875" style="0" customWidth="1"/>
    <col min="3" max="4" width="20.140625" style="284" customWidth="1"/>
    <col min="5" max="5" width="25.57421875" style="285" customWidth="1"/>
    <col min="6" max="6" width="19.28125" style="0" customWidth="1"/>
  </cols>
  <sheetData>
    <row r="1" ht="16.5">
      <c r="B1" s="286" t="s">
        <v>483</v>
      </c>
    </row>
    <row r="2" ht="16.5">
      <c r="B2" s="286"/>
    </row>
    <row r="3" spans="2:5" ht="12.75" customHeight="1" thickBot="1">
      <c r="B3" s="775" t="s">
        <v>484</v>
      </c>
      <c r="C3" s="775"/>
      <c r="D3" s="334"/>
      <c r="E3" s="287"/>
    </row>
    <row r="4" spans="1:6" ht="59.25" customHeight="1" thickBot="1">
      <c r="A4" s="288" t="s">
        <v>1</v>
      </c>
      <c r="B4" s="289" t="s">
        <v>485</v>
      </c>
      <c r="C4" s="290" t="s">
        <v>486</v>
      </c>
      <c r="D4" s="355" t="s">
        <v>597</v>
      </c>
      <c r="E4" s="291" t="s">
        <v>487</v>
      </c>
      <c r="F4" s="292" t="s">
        <v>488</v>
      </c>
    </row>
    <row r="5" spans="1:6" ht="38.25">
      <c r="A5" s="293">
        <v>1</v>
      </c>
      <c r="B5" s="68" t="s">
        <v>489</v>
      </c>
      <c r="C5" s="347">
        <f>190607.81+1728869.39</f>
        <v>1919477.2</v>
      </c>
      <c r="D5" s="357"/>
      <c r="E5" s="349"/>
      <c r="F5" s="294">
        <f>C5+E5</f>
        <v>1919477.2</v>
      </c>
    </row>
    <row r="6" spans="1:6" s="296" customFormat="1" ht="26.25" customHeight="1">
      <c r="A6" s="295">
        <v>2</v>
      </c>
      <c r="B6" s="69" t="s">
        <v>16</v>
      </c>
      <c r="C6" s="441">
        <v>855012.66</v>
      </c>
      <c r="D6" s="358"/>
      <c r="E6" s="350">
        <v>24177.25</v>
      </c>
      <c r="F6" s="294">
        <f aca="true" t="shared" si="0" ref="F6:F29">C6+E6</f>
        <v>879189.91</v>
      </c>
    </row>
    <row r="7" spans="1:6" s="223" customFormat="1" ht="33.75" customHeight="1">
      <c r="A7" s="293">
        <v>3</v>
      </c>
      <c r="B7" s="403" t="s">
        <v>570</v>
      </c>
      <c r="C7" s="357">
        <f>218841.36+2622</f>
        <v>221463.36</v>
      </c>
      <c r="D7" s="357">
        <v>3000</v>
      </c>
      <c r="E7" s="339"/>
      <c r="F7" s="294">
        <f>C7+E7</f>
        <v>221463.36</v>
      </c>
    </row>
    <row r="8" spans="1:6" s="296" customFormat="1" ht="26.25" customHeight="1">
      <c r="A8" s="295">
        <v>4</v>
      </c>
      <c r="B8" s="69" t="s">
        <v>490</v>
      </c>
      <c r="C8" s="335">
        <v>384117.61999999994</v>
      </c>
      <c r="D8" s="359">
        <v>3160.8</v>
      </c>
      <c r="E8" s="351"/>
      <c r="F8" s="294">
        <f t="shared" si="0"/>
        <v>384117.61999999994</v>
      </c>
    </row>
    <row r="9" spans="1:6" s="296" customFormat="1" ht="26.25" customHeight="1">
      <c r="A9" s="293">
        <v>5</v>
      </c>
      <c r="B9" s="298" t="s">
        <v>491</v>
      </c>
      <c r="C9" s="336">
        <f>378181.92+51906</f>
        <v>430087.92</v>
      </c>
      <c r="D9" s="360">
        <v>3443.38</v>
      </c>
      <c r="E9" s="351"/>
      <c r="F9" s="294">
        <f t="shared" si="0"/>
        <v>430087.92</v>
      </c>
    </row>
    <row r="10" spans="1:6" s="296" customFormat="1" ht="26.25" customHeight="1">
      <c r="A10" s="295">
        <v>6</v>
      </c>
      <c r="B10" s="299" t="s">
        <v>492</v>
      </c>
      <c r="C10" s="337">
        <v>1071771.73</v>
      </c>
      <c r="D10" s="357">
        <v>5181.53</v>
      </c>
      <c r="E10" s="351"/>
      <c r="F10" s="294">
        <f t="shared" si="0"/>
        <v>1071771.73</v>
      </c>
    </row>
    <row r="11" spans="1:6" s="296" customFormat="1" ht="26.25" customHeight="1">
      <c r="A11" s="293">
        <v>7</v>
      </c>
      <c r="B11" s="69" t="s">
        <v>125</v>
      </c>
      <c r="C11" s="335">
        <f>259947.29+449</f>
        <v>260396.29</v>
      </c>
      <c r="D11" s="488">
        <v>1002.07</v>
      </c>
      <c r="E11" s="351"/>
      <c r="F11" s="294">
        <f t="shared" si="0"/>
        <v>260396.29</v>
      </c>
    </row>
    <row r="12" spans="1:6" s="296" customFormat="1" ht="26.25" customHeight="1">
      <c r="A12" s="295">
        <v>8</v>
      </c>
      <c r="B12" s="69" t="s">
        <v>126</v>
      </c>
      <c r="C12" s="337">
        <v>411085.09</v>
      </c>
      <c r="D12" s="357">
        <v>3760.07</v>
      </c>
      <c r="E12" s="351"/>
      <c r="F12" s="294">
        <f t="shared" si="0"/>
        <v>411085.09</v>
      </c>
    </row>
    <row r="13" spans="1:6" ht="26.25" customHeight="1">
      <c r="A13" s="293">
        <v>9</v>
      </c>
      <c r="B13" s="69" t="s">
        <v>493</v>
      </c>
      <c r="C13" s="337">
        <v>412169.56999999995</v>
      </c>
      <c r="D13" s="357">
        <v>13521.49</v>
      </c>
      <c r="E13" s="351"/>
      <c r="F13" s="294">
        <f t="shared" si="0"/>
        <v>412169.56999999995</v>
      </c>
    </row>
    <row r="14" spans="1:6" s="296" customFormat="1" ht="26.25" customHeight="1">
      <c r="A14" s="295">
        <v>10</v>
      </c>
      <c r="B14" s="69" t="s">
        <v>494</v>
      </c>
      <c r="C14" s="335">
        <v>447093.54999999993</v>
      </c>
      <c r="D14" s="359">
        <v>8594.47</v>
      </c>
      <c r="E14" s="351">
        <v>17690</v>
      </c>
      <c r="F14" s="294">
        <f t="shared" si="0"/>
        <v>464783.54999999993</v>
      </c>
    </row>
    <row r="15" spans="1:6" s="223" customFormat="1" ht="24" customHeight="1">
      <c r="A15" s="293">
        <v>11</v>
      </c>
      <c r="B15" s="69" t="s">
        <v>497</v>
      </c>
      <c r="C15" s="337">
        <v>2621317.73</v>
      </c>
      <c r="D15" s="357">
        <v>445384.43</v>
      </c>
      <c r="E15" s="351"/>
      <c r="F15" s="294">
        <f t="shared" si="0"/>
        <v>2621317.73</v>
      </c>
    </row>
    <row r="16" spans="1:7" ht="21.75" customHeight="1">
      <c r="A16" s="295">
        <v>12</v>
      </c>
      <c r="B16" s="69" t="s">
        <v>499</v>
      </c>
      <c r="C16" s="335">
        <f>1481593.43+13500</f>
        <v>1495093.43</v>
      </c>
      <c r="D16" s="359">
        <v>234430.18</v>
      </c>
      <c r="E16" s="351"/>
      <c r="F16" s="294">
        <f>C16+E16</f>
        <v>1495093.43</v>
      </c>
      <c r="G16" s="223"/>
    </row>
    <row r="17" spans="1:6" ht="23.25" customHeight="1">
      <c r="A17" s="293">
        <v>13</v>
      </c>
      <c r="B17" s="299" t="s">
        <v>1805</v>
      </c>
      <c r="C17" s="335">
        <f>2383737.56+5121.72+2249.99</f>
        <v>2391109.2700000005</v>
      </c>
      <c r="D17" s="359">
        <v>329701.36</v>
      </c>
      <c r="E17" s="351"/>
      <c r="F17" s="294">
        <f t="shared" si="0"/>
        <v>2391109.2700000005</v>
      </c>
    </row>
    <row r="18" spans="1:6" s="223" customFormat="1" ht="25.5">
      <c r="A18" s="295">
        <v>14</v>
      </c>
      <c r="B18" s="298" t="s">
        <v>54</v>
      </c>
      <c r="C18" s="336">
        <v>2024579.98</v>
      </c>
      <c r="D18" s="360">
        <v>322890.13</v>
      </c>
      <c r="E18" s="350"/>
      <c r="F18" s="294">
        <f t="shared" si="0"/>
        <v>2024579.98</v>
      </c>
    </row>
    <row r="19" spans="1:6" ht="18.75" customHeight="1">
      <c r="A19" s="297">
        <v>15</v>
      </c>
      <c r="B19" s="299" t="s">
        <v>498</v>
      </c>
      <c r="C19" s="337">
        <v>1255828.5899999999</v>
      </c>
      <c r="D19" s="357">
        <v>188892.5</v>
      </c>
      <c r="E19" s="351"/>
      <c r="F19" s="294">
        <f t="shared" si="0"/>
        <v>1255828.5899999999</v>
      </c>
    </row>
    <row r="20" spans="1:6" ht="28.5" customHeight="1">
      <c r="A20" s="295">
        <v>16</v>
      </c>
      <c r="B20" s="299" t="s">
        <v>496</v>
      </c>
      <c r="C20" s="337">
        <f>2177805.9+449+3666.5+6285.3+722+8733</f>
        <v>2197661.6999999997</v>
      </c>
      <c r="D20" s="357">
        <v>306880.8</v>
      </c>
      <c r="E20" s="351"/>
      <c r="F20" s="294">
        <f>C20+E20</f>
        <v>2197661.6999999997</v>
      </c>
    </row>
    <row r="21" spans="1:10" s="227" customFormat="1" ht="26.25" customHeight="1">
      <c r="A21" s="297">
        <v>17</v>
      </c>
      <c r="B21" s="69" t="s">
        <v>495</v>
      </c>
      <c r="C21" s="337">
        <v>89764.86</v>
      </c>
      <c r="D21" s="357"/>
      <c r="E21" s="351"/>
      <c r="F21" s="294">
        <f>C21+E21</f>
        <v>89764.86</v>
      </c>
      <c r="G21" s="300"/>
      <c r="H21" s="300"/>
      <c r="I21" s="300"/>
      <c r="J21" s="300"/>
    </row>
    <row r="22" spans="1:6" s="223" customFormat="1" ht="33.75" customHeight="1">
      <c r="A22" s="295">
        <v>18</v>
      </c>
      <c r="B22" s="403" t="s">
        <v>504</v>
      </c>
      <c r="C22" s="357">
        <v>610580.47</v>
      </c>
      <c r="D22" s="357"/>
      <c r="E22" s="339">
        <v>9225</v>
      </c>
      <c r="F22" s="294">
        <f>C22+E22</f>
        <v>619805.47</v>
      </c>
    </row>
    <row r="23" spans="1:6" ht="21.75" customHeight="1">
      <c r="A23" s="297">
        <v>19</v>
      </c>
      <c r="B23" s="69" t="s">
        <v>2143</v>
      </c>
      <c r="C23" s="337">
        <v>4304885.279999999</v>
      </c>
      <c r="D23" s="357"/>
      <c r="E23" s="352">
        <v>6990</v>
      </c>
      <c r="F23" s="294">
        <f t="shared" si="0"/>
        <v>4311875.279999999</v>
      </c>
    </row>
    <row r="24" spans="1:6" ht="18.75" customHeight="1">
      <c r="A24" s="295">
        <v>20</v>
      </c>
      <c r="B24" s="69" t="s">
        <v>500</v>
      </c>
      <c r="C24" s="337">
        <f>3332895.51-120000-158900-37107.4-205373</f>
        <v>2811515.11</v>
      </c>
      <c r="D24" s="357"/>
      <c r="E24" s="353"/>
      <c r="F24" s="294">
        <f t="shared" si="0"/>
        <v>2811515.11</v>
      </c>
    </row>
    <row r="25" spans="1:6" ht="22.5" customHeight="1">
      <c r="A25" s="297">
        <v>21</v>
      </c>
      <c r="B25" s="69" t="s">
        <v>501</v>
      </c>
      <c r="C25" s="335">
        <v>1286800.0299999998</v>
      </c>
      <c r="D25" s="359"/>
      <c r="E25" s="353">
        <v>48000</v>
      </c>
      <c r="F25" s="294">
        <f t="shared" si="0"/>
        <v>1334800.0299999998</v>
      </c>
    </row>
    <row r="26" spans="1:6" ht="21" customHeight="1">
      <c r="A26" s="295">
        <v>22</v>
      </c>
      <c r="B26" s="229" t="s">
        <v>503</v>
      </c>
      <c r="C26" s="348">
        <v>235399.61</v>
      </c>
      <c r="D26" s="402">
        <v>70716.23</v>
      </c>
      <c r="E26" s="354">
        <v>14930.4</v>
      </c>
      <c r="F26" s="294">
        <f t="shared" si="0"/>
        <v>250330.00999999998</v>
      </c>
    </row>
    <row r="27" spans="1:6" ht="27" customHeight="1">
      <c r="A27" s="297">
        <v>23</v>
      </c>
      <c r="B27" s="229" t="s">
        <v>2705</v>
      </c>
      <c r="C27" s="656">
        <f>138817.61+D27</f>
        <v>933026.2999999999</v>
      </c>
      <c r="D27" s="402">
        <v>794208.69</v>
      </c>
      <c r="E27" s="354"/>
      <c r="F27" s="294">
        <f t="shared" si="0"/>
        <v>933026.2999999999</v>
      </c>
    </row>
    <row r="28" spans="1:6" ht="27" customHeight="1">
      <c r="A28" s="297"/>
      <c r="B28" s="229" t="s">
        <v>2744</v>
      </c>
      <c r="C28" s="657">
        <f>18992.23+D28</f>
        <v>273457.5</v>
      </c>
      <c r="D28" s="658">
        <v>254465.27</v>
      </c>
      <c r="E28" s="659"/>
      <c r="F28" s="294">
        <f t="shared" si="0"/>
        <v>273457.5</v>
      </c>
    </row>
    <row r="29" spans="1:6" ht="27" customHeight="1">
      <c r="A29" s="297"/>
      <c r="B29" s="229" t="s">
        <v>2869</v>
      </c>
      <c r="C29" s="657">
        <f>17530.72+D29</f>
        <v>197073.67</v>
      </c>
      <c r="D29" s="658">
        <v>179542.95</v>
      </c>
      <c r="E29" s="659"/>
      <c r="F29" s="294">
        <f t="shared" si="0"/>
        <v>197073.67</v>
      </c>
    </row>
    <row r="30" spans="1:6" ht="42" customHeight="1">
      <c r="A30" s="295">
        <v>25</v>
      </c>
      <c r="B30" s="69" t="s">
        <v>502</v>
      </c>
      <c r="C30" s="337">
        <v>115511.29</v>
      </c>
      <c r="D30" s="357"/>
      <c r="E30" s="353"/>
      <c r="F30" s="294">
        <f>C30+E30</f>
        <v>115511.29</v>
      </c>
    </row>
    <row r="31" spans="1:6" ht="42" customHeight="1">
      <c r="A31" s="648">
        <v>26</v>
      </c>
      <c r="B31" s="229" t="s">
        <v>1528</v>
      </c>
      <c r="C31" s="348">
        <v>610911</v>
      </c>
      <c r="D31" s="402"/>
      <c r="E31" s="354"/>
      <c r="F31" s="294">
        <f>C31+E31</f>
        <v>610911</v>
      </c>
    </row>
    <row r="32" spans="1:6" ht="42" customHeight="1">
      <c r="A32" s="649">
        <v>27</v>
      </c>
      <c r="B32" s="403" t="s">
        <v>2881</v>
      </c>
      <c r="C32" s="646">
        <v>1501108.5</v>
      </c>
      <c r="D32" s="357"/>
      <c r="E32" s="339"/>
      <c r="F32" s="645">
        <f>C32+E32</f>
        <v>1501108.5</v>
      </c>
    </row>
    <row r="33" spans="1:6" ht="13.5" thickBot="1">
      <c r="A33" s="776" t="s">
        <v>124</v>
      </c>
      <c r="B33" s="776"/>
      <c r="C33" s="647"/>
      <c r="D33" s="356"/>
      <c r="E33" s="356"/>
      <c r="F33" s="356">
        <f>SUM(F5:F32)</f>
        <v>31489311.96</v>
      </c>
    </row>
    <row r="34" spans="2:4" ht="12.75">
      <c r="B34" s="296"/>
      <c r="C34" s="301"/>
      <c r="D34" s="301"/>
    </row>
    <row r="35" spans="1:4" ht="12.75">
      <c r="A35" t="s">
        <v>32</v>
      </c>
      <c r="B35" s="302"/>
      <c r="C35" s="301"/>
      <c r="D35" s="301"/>
    </row>
    <row r="36" spans="2:4" ht="12.75">
      <c r="B36" s="296"/>
      <c r="C36" s="301"/>
      <c r="D36" s="301"/>
    </row>
    <row r="37" spans="2:4" ht="12.75">
      <c r="B37" s="296"/>
      <c r="C37" s="301"/>
      <c r="D37" s="301"/>
    </row>
    <row r="38" spans="2:4" ht="12.75">
      <c r="B38" s="296"/>
      <c r="C38" s="301"/>
      <c r="D38" s="301"/>
    </row>
    <row r="39" spans="2:4" ht="12.75">
      <c r="B39" s="296"/>
      <c r="C39" s="301"/>
      <c r="D39" s="301"/>
    </row>
    <row r="40" spans="2:4" ht="12.75">
      <c r="B40" s="296"/>
      <c r="C40" s="301"/>
      <c r="D40" s="301"/>
    </row>
    <row r="41" spans="2:4" ht="12.75">
      <c r="B41" s="296"/>
      <c r="C41" s="301"/>
      <c r="D41" s="301"/>
    </row>
    <row r="42" spans="2:4" ht="12.75">
      <c r="B42" s="296"/>
      <c r="C42" s="301"/>
      <c r="D42" s="301"/>
    </row>
    <row r="43" spans="2:4" ht="12.75">
      <c r="B43" s="296"/>
      <c r="C43" s="301"/>
      <c r="D43" s="301"/>
    </row>
  </sheetData>
  <sheetProtection selectLockedCells="1" selectUnlockedCells="1"/>
  <mergeCells count="2">
    <mergeCell ref="B3:C3"/>
    <mergeCell ref="A33:B3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view="pageBreakPreview" zoomScale="85" zoomScaleSheetLayoutView="85" zoomScalePageLayoutView="0" workbookViewId="0" topLeftCell="A1">
      <selection activeCell="D4" sqref="D4:D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3.28125" style="0" customWidth="1"/>
    <col min="4" max="4" width="22.7109375" style="0" customWidth="1"/>
    <col min="5" max="5" width="11.7109375" style="557" customWidth="1"/>
    <col min="6" max="6" width="11.00390625" style="0" customWidth="1"/>
    <col min="7" max="7" width="11.28125" style="0" customWidth="1"/>
    <col min="8" max="8" width="10.28125" style="0" customWidth="1"/>
    <col min="9" max="9" width="13.421875" style="0" customWidth="1"/>
    <col min="10" max="10" width="13.7109375" style="0" customWidth="1"/>
    <col min="12" max="12" width="11.7109375" style="0" customWidth="1"/>
    <col min="13" max="13" width="12.8515625" style="0" customWidth="1"/>
    <col min="14" max="14" width="13.28125" style="0" customWidth="1"/>
    <col min="15" max="15" width="12.7109375" style="0" customWidth="1"/>
    <col min="16" max="16" width="13.7109375" style="0" customWidth="1"/>
    <col min="17" max="17" width="16.00390625" style="0" customWidth="1"/>
    <col min="18" max="18" width="11.00390625" style="0" customWidth="1"/>
    <col min="19" max="19" width="10.8515625" style="0" customWidth="1"/>
    <col min="20" max="20" width="11.28125" style="0" customWidth="1"/>
    <col min="21" max="21" width="10.28125" style="0" customWidth="1"/>
    <col min="22" max="22" width="4.00390625" style="0" bestFit="1" customWidth="1"/>
    <col min="23" max="23" width="4.7109375" style="0" bestFit="1" customWidth="1"/>
    <col min="24" max="24" width="7.00390625" style="0" bestFit="1" customWidth="1"/>
    <col min="25" max="25" width="15.28125" style="0" customWidth="1"/>
  </cols>
  <sheetData>
    <row r="1" spans="1:25" ht="12.75">
      <c r="A1" s="443"/>
      <c r="B1" s="443"/>
      <c r="C1" s="443"/>
      <c r="D1" s="448"/>
      <c r="E1" s="622"/>
      <c r="F1" s="443"/>
      <c r="G1" s="443"/>
      <c r="H1" s="443"/>
      <c r="I1" s="449"/>
      <c r="J1" s="443"/>
      <c r="K1" s="449"/>
      <c r="L1" s="443"/>
      <c r="M1" s="443"/>
      <c r="N1" s="443"/>
      <c r="O1" s="443"/>
      <c r="P1" s="443"/>
      <c r="Q1" s="304"/>
      <c r="R1" s="26"/>
      <c r="S1" s="26"/>
      <c r="T1" s="26"/>
      <c r="U1" s="26"/>
      <c r="V1" s="443"/>
      <c r="W1" s="443"/>
      <c r="X1" s="443"/>
      <c r="Y1" s="449"/>
    </row>
    <row r="2" spans="1:25" ht="12.75">
      <c r="A2" s="444" t="s">
        <v>635</v>
      </c>
      <c r="B2" s="443"/>
      <c r="C2" s="443"/>
      <c r="D2" s="448"/>
      <c r="E2" s="622"/>
      <c r="F2" s="443"/>
      <c r="G2" s="443"/>
      <c r="H2" s="443"/>
      <c r="I2" s="777"/>
      <c r="J2" s="777"/>
      <c r="K2" s="449"/>
      <c r="L2" s="443"/>
      <c r="M2" s="443"/>
      <c r="N2" s="443"/>
      <c r="O2" s="443"/>
      <c r="P2" s="443"/>
      <c r="Q2" s="304"/>
      <c r="R2" s="26"/>
      <c r="S2" s="26"/>
      <c r="T2" s="26"/>
      <c r="U2" s="26"/>
      <c r="V2" s="443"/>
      <c r="W2" s="443"/>
      <c r="X2" s="443"/>
      <c r="Y2" s="449"/>
    </row>
    <row r="3" spans="1:25" ht="13.5" thickBot="1">
      <c r="A3" s="778" t="s">
        <v>636</v>
      </c>
      <c r="B3" s="778"/>
      <c r="C3" s="778"/>
      <c r="D3" s="778"/>
      <c r="E3" s="778"/>
      <c r="F3" s="778"/>
      <c r="G3" s="778"/>
      <c r="H3" s="778"/>
      <c r="I3" s="778"/>
      <c r="J3" s="778"/>
      <c r="K3" s="449"/>
      <c r="L3" s="443"/>
      <c r="M3" s="443"/>
      <c r="N3" s="443"/>
      <c r="O3" s="443"/>
      <c r="P3" s="443"/>
      <c r="Q3" s="304"/>
      <c r="R3" s="26"/>
      <c r="S3" s="26"/>
      <c r="T3" s="26"/>
      <c r="U3" s="26"/>
      <c r="V3" s="443"/>
      <c r="W3" s="443"/>
      <c r="X3" s="443"/>
      <c r="Y3" s="449"/>
    </row>
    <row r="4" spans="1:25" ht="13.5" thickBot="1">
      <c r="A4" s="779" t="s">
        <v>1</v>
      </c>
      <c r="B4" s="780" t="s">
        <v>638</v>
      </c>
      <c r="C4" s="780" t="s">
        <v>669</v>
      </c>
      <c r="D4" s="780" t="s">
        <v>712</v>
      </c>
      <c r="E4" s="781" t="s">
        <v>773</v>
      </c>
      <c r="F4" s="780" t="s">
        <v>838</v>
      </c>
      <c r="G4" s="780" t="s">
        <v>850</v>
      </c>
      <c r="H4" s="780" t="s">
        <v>855</v>
      </c>
      <c r="I4" s="780" t="s">
        <v>856</v>
      </c>
      <c r="J4" s="780" t="s">
        <v>894</v>
      </c>
      <c r="K4" s="780" t="s">
        <v>909</v>
      </c>
      <c r="L4" s="788" t="s">
        <v>911</v>
      </c>
      <c r="M4" s="780" t="s">
        <v>913</v>
      </c>
      <c r="N4" s="780" t="s">
        <v>915</v>
      </c>
      <c r="O4" s="780" t="s">
        <v>916</v>
      </c>
      <c r="P4" s="780" t="s">
        <v>917</v>
      </c>
      <c r="Q4" s="784" t="s">
        <v>922</v>
      </c>
      <c r="R4" s="785" t="s">
        <v>925</v>
      </c>
      <c r="S4" s="785"/>
      <c r="T4" s="785" t="s">
        <v>932</v>
      </c>
      <c r="U4" s="785"/>
      <c r="V4" s="786" t="s">
        <v>933</v>
      </c>
      <c r="W4" s="786"/>
      <c r="X4" s="786"/>
      <c r="Y4" s="786"/>
    </row>
    <row r="5" spans="1:25" ht="30.75" customHeight="1" thickBot="1">
      <c r="A5" s="779"/>
      <c r="B5" s="780"/>
      <c r="C5" s="780"/>
      <c r="D5" s="780"/>
      <c r="E5" s="781"/>
      <c r="F5" s="780"/>
      <c r="G5" s="780"/>
      <c r="H5" s="780"/>
      <c r="I5" s="780"/>
      <c r="J5" s="780"/>
      <c r="K5" s="780"/>
      <c r="L5" s="788"/>
      <c r="M5" s="780"/>
      <c r="N5" s="780"/>
      <c r="O5" s="780"/>
      <c r="P5" s="780"/>
      <c r="Q5" s="784"/>
      <c r="R5" s="785"/>
      <c r="S5" s="785"/>
      <c r="T5" s="785"/>
      <c r="U5" s="785"/>
      <c r="V5" s="786"/>
      <c r="W5" s="786"/>
      <c r="X5" s="786"/>
      <c r="Y5" s="786"/>
    </row>
    <row r="6" spans="1:25" ht="33" customHeight="1" thickBot="1">
      <c r="A6" s="779"/>
      <c r="B6" s="780"/>
      <c r="C6" s="780"/>
      <c r="D6" s="780"/>
      <c r="E6" s="781"/>
      <c r="F6" s="780"/>
      <c r="G6" s="780"/>
      <c r="H6" s="780"/>
      <c r="I6" s="780"/>
      <c r="J6" s="780"/>
      <c r="K6" s="780"/>
      <c r="L6" s="788"/>
      <c r="M6" s="780"/>
      <c r="N6" s="780"/>
      <c r="O6" s="780"/>
      <c r="P6" s="780"/>
      <c r="Q6" s="784"/>
      <c r="R6" s="469" t="s">
        <v>926</v>
      </c>
      <c r="S6" s="469" t="s">
        <v>929</v>
      </c>
      <c r="T6" s="469" t="s">
        <v>926</v>
      </c>
      <c r="U6" s="469" t="s">
        <v>929</v>
      </c>
      <c r="V6" s="475" t="s">
        <v>934</v>
      </c>
      <c r="W6" s="475" t="s">
        <v>935</v>
      </c>
      <c r="X6" s="475" t="s">
        <v>936</v>
      </c>
      <c r="Y6" s="476" t="s">
        <v>937</v>
      </c>
    </row>
    <row r="7" spans="1:25" ht="12.75">
      <c r="A7" s="782" t="s">
        <v>637</v>
      </c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458"/>
      <c r="N7" s="458"/>
      <c r="O7" s="458"/>
      <c r="P7" s="458"/>
      <c r="Q7" s="84" t="s">
        <v>923</v>
      </c>
      <c r="R7" s="470"/>
      <c r="S7" s="470"/>
      <c r="T7" s="470"/>
      <c r="U7" s="470"/>
      <c r="V7" s="458"/>
      <c r="W7" s="458"/>
      <c r="X7" s="458"/>
      <c r="Y7" s="477"/>
    </row>
    <row r="8" spans="1:25" ht="12.75">
      <c r="A8" s="445">
        <v>1</v>
      </c>
      <c r="B8" s="346" t="s">
        <v>639</v>
      </c>
      <c r="C8" s="346" t="s">
        <v>670</v>
      </c>
      <c r="D8" s="109" t="s">
        <v>713</v>
      </c>
      <c r="E8" s="623" t="s">
        <v>774</v>
      </c>
      <c r="F8" s="346" t="s">
        <v>839</v>
      </c>
      <c r="G8" s="449" t="s">
        <v>851</v>
      </c>
      <c r="H8" s="346">
        <v>2016</v>
      </c>
      <c r="I8" s="454">
        <v>42746</v>
      </c>
      <c r="J8" s="449" t="s">
        <v>895</v>
      </c>
      <c r="K8" s="346">
        <v>5</v>
      </c>
      <c r="L8" s="346"/>
      <c r="M8" s="346">
        <v>1500</v>
      </c>
      <c r="N8" s="346"/>
      <c r="O8" s="424">
        <v>38473</v>
      </c>
      <c r="P8" s="450" t="s">
        <v>918</v>
      </c>
      <c r="Q8" s="467">
        <v>28300</v>
      </c>
      <c r="R8" s="442" t="s">
        <v>2368</v>
      </c>
      <c r="S8" s="472" t="s">
        <v>2369</v>
      </c>
      <c r="T8" s="442" t="s">
        <v>2368</v>
      </c>
      <c r="U8" s="472" t="s">
        <v>2369</v>
      </c>
      <c r="V8" s="472" t="s">
        <v>559</v>
      </c>
      <c r="W8" s="472" t="s">
        <v>559</v>
      </c>
      <c r="X8" s="472" t="s">
        <v>559</v>
      </c>
      <c r="Y8" s="472" t="s">
        <v>938</v>
      </c>
    </row>
    <row r="9" spans="1:25" ht="25.5">
      <c r="A9" s="445">
        <v>2</v>
      </c>
      <c r="B9" s="346" t="s">
        <v>640</v>
      </c>
      <c r="C9" s="346" t="s">
        <v>671</v>
      </c>
      <c r="D9" s="109" t="s">
        <v>714</v>
      </c>
      <c r="E9" s="623" t="s">
        <v>775</v>
      </c>
      <c r="F9" s="346" t="s">
        <v>839</v>
      </c>
      <c r="G9" s="346">
        <v>1.6</v>
      </c>
      <c r="H9" s="346">
        <v>2011</v>
      </c>
      <c r="I9" s="346" t="s">
        <v>857</v>
      </c>
      <c r="J9" s="424" t="s">
        <v>896</v>
      </c>
      <c r="K9" s="346">
        <v>5</v>
      </c>
      <c r="L9" s="346"/>
      <c r="M9" s="346">
        <v>2150</v>
      </c>
      <c r="N9" s="346"/>
      <c r="O9" s="424">
        <v>227070</v>
      </c>
      <c r="P9" s="450" t="s">
        <v>919</v>
      </c>
      <c r="Q9" s="467">
        <v>28300</v>
      </c>
      <c r="R9" s="442" t="s">
        <v>2370</v>
      </c>
      <c r="S9" s="472" t="s">
        <v>2371</v>
      </c>
      <c r="T9" s="442" t="s">
        <v>2370</v>
      </c>
      <c r="U9" s="472" t="s">
        <v>2371</v>
      </c>
      <c r="V9" s="472" t="s">
        <v>559</v>
      </c>
      <c r="W9" s="472" t="s">
        <v>559</v>
      </c>
      <c r="X9" s="472" t="s">
        <v>559</v>
      </c>
      <c r="Y9" s="472" t="s">
        <v>938</v>
      </c>
    </row>
    <row r="10" spans="1:25" ht="25.5">
      <c r="A10" s="445">
        <v>3</v>
      </c>
      <c r="B10" s="346" t="s">
        <v>641</v>
      </c>
      <c r="C10" s="346" t="s">
        <v>672</v>
      </c>
      <c r="D10" s="449" t="s">
        <v>715</v>
      </c>
      <c r="E10" s="623" t="s">
        <v>776</v>
      </c>
      <c r="F10" s="346" t="s">
        <v>839</v>
      </c>
      <c r="G10" s="449">
        <v>1598</v>
      </c>
      <c r="H10" s="346">
        <v>2014</v>
      </c>
      <c r="I10" s="454">
        <v>41813</v>
      </c>
      <c r="J10" s="449" t="s">
        <v>897</v>
      </c>
      <c r="K10" s="346">
        <v>5</v>
      </c>
      <c r="L10" s="346"/>
      <c r="M10" s="346"/>
      <c r="N10" s="346"/>
      <c r="O10" s="424">
        <v>93313</v>
      </c>
      <c r="P10" s="450" t="s">
        <v>920</v>
      </c>
      <c r="Q10" s="467">
        <v>36500</v>
      </c>
      <c r="R10" s="442" t="s">
        <v>2372</v>
      </c>
      <c r="S10" s="472" t="s">
        <v>2373</v>
      </c>
      <c r="T10" s="442" t="s">
        <v>2372</v>
      </c>
      <c r="U10" s="472" t="s">
        <v>2373</v>
      </c>
      <c r="V10" s="472" t="s">
        <v>559</v>
      </c>
      <c r="W10" s="472" t="s">
        <v>559</v>
      </c>
      <c r="X10" s="472" t="s">
        <v>559</v>
      </c>
      <c r="Y10" s="472" t="s">
        <v>938</v>
      </c>
    </row>
    <row r="11" spans="1:25" ht="12.75">
      <c r="A11" s="445">
        <v>4</v>
      </c>
      <c r="B11" s="346" t="s">
        <v>642</v>
      </c>
      <c r="C11" s="346" t="s">
        <v>673</v>
      </c>
      <c r="D11" s="109" t="s">
        <v>716</v>
      </c>
      <c r="E11" s="623" t="s">
        <v>777</v>
      </c>
      <c r="F11" s="346" t="s">
        <v>839</v>
      </c>
      <c r="G11" s="346">
        <v>1950</v>
      </c>
      <c r="H11" s="346">
        <v>2019</v>
      </c>
      <c r="I11" s="346" t="s">
        <v>858</v>
      </c>
      <c r="J11" s="346"/>
      <c r="K11" s="346">
        <v>5</v>
      </c>
      <c r="L11" s="346"/>
      <c r="M11" s="346"/>
      <c r="N11" s="346"/>
      <c r="O11" s="424">
        <v>67529</v>
      </c>
      <c r="P11" s="465"/>
      <c r="Q11" s="467">
        <v>236300</v>
      </c>
      <c r="R11" s="442" t="s">
        <v>2374</v>
      </c>
      <c r="S11" s="472" t="s">
        <v>2375</v>
      </c>
      <c r="T11" s="442" t="s">
        <v>2374</v>
      </c>
      <c r="U11" s="472" t="s">
        <v>2375</v>
      </c>
      <c r="V11" s="472" t="s">
        <v>559</v>
      </c>
      <c r="W11" s="472" t="s">
        <v>559</v>
      </c>
      <c r="X11" s="472" t="s">
        <v>559</v>
      </c>
      <c r="Y11" s="472" t="s">
        <v>938</v>
      </c>
    </row>
    <row r="12" spans="1:25" ht="51">
      <c r="A12" s="445">
        <v>5</v>
      </c>
      <c r="B12" s="346" t="s">
        <v>643</v>
      </c>
      <c r="C12" s="346" t="s">
        <v>674</v>
      </c>
      <c r="D12" s="109" t="s">
        <v>717</v>
      </c>
      <c r="E12" s="623" t="s">
        <v>778</v>
      </c>
      <c r="F12" s="346" t="s">
        <v>839</v>
      </c>
      <c r="G12" s="346" t="s">
        <v>852</v>
      </c>
      <c r="H12" s="346">
        <v>2020</v>
      </c>
      <c r="I12" s="346" t="s">
        <v>859</v>
      </c>
      <c r="J12" s="449" t="s">
        <v>898</v>
      </c>
      <c r="K12" s="346">
        <v>5</v>
      </c>
      <c r="L12" s="346"/>
      <c r="M12" s="346"/>
      <c r="N12" s="346"/>
      <c r="O12" s="424">
        <v>84532</v>
      </c>
      <c r="P12" s="633"/>
      <c r="Q12" s="467">
        <v>86100</v>
      </c>
      <c r="R12" s="442" t="s">
        <v>2376</v>
      </c>
      <c r="S12" s="472" t="s">
        <v>2377</v>
      </c>
      <c r="T12" s="442" t="s">
        <v>2376</v>
      </c>
      <c r="U12" s="472" t="s">
        <v>2377</v>
      </c>
      <c r="V12" s="472" t="s">
        <v>559</v>
      </c>
      <c r="W12" s="472" t="s">
        <v>559</v>
      </c>
      <c r="X12" s="472" t="s">
        <v>559</v>
      </c>
      <c r="Y12" s="472" t="s">
        <v>938</v>
      </c>
    </row>
    <row r="13" spans="1:25" ht="12.75">
      <c r="A13" s="783" t="s">
        <v>1673</v>
      </c>
      <c r="B13" s="783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459"/>
      <c r="N13" s="459"/>
      <c r="O13" s="459"/>
      <c r="P13" s="459"/>
      <c r="Q13" s="84" t="s">
        <v>923</v>
      </c>
      <c r="R13" s="471"/>
      <c r="S13" s="471"/>
      <c r="T13" s="471"/>
      <c r="U13" s="471"/>
      <c r="V13" s="459"/>
      <c r="W13" s="459"/>
      <c r="X13" s="459"/>
      <c r="Y13" s="478"/>
    </row>
    <row r="14" spans="1:25" ht="25.5">
      <c r="A14" s="445">
        <v>1</v>
      </c>
      <c r="B14" s="346" t="s">
        <v>644</v>
      </c>
      <c r="C14" s="346" t="s">
        <v>675</v>
      </c>
      <c r="D14" s="346" t="s">
        <v>718</v>
      </c>
      <c r="E14" s="623" t="s">
        <v>779</v>
      </c>
      <c r="F14" s="346" t="s">
        <v>840</v>
      </c>
      <c r="G14" s="346" t="s">
        <v>853</v>
      </c>
      <c r="H14" s="346">
        <v>2020</v>
      </c>
      <c r="I14" s="455">
        <v>44252</v>
      </c>
      <c r="J14" s="454">
        <v>45346</v>
      </c>
      <c r="K14" s="346">
        <v>9</v>
      </c>
      <c r="L14" s="346"/>
      <c r="M14" s="346" t="s">
        <v>914</v>
      </c>
      <c r="N14" s="346" t="s">
        <v>545</v>
      </c>
      <c r="O14" s="346">
        <v>50024</v>
      </c>
      <c r="P14" s="346" t="s">
        <v>921</v>
      </c>
      <c r="Q14" s="467">
        <v>136200</v>
      </c>
      <c r="R14" s="465" t="s">
        <v>2095</v>
      </c>
      <c r="S14" s="474" t="s">
        <v>2096</v>
      </c>
      <c r="T14" s="465" t="s">
        <v>2095</v>
      </c>
      <c r="U14" s="474" t="s">
        <v>2096</v>
      </c>
      <c r="V14" s="472" t="s">
        <v>559</v>
      </c>
      <c r="W14" s="472" t="s">
        <v>559</v>
      </c>
      <c r="X14" s="472" t="s">
        <v>559</v>
      </c>
      <c r="Y14" s="479" t="s">
        <v>939</v>
      </c>
    </row>
    <row r="15" spans="1:25" ht="12.75">
      <c r="A15" s="787" t="s">
        <v>1674</v>
      </c>
      <c r="B15" s="787"/>
      <c r="C15" s="787"/>
      <c r="D15" s="787"/>
      <c r="E15" s="787"/>
      <c r="F15" s="787"/>
      <c r="G15" s="783"/>
      <c r="H15" s="783"/>
      <c r="I15" s="783"/>
      <c r="J15" s="783"/>
      <c r="K15" s="783"/>
      <c r="L15" s="783"/>
      <c r="M15" s="459"/>
      <c r="N15" s="459"/>
      <c r="O15" s="459"/>
      <c r="P15" s="459"/>
      <c r="Q15" s="84" t="s">
        <v>923</v>
      </c>
      <c r="R15" s="471"/>
      <c r="S15" s="471"/>
      <c r="T15" s="471"/>
      <c r="U15" s="471"/>
      <c r="V15" s="459"/>
      <c r="W15" s="459"/>
      <c r="X15" s="459"/>
      <c r="Y15" s="478"/>
    </row>
    <row r="16" spans="1:25" ht="12.75">
      <c r="A16" s="500" t="s">
        <v>547</v>
      </c>
      <c r="B16" s="500" t="s">
        <v>645</v>
      </c>
      <c r="C16" s="500" t="s">
        <v>676</v>
      </c>
      <c r="D16" s="500">
        <v>441517</v>
      </c>
      <c r="E16" s="624" t="s">
        <v>780</v>
      </c>
      <c r="F16" s="500" t="s">
        <v>841</v>
      </c>
      <c r="G16" s="499">
        <v>3120</v>
      </c>
      <c r="H16" s="346">
        <v>1982</v>
      </c>
      <c r="I16" s="346" t="s">
        <v>860</v>
      </c>
      <c r="J16" s="454">
        <v>45558</v>
      </c>
      <c r="K16" s="452"/>
      <c r="L16" s="452"/>
      <c r="M16" s="346">
        <v>2955</v>
      </c>
      <c r="N16" s="346" t="s">
        <v>12</v>
      </c>
      <c r="O16" s="346"/>
      <c r="P16" s="346" t="s">
        <v>69</v>
      </c>
      <c r="Q16" s="442"/>
      <c r="R16" s="472" t="s">
        <v>1465</v>
      </c>
      <c r="S16" s="472" t="s">
        <v>1466</v>
      </c>
      <c r="T16" s="472"/>
      <c r="U16" s="472"/>
      <c r="V16" s="472" t="s">
        <v>559</v>
      </c>
      <c r="W16" s="472" t="s">
        <v>559</v>
      </c>
      <c r="X16" s="472" t="s">
        <v>69</v>
      </c>
      <c r="Y16" s="479" t="s">
        <v>69</v>
      </c>
    </row>
    <row r="17" spans="1:25" ht="12.75">
      <c r="A17" s="500" t="s">
        <v>548</v>
      </c>
      <c r="B17" s="500" t="s">
        <v>645</v>
      </c>
      <c r="C17" s="500" t="s">
        <v>677</v>
      </c>
      <c r="D17" s="500" t="s">
        <v>719</v>
      </c>
      <c r="E17" s="624" t="s">
        <v>1462</v>
      </c>
      <c r="F17" s="500" t="s">
        <v>841</v>
      </c>
      <c r="G17" s="499">
        <v>3120</v>
      </c>
      <c r="H17" s="346">
        <v>2007</v>
      </c>
      <c r="I17" s="346" t="s">
        <v>861</v>
      </c>
      <c r="J17" s="346">
        <v>45416</v>
      </c>
      <c r="K17" s="452"/>
      <c r="L17" s="452"/>
      <c r="M17" s="346">
        <v>3500</v>
      </c>
      <c r="N17" s="346" t="s">
        <v>12</v>
      </c>
      <c r="O17" s="346"/>
      <c r="P17" s="346" t="s">
        <v>69</v>
      </c>
      <c r="Q17" s="442"/>
      <c r="R17" s="472" t="s">
        <v>1467</v>
      </c>
      <c r="S17" s="472" t="s">
        <v>1468</v>
      </c>
      <c r="T17" s="472"/>
      <c r="U17" s="472"/>
      <c r="V17" s="472" t="s">
        <v>559</v>
      </c>
      <c r="W17" s="472" t="s">
        <v>559</v>
      </c>
      <c r="X17" s="472" t="s">
        <v>69</v>
      </c>
      <c r="Y17" s="479" t="s">
        <v>69</v>
      </c>
    </row>
    <row r="18" spans="1:25" ht="25.5">
      <c r="A18" s="500" t="s">
        <v>549</v>
      </c>
      <c r="B18" s="500" t="s">
        <v>646</v>
      </c>
      <c r="C18" s="500" t="s">
        <v>678</v>
      </c>
      <c r="D18" s="500">
        <v>70085</v>
      </c>
      <c r="E18" s="624" t="s">
        <v>1463</v>
      </c>
      <c r="F18" s="500" t="s">
        <v>842</v>
      </c>
      <c r="G18" s="447"/>
      <c r="H18" s="447">
        <v>2007</v>
      </c>
      <c r="I18" s="447" t="s">
        <v>861</v>
      </c>
      <c r="J18" s="456">
        <v>45416</v>
      </c>
      <c r="K18" s="346"/>
      <c r="L18" s="457" t="s">
        <v>912</v>
      </c>
      <c r="M18" s="109">
        <v>4730</v>
      </c>
      <c r="N18" s="346" t="s">
        <v>12</v>
      </c>
      <c r="O18" s="346"/>
      <c r="P18" s="346" t="s">
        <v>69</v>
      </c>
      <c r="Q18" s="442"/>
      <c r="R18" s="472" t="s">
        <v>1467</v>
      </c>
      <c r="S18" s="472" t="s">
        <v>1468</v>
      </c>
      <c r="T18" s="472"/>
      <c r="U18" s="472"/>
      <c r="V18" s="472" t="s">
        <v>559</v>
      </c>
      <c r="W18" s="472" t="s">
        <v>69</v>
      </c>
      <c r="X18" s="472" t="s">
        <v>69</v>
      </c>
      <c r="Y18" s="479" t="s">
        <v>69</v>
      </c>
    </row>
    <row r="19" spans="1:25" ht="25.5">
      <c r="A19" s="500" t="s">
        <v>550</v>
      </c>
      <c r="B19" s="500" t="s">
        <v>647</v>
      </c>
      <c r="C19" s="500" t="s">
        <v>679</v>
      </c>
      <c r="D19" s="500"/>
      <c r="E19" s="624" t="s">
        <v>1464</v>
      </c>
      <c r="F19" s="500" t="s">
        <v>842</v>
      </c>
      <c r="G19" s="447"/>
      <c r="H19" s="447">
        <v>2012</v>
      </c>
      <c r="I19" s="447" t="s">
        <v>862</v>
      </c>
      <c r="J19" s="456" t="s">
        <v>899</v>
      </c>
      <c r="K19" s="346"/>
      <c r="L19" s="457">
        <v>400</v>
      </c>
      <c r="M19" s="109">
        <v>750</v>
      </c>
      <c r="N19" s="346" t="s">
        <v>12</v>
      </c>
      <c r="O19" s="346"/>
      <c r="P19" s="346"/>
      <c r="Q19" s="442"/>
      <c r="R19" s="472" t="s">
        <v>1469</v>
      </c>
      <c r="S19" s="472" t="s">
        <v>1470</v>
      </c>
      <c r="T19" s="472"/>
      <c r="U19" s="472"/>
      <c r="V19" s="472" t="s">
        <v>559</v>
      </c>
      <c r="W19" s="472" t="s">
        <v>69</v>
      </c>
      <c r="X19" s="472" t="s">
        <v>69</v>
      </c>
      <c r="Y19" s="479" t="s">
        <v>69</v>
      </c>
    </row>
    <row r="20" spans="1:25" ht="25.5">
      <c r="A20" s="500" t="s">
        <v>551</v>
      </c>
      <c r="B20" s="500" t="s">
        <v>648</v>
      </c>
      <c r="C20" s="500" t="s">
        <v>680</v>
      </c>
      <c r="D20" s="500" t="s">
        <v>720</v>
      </c>
      <c r="E20" s="624" t="s">
        <v>781</v>
      </c>
      <c r="F20" s="500" t="s">
        <v>843</v>
      </c>
      <c r="G20" s="499"/>
      <c r="H20" s="346">
        <v>2020</v>
      </c>
      <c r="I20" s="346" t="s">
        <v>863</v>
      </c>
      <c r="J20" s="454" t="s">
        <v>900</v>
      </c>
      <c r="K20" s="346"/>
      <c r="L20" s="450"/>
      <c r="M20" s="346"/>
      <c r="N20" s="346" t="s">
        <v>12</v>
      </c>
      <c r="O20" s="461"/>
      <c r="P20" s="346"/>
      <c r="Q20" s="442"/>
      <c r="R20" s="472" t="s">
        <v>1471</v>
      </c>
      <c r="S20" s="472" t="s">
        <v>1472</v>
      </c>
      <c r="T20" s="472"/>
      <c r="U20" s="472"/>
      <c r="V20" s="472" t="s">
        <v>559</v>
      </c>
      <c r="W20" s="472" t="s">
        <v>69</v>
      </c>
      <c r="X20" s="472" t="s">
        <v>69</v>
      </c>
      <c r="Y20" s="479" t="s">
        <v>69</v>
      </c>
    </row>
    <row r="21" spans="1:25" ht="12.75">
      <c r="A21" s="500" t="s">
        <v>552</v>
      </c>
      <c r="B21" s="500" t="s">
        <v>649</v>
      </c>
      <c r="C21" s="500" t="s">
        <v>681</v>
      </c>
      <c r="D21" s="500" t="s">
        <v>721</v>
      </c>
      <c r="E21" s="624" t="s">
        <v>782</v>
      </c>
      <c r="F21" s="500" t="s">
        <v>839</v>
      </c>
      <c r="G21" s="499">
        <v>1984</v>
      </c>
      <c r="H21" s="346">
        <v>2014</v>
      </c>
      <c r="I21" s="346" t="s">
        <v>864</v>
      </c>
      <c r="J21" s="346">
        <v>45359</v>
      </c>
      <c r="K21" s="346">
        <v>9</v>
      </c>
      <c r="L21" s="450">
        <v>1031</v>
      </c>
      <c r="M21" s="346">
        <v>3000</v>
      </c>
      <c r="N21" s="346" t="s">
        <v>12</v>
      </c>
      <c r="O21" s="421">
        <v>165000</v>
      </c>
      <c r="P21" s="346" t="s">
        <v>918</v>
      </c>
      <c r="Q21" s="467">
        <v>49700</v>
      </c>
      <c r="R21" s="472" t="s">
        <v>1473</v>
      </c>
      <c r="S21" s="472" t="s">
        <v>1474</v>
      </c>
      <c r="T21" s="472" t="s">
        <v>1473</v>
      </c>
      <c r="U21" s="472" t="s">
        <v>1474</v>
      </c>
      <c r="V21" s="472" t="s">
        <v>559</v>
      </c>
      <c r="W21" s="472" t="s">
        <v>559</v>
      </c>
      <c r="X21" s="472" t="s">
        <v>559</v>
      </c>
      <c r="Y21" s="479" t="s">
        <v>940</v>
      </c>
    </row>
    <row r="22" spans="1:25" ht="12.75">
      <c r="A22" s="500" t="s">
        <v>553</v>
      </c>
      <c r="B22" s="500" t="s">
        <v>640</v>
      </c>
      <c r="C22" s="500" t="s">
        <v>682</v>
      </c>
      <c r="D22" s="500" t="s">
        <v>722</v>
      </c>
      <c r="E22" s="624" t="s">
        <v>783</v>
      </c>
      <c r="F22" s="500" t="s">
        <v>841</v>
      </c>
      <c r="G22" s="499">
        <v>3199</v>
      </c>
      <c r="H22" s="346">
        <v>2011</v>
      </c>
      <c r="I22" s="346">
        <v>40786</v>
      </c>
      <c r="J22" s="346">
        <v>45063</v>
      </c>
      <c r="K22" s="346">
        <v>6</v>
      </c>
      <c r="L22" s="450">
        <v>1082</v>
      </c>
      <c r="M22" s="346">
        <v>3500</v>
      </c>
      <c r="N22" s="346" t="s">
        <v>12</v>
      </c>
      <c r="O22" s="346">
        <v>214000</v>
      </c>
      <c r="P22" s="346"/>
      <c r="Q22" s="442"/>
      <c r="R22" s="472" t="s">
        <v>1475</v>
      </c>
      <c r="S22" s="472" t="s">
        <v>1476</v>
      </c>
      <c r="T22" s="472"/>
      <c r="U22" s="472"/>
      <c r="V22" s="472" t="s">
        <v>559</v>
      </c>
      <c r="W22" s="472" t="s">
        <v>559</v>
      </c>
      <c r="X22" s="472"/>
      <c r="Y22" s="479"/>
    </row>
    <row r="23" spans="1:25" ht="12.75">
      <c r="A23" s="782" t="s">
        <v>1675</v>
      </c>
      <c r="B23" s="782"/>
      <c r="C23" s="782"/>
      <c r="D23" s="782"/>
      <c r="E23" s="782"/>
      <c r="F23" s="782"/>
      <c r="G23" s="783"/>
      <c r="H23" s="783"/>
      <c r="I23" s="783"/>
      <c r="J23" s="783"/>
      <c r="K23" s="783"/>
      <c r="L23" s="783"/>
      <c r="M23" s="459"/>
      <c r="N23" s="459"/>
      <c r="O23" s="459"/>
      <c r="P23" s="459"/>
      <c r="Q23" s="468" t="s">
        <v>924</v>
      </c>
      <c r="R23" s="471"/>
      <c r="S23" s="471"/>
      <c r="T23" s="471"/>
      <c r="U23" s="471"/>
      <c r="V23" s="459"/>
      <c r="W23" s="459"/>
      <c r="X23" s="459"/>
      <c r="Y23" s="478"/>
    </row>
    <row r="24" spans="1:25" ht="38.25">
      <c r="A24" s="445">
        <v>1</v>
      </c>
      <c r="B24" s="346" t="s">
        <v>650</v>
      </c>
      <c r="C24" s="346" t="s">
        <v>683</v>
      </c>
      <c r="D24" s="346" t="s">
        <v>723</v>
      </c>
      <c r="E24" s="623" t="s">
        <v>784</v>
      </c>
      <c r="F24" s="346" t="s">
        <v>844</v>
      </c>
      <c r="G24" s="452">
        <v>6700</v>
      </c>
      <c r="H24" s="452">
        <v>2018</v>
      </c>
      <c r="I24" s="452" t="s">
        <v>865</v>
      </c>
      <c r="J24" s="452" t="s">
        <v>1271</v>
      </c>
      <c r="K24" s="452">
        <v>88</v>
      </c>
      <c r="L24" s="100"/>
      <c r="M24" s="460"/>
      <c r="N24" s="452" t="s">
        <v>545</v>
      </c>
      <c r="O24" s="462">
        <v>256088</v>
      </c>
      <c r="P24" s="466"/>
      <c r="Q24" s="618">
        <v>412400</v>
      </c>
      <c r="R24" s="473" t="s">
        <v>1477</v>
      </c>
      <c r="S24" s="473" t="s">
        <v>1478</v>
      </c>
      <c r="T24" s="473" t="s">
        <v>1477</v>
      </c>
      <c r="U24" s="473" t="s">
        <v>1478</v>
      </c>
      <c r="V24" s="472" t="s">
        <v>559</v>
      </c>
      <c r="W24" s="472" t="s">
        <v>69</v>
      </c>
      <c r="X24" s="472" t="s">
        <v>559</v>
      </c>
      <c r="Y24" s="480" t="s">
        <v>69</v>
      </c>
    </row>
    <row r="25" spans="1:25" ht="38.25">
      <c r="A25" s="445">
        <v>2</v>
      </c>
      <c r="B25" s="346" t="s">
        <v>650</v>
      </c>
      <c r="C25" s="346" t="s">
        <v>683</v>
      </c>
      <c r="D25" s="346" t="s">
        <v>724</v>
      </c>
      <c r="E25" s="623" t="s">
        <v>785</v>
      </c>
      <c r="F25" s="346" t="s">
        <v>844</v>
      </c>
      <c r="G25" s="346">
        <v>6700</v>
      </c>
      <c r="H25" s="346">
        <v>2018</v>
      </c>
      <c r="I25" s="346" t="s">
        <v>865</v>
      </c>
      <c r="J25" s="452" t="s">
        <v>1272</v>
      </c>
      <c r="K25" s="346">
        <v>88</v>
      </c>
      <c r="L25" s="100"/>
      <c r="M25" s="100"/>
      <c r="N25" s="346" t="s">
        <v>545</v>
      </c>
      <c r="O25" s="461">
        <v>255476</v>
      </c>
      <c r="P25" s="466"/>
      <c r="Q25" s="618">
        <v>412400</v>
      </c>
      <c r="R25" s="473" t="s">
        <v>1477</v>
      </c>
      <c r="S25" s="473" t="s">
        <v>1478</v>
      </c>
      <c r="T25" s="473" t="s">
        <v>1477</v>
      </c>
      <c r="U25" s="473" t="s">
        <v>1478</v>
      </c>
      <c r="V25" s="472" t="s">
        <v>559</v>
      </c>
      <c r="W25" s="472" t="s">
        <v>69</v>
      </c>
      <c r="X25" s="472" t="s">
        <v>559</v>
      </c>
      <c r="Y25" s="480" t="s">
        <v>69</v>
      </c>
    </row>
    <row r="26" spans="1:25" ht="38.25">
      <c r="A26" s="445">
        <v>3</v>
      </c>
      <c r="B26" s="346" t="s">
        <v>650</v>
      </c>
      <c r="C26" s="346" t="s">
        <v>683</v>
      </c>
      <c r="D26" s="346" t="s">
        <v>725</v>
      </c>
      <c r="E26" s="623" t="s">
        <v>786</v>
      </c>
      <c r="F26" s="346" t="s">
        <v>844</v>
      </c>
      <c r="G26" s="346">
        <v>6700</v>
      </c>
      <c r="H26" s="346">
        <v>2018</v>
      </c>
      <c r="I26" s="346" t="s">
        <v>865</v>
      </c>
      <c r="J26" s="452" t="s">
        <v>1273</v>
      </c>
      <c r="K26" s="346">
        <v>88</v>
      </c>
      <c r="L26" s="100"/>
      <c r="M26" s="100"/>
      <c r="N26" s="346" t="s">
        <v>545</v>
      </c>
      <c r="O26" s="461">
        <v>243783</v>
      </c>
      <c r="P26" s="466"/>
      <c r="Q26" s="618">
        <v>412400</v>
      </c>
      <c r="R26" s="473" t="s">
        <v>1477</v>
      </c>
      <c r="S26" s="473" t="s">
        <v>1478</v>
      </c>
      <c r="T26" s="473" t="s">
        <v>1477</v>
      </c>
      <c r="U26" s="473" t="s">
        <v>1478</v>
      </c>
      <c r="V26" s="472" t="s">
        <v>559</v>
      </c>
      <c r="W26" s="472" t="s">
        <v>69</v>
      </c>
      <c r="X26" s="472" t="s">
        <v>559</v>
      </c>
      <c r="Y26" s="480" t="s">
        <v>69</v>
      </c>
    </row>
    <row r="27" spans="1:25" ht="38.25">
      <c r="A27" s="445">
        <v>4</v>
      </c>
      <c r="B27" s="346" t="s">
        <v>650</v>
      </c>
      <c r="C27" s="346" t="s">
        <v>683</v>
      </c>
      <c r="D27" s="346" t="s">
        <v>726</v>
      </c>
      <c r="E27" s="623" t="s">
        <v>787</v>
      </c>
      <c r="F27" s="346" t="s">
        <v>844</v>
      </c>
      <c r="G27" s="346">
        <v>6700</v>
      </c>
      <c r="H27" s="346">
        <v>2018</v>
      </c>
      <c r="I27" s="346" t="s">
        <v>865</v>
      </c>
      <c r="J27" s="452" t="s">
        <v>1274</v>
      </c>
      <c r="K27" s="346">
        <v>88</v>
      </c>
      <c r="L27" s="100"/>
      <c r="M27" s="100"/>
      <c r="N27" s="346" t="s">
        <v>545</v>
      </c>
      <c r="O27" s="461">
        <v>249335</v>
      </c>
      <c r="P27" s="466"/>
      <c r="Q27" s="618">
        <v>412400</v>
      </c>
      <c r="R27" s="473" t="s">
        <v>1477</v>
      </c>
      <c r="S27" s="473" t="s">
        <v>1478</v>
      </c>
      <c r="T27" s="473" t="s">
        <v>1477</v>
      </c>
      <c r="U27" s="473" t="s">
        <v>1478</v>
      </c>
      <c r="V27" s="472" t="s">
        <v>559</v>
      </c>
      <c r="W27" s="472" t="s">
        <v>69</v>
      </c>
      <c r="X27" s="472" t="s">
        <v>559</v>
      </c>
      <c r="Y27" s="480" t="s">
        <v>69</v>
      </c>
    </row>
    <row r="28" spans="1:25" ht="38.25">
      <c r="A28" s="445">
        <v>5</v>
      </c>
      <c r="B28" s="346" t="s">
        <v>650</v>
      </c>
      <c r="C28" s="346" t="s">
        <v>683</v>
      </c>
      <c r="D28" s="346" t="s">
        <v>727</v>
      </c>
      <c r="E28" s="623" t="s">
        <v>788</v>
      </c>
      <c r="F28" s="346" t="s">
        <v>844</v>
      </c>
      <c r="G28" s="346">
        <v>6700</v>
      </c>
      <c r="H28" s="346">
        <v>2018</v>
      </c>
      <c r="I28" s="346" t="s">
        <v>865</v>
      </c>
      <c r="J28" s="452" t="s">
        <v>1275</v>
      </c>
      <c r="K28" s="346">
        <v>88</v>
      </c>
      <c r="L28" s="100"/>
      <c r="M28" s="100"/>
      <c r="N28" s="346" t="s">
        <v>545</v>
      </c>
      <c r="O28" s="461">
        <v>208904</v>
      </c>
      <c r="P28" s="466"/>
      <c r="Q28" s="618">
        <v>412400</v>
      </c>
      <c r="R28" s="473" t="s">
        <v>1477</v>
      </c>
      <c r="S28" s="473" t="s">
        <v>1478</v>
      </c>
      <c r="T28" s="473" t="s">
        <v>1477</v>
      </c>
      <c r="U28" s="473" t="s">
        <v>1478</v>
      </c>
      <c r="V28" s="472" t="s">
        <v>559</v>
      </c>
      <c r="W28" s="472" t="s">
        <v>69</v>
      </c>
      <c r="X28" s="472" t="s">
        <v>559</v>
      </c>
      <c r="Y28" s="480" t="s">
        <v>69</v>
      </c>
    </row>
    <row r="29" spans="1:25" ht="38.25">
      <c r="A29" s="445">
        <v>6</v>
      </c>
      <c r="B29" s="346" t="s">
        <v>650</v>
      </c>
      <c r="C29" s="346" t="s">
        <v>683</v>
      </c>
      <c r="D29" s="346" t="s">
        <v>728</v>
      </c>
      <c r="E29" s="623" t="s">
        <v>789</v>
      </c>
      <c r="F29" s="346" t="s">
        <v>844</v>
      </c>
      <c r="G29" s="346">
        <v>6700</v>
      </c>
      <c r="H29" s="346">
        <v>2018</v>
      </c>
      <c r="I29" s="346" t="s">
        <v>865</v>
      </c>
      <c r="J29" s="452" t="s">
        <v>1274</v>
      </c>
      <c r="K29" s="346">
        <v>88</v>
      </c>
      <c r="L29" s="100"/>
      <c r="M29" s="100"/>
      <c r="N29" s="346" t="s">
        <v>545</v>
      </c>
      <c r="O29" s="461">
        <v>236818</v>
      </c>
      <c r="P29" s="466"/>
      <c r="Q29" s="618">
        <v>412400</v>
      </c>
      <c r="R29" s="473" t="s">
        <v>1477</v>
      </c>
      <c r="S29" s="473" t="s">
        <v>1478</v>
      </c>
      <c r="T29" s="473" t="s">
        <v>1477</v>
      </c>
      <c r="U29" s="473" t="s">
        <v>1478</v>
      </c>
      <c r="V29" s="472" t="s">
        <v>559</v>
      </c>
      <c r="W29" s="472" t="s">
        <v>69</v>
      </c>
      <c r="X29" s="472" t="s">
        <v>559</v>
      </c>
      <c r="Y29" s="480" t="s">
        <v>69</v>
      </c>
    </row>
    <row r="30" spans="1:25" ht="38.25">
      <c r="A30" s="445">
        <v>7</v>
      </c>
      <c r="B30" s="346" t="s">
        <v>650</v>
      </c>
      <c r="C30" s="346" t="s">
        <v>683</v>
      </c>
      <c r="D30" s="346" t="s">
        <v>729</v>
      </c>
      <c r="E30" s="623" t="s">
        <v>790</v>
      </c>
      <c r="F30" s="346" t="s">
        <v>844</v>
      </c>
      <c r="G30" s="346">
        <v>6700</v>
      </c>
      <c r="H30" s="346">
        <v>2018</v>
      </c>
      <c r="I30" s="346" t="s">
        <v>865</v>
      </c>
      <c r="J30" s="452" t="s">
        <v>1271</v>
      </c>
      <c r="K30" s="346">
        <v>88</v>
      </c>
      <c r="L30" s="100"/>
      <c r="M30" s="100"/>
      <c r="N30" s="346" t="s">
        <v>545</v>
      </c>
      <c r="O30" s="461">
        <v>228072</v>
      </c>
      <c r="P30" s="466"/>
      <c r="Q30" s="618">
        <v>412400</v>
      </c>
      <c r="R30" s="473" t="s">
        <v>1477</v>
      </c>
      <c r="S30" s="473" t="s">
        <v>1478</v>
      </c>
      <c r="T30" s="473" t="s">
        <v>1477</v>
      </c>
      <c r="U30" s="473" t="s">
        <v>1478</v>
      </c>
      <c r="V30" s="472" t="s">
        <v>559</v>
      </c>
      <c r="W30" s="472" t="s">
        <v>69</v>
      </c>
      <c r="X30" s="472" t="s">
        <v>559</v>
      </c>
      <c r="Y30" s="480" t="s">
        <v>69</v>
      </c>
    </row>
    <row r="31" spans="1:25" ht="38.25">
      <c r="A31" s="445">
        <v>8</v>
      </c>
      <c r="B31" s="346" t="s">
        <v>650</v>
      </c>
      <c r="C31" s="346" t="s">
        <v>683</v>
      </c>
      <c r="D31" s="346" t="s">
        <v>730</v>
      </c>
      <c r="E31" s="623" t="s">
        <v>791</v>
      </c>
      <c r="F31" s="346" t="s">
        <v>844</v>
      </c>
      <c r="G31" s="346">
        <v>6700</v>
      </c>
      <c r="H31" s="346">
        <v>2018</v>
      </c>
      <c r="I31" s="346" t="s">
        <v>865</v>
      </c>
      <c r="J31" s="452" t="s">
        <v>1272</v>
      </c>
      <c r="K31" s="346">
        <v>88</v>
      </c>
      <c r="L31" s="100"/>
      <c r="M31" s="100"/>
      <c r="N31" s="346" t="s">
        <v>545</v>
      </c>
      <c r="O31" s="461">
        <v>258433</v>
      </c>
      <c r="P31" s="466"/>
      <c r="Q31" s="618">
        <v>412400</v>
      </c>
      <c r="R31" s="473" t="s">
        <v>1477</v>
      </c>
      <c r="S31" s="473" t="s">
        <v>1478</v>
      </c>
      <c r="T31" s="473" t="s">
        <v>1477</v>
      </c>
      <c r="U31" s="473" t="s">
        <v>1478</v>
      </c>
      <c r="V31" s="472" t="s">
        <v>559</v>
      </c>
      <c r="W31" s="472" t="s">
        <v>69</v>
      </c>
      <c r="X31" s="472" t="s">
        <v>559</v>
      </c>
      <c r="Y31" s="480" t="s">
        <v>69</v>
      </c>
    </row>
    <row r="32" spans="1:25" ht="38.25">
      <c r="A32" s="445">
        <v>9</v>
      </c>
      <c r="B32" s="346" t="s">
        <v>650</v>
      </c>
      <c r="C32" s="346" t="s">
        <v>683</v>
      </c>
      <c r="D32" s="346" t="s">
        <v>731</v>
      </c>
      <c r="E32" s="623" t="s">
        <v>792</v>
      </c>
      <c r="F32" s="346" t="s">
        <v>844</v>
      </c>
      <c r="G32" s="346">
        <v>6700</v>
      </c>
      <c r="H32" s="346">
        <v>2018</v>
      </c>
      <c r="I32" s="346" t="s">
        <v>865</v>
      </c>
      <c r="J32" s="452" t="s">
        <v>1276</v>
      </c>
      <c r="K32" s="346">
        <v>88</v>
      </c>
      <c r="L32" s="100"/>
      <c r="M32" s="100"/>
      <c r="N32" s="346" t="s">
        <v>545</v>
      </c>
      <c r="O32" s="461">
        <v>242882</v>
      </c>
      <c r="P32" s="466"/>
      <c r="Q32" s="618">
        <v>412400</v>
      </c>
      <c r="R32" s="473" t="s">
        <v>1477</v>
      </c>
      <c r="S32" s="473" t="s">
        <v>1478</v>
      </c>
      <c r="T32" s="473" t="s">
        <v>1477</v>
      </c>
      <c r="U32" s="473" t="s">
        <v>1478</v>
      </c>
      <c r="V32" s="472" t="s">
        <v>559</v>
      </c>
      <c r="W32" s="472" t="s">
        <v>69</v>
      </c>
      <c r="X32" s="472" t="s">
        <v>559</v>
      </c>
      <c r="Y32" s="480" t="s">
        <v>69</v>
      </c>
    </row>
    <row r="33" spans="1:25" ht="38.25">
      <c r="A33" s="445">
        <v>10</v>
      </c>
      <c r="B33" s="346" t="s">
        <v>650</v>
      </c>
      <c r="C33" s="346" t="s">
        <v>683</v>
      </c>
      <c r="D33" s="346" t="s">
        <v>732</v>
      </c>
      <c r="E33" s="623" t="s">
        <v>793</v>
      </c>
      <c r="F33" s="346" t="s">
        <v>844</v>
      </c>
      <c r="G33" s="346">
        <v>6700</v>
      </c>
      <c r="H33" s="346">
        <v>2018</v>
      </c>
      <c r="I33" s="346" t="s">
        <v>865</v>
      </c>
      <c r="J33" s="452" t="s">
        <v>1276</v>
      </c>
      <c r="K33" s="346">
        <v>88</v>
      </c>
      <c r="L33" s="100"/>
      <c r="M33" s="100"/>
      <c r="N33" s="346" t="s">
        <v>545</v>
      </c>
      <c r="O33" s="461">
        <v>248443</v>
      </c>
      <c r="P33" s="466"/>
      <c r="Q33" s="618">
        <v>412400</v>
      </c>
      <c r="R33" s="473" t="s">
        <v>1477</v>
      </c>
      <c r="S33" s="473" t="s">
        <v>1478</v>
      </c>
      <c r="T33" s="473" t="s">
        <v>1477</v>
      </c>
      <c r="U33" s="473" t="s">
        <v>1478</v>
      </c>
      <c r="V33" s="472" t="s">
        <v>559</v>
      </c>
      <c r="W33" s="472" t="s">
        <v>69</v>
      </c>
      <c r="X33" s="472" t="s">
        <v>559</v>
      </c>
      <c r="Y33" s="480" t="s">
        <v>69</v>
      </c>
    </row>
    <row r="34" spans="1:25" ht="38.25">
      <c r="A34" s="445">
        <v>11</v>
      </c>
      <c r="B34" s="346" t="s">
        <v>650</v>
      </c>
      <c r="C34" s="346" t="s">
        <v>683</v>
      </c>
      <c r="D34" s="346" t="s">
        <v>733</v>
      </c>
      <c r="E34" s="623" t="s">
        <v>794</v>
      </c>
      <c r="F34" s="346" t="s">
        <v>844</v>
      </c>
      <c r="G34" s="346">
        <v>6700</v>
      </c>
      <c r="H34" s="346">
        <v>2018</v>
      </c>
      <c r="I34" s="346" t="s">
        <v>865</v>
      </c>
      <c r="J34" s="452" t="s">
        <v>1277</v>
      </c>
      <c r="K34" s="346">
        <v>88</v>
      </c>
      <c r="L34" s="100"/>
      <c r="M34" s="100"/>
      <c r="N34" s="346" t="s">
        <v>545</v>
      </c>
      <c r="O34" s="461">
        <v>244522</v>
      </c>
      <c r="P34" s="466"/>
      <c r="Q34" s="618">
        <v>412400</v>
      </c>
      <c r="R34" s="473" t="s">
        <v>1477</v>
      </c>
      <c r="S34" s="473" t="s">
        <v>1478</v>
      </c>
      <c r="T34" s="473" t="s">
        <v>1477</v>
      </c>
      <c r="U34" s="473" t="s">
        <v>1478</v>
      </c>
      <c r="V34" s="472" t="s">
        <v>559</v>
      </c>
      <c r="W34" s="472" t="s">
        <v>69</v>
      </c>
      <c r="X34" s="472" t="s">
        <v>559</v>
      </c>
      <c r="Y34" s="480" t="s">
        <v>69</v>
      </c>
    </row>
    <row r="35" spans="1:25" ht="12.75">
      <c r="A35" s="445">
        <v>12</v>
      </c>
      <c r="B35" s="346" t="s">
        <v>651</v>
      </c>
      <c r="C35" s="346" t="s">
        <v>684</v>
      </c>
      <c r="D35" s="346" t="s">
        <v>734</v>
      </c>
      <c r="E35" s="623" t="s">
        <v>795</v>
      </c>
      <c r="F35" s="346" t="s">
        <v>844</v>
      </c>
      <c r="G35" s="346">
        <v>6692</v>
      </c>
      <c r="H35" s="346">
        <v>2007</v>
      </c>
      <c r="I35" s="346" t="s">
        <v>866</v>
      </c>
      <c r="J35" s="346" t="s">
        <v>1278</v>
      </c>
      <c r="K35" s="346">
        <v>85</v>
      </c>
      <c r="L35" s="100"/>
      <c r="M35" s="100"/>
      <c r="N35" s="346" t="s">
        <v>545</v>
      </c>
      <c r="O35" s="461">
        <v>818261</v>
      </c>
      <c r="P35" s="466"/>
      <c r="Q35" s="618">
        <v>40000</v>
      </c>
      <c r="R35" s="473" t="s">
        <v>1479</v>
      </c>
      <c r="S35" s="473" t="s">
        <v>1480</v>
      </c>
      <c r="T35" s="473" t="s">
        <v>1479</v>
      </c>
      <c r="U35" s="473" t="s">
        <v>1480</v>
      </c>
      <c r="V35" s="472" t="s">
        <v>559</v>
      </c>
      <c r="W35" s="472" t="s">
        <v>69</v>
      </c>
      <c r="X35" s="472" t="s">
        <v>559</v>
      </c>
      <c r="Y35" s="480" t="s">
        <v>69</v>
      </c>
    </row>
    <row r="36" spans="1:25" ht="12.75">
      <c r="A36" s="445">
        <v>13</v>
      </c>
      <c r="B36" s="346" t="s">
        <v>651</v>
      </c>
      <c r="C36" s="346" t="s">
        <v>684</v>
      </c>
      <c r="D36" s="346" t="s">
        <v>735</v>
      </c>
      <c r="E36" s="623" t="s">
        <v>796</v>
      </c>
      <c r="F36" s="346" t="s">
        <v>844</v>
      </c>
      <c r="G36" s="346">
        <v>6692</v>
      </c>
      <c r="H36" s="346">
        <v>2007</v>
      </c>
      <c r="I36" s="346" t="s">
        <v>866</v>
      </c>
      <c r="J36" s="346" t="s">
        <v>1279</v>
      </c>
      <c r="K36" s="346">
        <v>85</v>
      </c>
      <c r="L36" s="100"/>
      <c r="M36" s="100"/>
      <c r="N36" s="346" t="s">
        <v>545</v>
      </c>
      <c r="O36" s="461">
        <v>818410</v>
      </c>
      <c r="P36" s="466"/>
      <c r="Q36" s="618">
        <v>40000</v>
      </c>
      <c r="R36" s="473" t="s">
        <v>1479</v>
      </c>
      <c r="S36" s="473" t="s">
        <v>1480</v>
      </c>
      <c r="T36" s="473" t="s">
        <v>1479</v>
      </c>
      <c r="U36" s="473" t="s">
        <v>1480</v>
      </c>
      <c r="V36" s="472" t="s">
        <v>559</v>
      </c>
      <c r="W36" s="472" t="s">
        <v>69</v>
      </c>
      <c r="X36" s="472" t="s">
        <v>559</v>
      </c>
      <c r="Y36" s="480" t="s">
        <v>69</v>
      </c>
    </row>
    <row r="37" spans="1:25" ht="12.75">
      <c r="A37" s="445">
        <v>14</v>
      </c>
      <c r="B37" s="346" t="s">
        <v>651</v>
      </c>
      <c r="C37" s="346" t="s">
        <v>684</v>
      </c>
      <c r="D37" s="346" t="s">
        <v>736</v>
      </c>
      <c r="E37" s="623" t="s">
        <v>797</v>
      </c>
      <c r="F37" s="346" t="s">
        <v>844</v>
      </c>
      <c r="G37" s="346">
        <v>6692</v>
      </c>
      <c r="H37" s="346">
        <v>2007</v>
      </c>
      <c r="I37" s="346" t="s">
        <v>866</v>
      </c>
      <c r="J37" s="346" t="s">
        <v>1280</v>
      </c>
      <c r="K37" s="346">
        <v>85</v>
      </c>
      <c r="L37" s="100"/>
      <c r="M37" s="100"/>
      <c r="N37" s="346" t="s">
        <v>545</v>
      </c>
      <c r="O37" s="461">
        <v>838198</v>
      </c>
      <c r="P37" s="466"/>
      <c r="Q37" s="618">
        <v>40000</v>
      </c>
      <c r="R37" s="473" t="s">
        <v>1479</v>
      </c>
      <c r="S37" s="473" t="s">
        <v>1480</v>
      </c>
      <c r="T37" s="473" t="s">
        <v>1479</v>
      </c>
      <c r="U37" s="473" t="s">
        <v>1480</v>
      </c>
      <c r="V37" s="472" t="s">
        <v>559</v>
      </c>
      <c r="W37" s="472" t="s">
        <v>69</v>
      </c>
      <c r="X37" s="472" t="s">
        <v>559</v>
      </c>
      <c r="Y37" s="480" t="s">
        <v>69</v>
      </c>
    </row>
    <row r="38" spans="1:25" ht="12.75">
      <c r="A38" s="445">
        <v>15</v>
      </c>
      <c r="B38" s="346" t="s">
        <v>651</v>
      </c>
      <c r="C38" s="346" t="s">
        <v>684</v>
      </c>
      <c r="D38" s="346" t="s">
        <v>737</v>
      </c>
      <c r="E38" s="623" t="s">
        <v>798</v>
      </c>
      <c r="F38" s="346" t="s">
        <v>844</v>
      </c>
      <c r="G38" s="346">
        <v>6692</v>
      </c>
      <c r="H38" s="346">
        <v>2007</v>
      </c>
      <c r="I38" s="346" t="s">
        <v>866</v>
      </c>
      <c r="J38" s="346" t="s">
        <v>1281</v>
      </c>
      <c r="K38" s="346">
        <v>85</v>
      </c>
      <c r="L38" s="100"/>
      <c r="M38" s="100"/>
      <c r="N38" s="346" t="s">
        <v>545</v>
      </c>
      <c r="O38" s="461">
        <v>836593</v>
      </c>
      <c r="P38" s="466"/>
      <c r="Q38" s="618">
        <v>40000</v>
      </c>
      <c r="R38" s="473" t="s">
        <v>1479</v>
      </c>
      <c r="S38" s="473" t="s">
        <v>1480</v>
      </c>
      <c r="T38" s="473" t="s">
        <v>1479</v>
      </c>
      <c r="U38" s="473" t="s">
        <v>1480</v>
      </c>
      <c r="V38" s="472" t="s">
        <v>559</v>
      </c>
      <c r="W38" s="472" t="s">
        <v>69</v>
      </c>
      <c r="X38" s="472" t="s">
        <v>559</v>
      </c>
      <c r="Y38" s="480" t="s">
        <v>69</v>
      </c>
    </row>
    <row r="39" spans="1:25" ht="12.75">
      <c r="A39" s="445">
        <v>16</v>
      </c>
      <c r="B39" s="346" t="s">
        <v>651</v>
      </c>
      <c r="C39" s="346" t="s">
        <v>684</v>
      </c>
      <c r="D39" s="346" t="s">
        <v>738</v>
      </c>
      <c r="E39" s="623" t="s">
        <v>799</v>
      </c>
      <c r="F39" s="346" t="s">
        <v>844</v>
      </c>
      <c r="G39" s="346">
        <v>6692</v>
      </c>
      <c r="H39" s="346">
        <v>2007</v>
      </c>
      <c r="I39" s="346" t="s">
        <v>866</v>
      </c>
      <c r="J39" s="346" t="s">
        <v>1282</v>
      </c>
      <c r="K39" s="346">
        <v>85</v>
      </c>
      <c r="L39" s="100"/>
      <c r="M39" s="100"/>
      <c r="N39" s="346" t="s">
        <v>545</v>
      </c>
      <c r="O39" s="461">
        <v>835203</v>
      </c>
      <c r="P39" s="466"/>
      <c r="Q39" s="618">
        <v>40000</v>
      </c>
      <c r="R39" s="473" t="s">
        <v>1479</v>
      </c>
      <c r="S39" s="473" t="s">
        <v>1480</v>
      </c>
      <c r="T39" s="473" t="s">
        <v>1479</v>
      </c>
      <c r="U39" s="473" t="s">
        <v>1480</v>
      </c>
      <c r="V39" s="472" t="s">
        <v>559</v>
      </c>
      <c r="W39" s="472" t="s">
        <v>69</v>
      </c>
      <c r="X39" s="472" t="s">
        <v>559</v>
      </c>
      <c r="Y39" s="480" t="s">
        <v>69</v>
      </c>
    </row>
    <row r="40" spans="1:25" ht="12.75">
      <c r="A40" s="445">
        <v>17</v>
      </c>
      <c r="B40" s="346" t="s">
        <v>651</v>
      </c>
      <c r="C40" s="346" t="s">
        <v>684</v>
      </c>
      <c r="D40" s="346" t="s">
        <v>739</v>
      </c>
      <c r="E40" s="623" t="s">
        <v>800</v>
      </c>
      <c r="F40" s="346" t="s">
        <v>844</v>
      </c>
      <c r="G40" s="346">
        <v>6692</v>
      </c>
      <c r="H40" s="346">
        <v>2007</v>
      </c>
      <c r="I40" s="346" t="s">
        <v>866</v>
      </c>
      <c r="J40" s="346" t="s">
        <v>1280</v>
      </c>
      <c r="K40" s="346">
        <v>85</v>
      </c>
      <c r="L40" s="100"/>
      <c r="M40" s="100"/>
      <c r="N40" s="346" t="s">
        <v>545</v>
      </c>
      <c r="O40" s="461">
        <v>751749</v>
      </c>
      <c r="P40" s="466"/>
      <c r="Q40" s="618">
        <v>40000</v>
      </c>
      <c r="R40" s="473" t="s">
        <v>1479</v>
      </c>
      <c r="S40" s="473" t="s">
        <v>1480</v>
      </c>
      <c r="T40" s="473" t="s">
        <v>1479</v>
      </c>
      <c r="U40" s="473" t="s">
        <v>1480</v>
      </c>
      <c r="V40" s="472" t="s">
        <v>559</v>
      </c>
      <c r="W40" s="472" t="s">
        <v>69</v>
      </c>
      <c r="X40" s="472" t="s">
        <v>559</v>
      </c>
      <c r="Y40" s="480" t="s">
        <v>69</v>
      </c>
    </row>
    <row r="41" spans="1:25" ht="25.5">
      <c r="A41" s="445">
        <v>18</v>
      </c>
      <c r="B41" s="346" t="s">
        <v>652</v>
      </c>
      <c r="C41" s="346" t="s">
        <v>685</v>
      </c>
      <c r="D41" s="346" t="s">
        <v>740</v>
      </c>
      <c r="E41" s="623" t="s">
        <v>801</v>
      </c>
      <c r="F41" s="346" t="s">
        <v>844</v>
      </c>
      <c r="G41" s="346">
        <v>6374</v>
      </c>
      <c r="H41" s="346">
        <v>2010</v>
      </c>
      <c r="I41" s="346" t="s">
        <v>867</v>
      </c>
      <c r="J41" s="346" t="s">
        <v>1283</v>
      </c>
      <c r="K41" s="346">
        <v>93</v>
      </c>
      <c r="L41" s="100"/>
      <c r="M41" s="100"/>
      <c r="N41" s="346" t="s">
        <v>545</v>
      </c>
      <c r="O41" s="461">
        <v>682148</v>
      </c>
      <c r="P41" s="466"/>
      <c r="Q41" s="618">
        <v>96000</v>
      </c>
      <c r="R41" s="473" t="s">
        <v>1481</v>
      </c>
      <c r="S41" s="473" t="s">
        <v>1482</v>
      </c>
      <c r="T41" s="473" t="s">
        <v>1481</v>
      </c>
      <c r="U41" s="473" t="s">
        <v>1482</v>
      </c>
      <c r="V41" s="472" t="s">
        <v>559</v>
      </c>
      <c r="W41" s="472" t="s">
        <v>69</v>
      </c>
      <c r="X41" s="472" t="s">
        <v>559</v>
      </c>
      <c r="Y41" s="480" t="s">
        <v>69</v>
      </c>
    </row>
    <row r="42" spans="1:25" ht="25.5">
      <c r="A42" s="445">
        <v>19</v>
      </c>
      <c r="B42" s="346" t="s">
        <v>652</v>
      </c>
      <c r="C42" s="346" t="s">
        <v>685</v>
      </c>
      <c r="D42" s="346" t="s">
        <v>741</v>
      </c>
      <c r="E42" s="623" t="s">
        <v>802</v>
      </c>
      <c r="F42" s="346" t="s">
        <v>844</v>
      </c>
      <c r="G42" s="346">
        <v>6374</v>
      </c>
      <c r="H42" s="346">
        <v>2010</v>
      </c>
      <c r="I42" s="346" t="s">
        <v>867</v>
      </c>
      <c r="J42" s="346" t="s">
        <v>1284</v>
      </c>
      <c r="K42" s="346">
        <v>93</v>
      </c>
      <c r="L42" s="100"/>
      <c r="M42" s="100"/>
      <c r="N42" s="346" t="s">
        <v>545</v>
      </c>
      <c r="O42" s="461">
        <v>612167</v>
      </c>
      <c r="P42" s="466"/>
      <c r="Q42" s="618">
        <v>96000</v>
      </c>
      <c r="R42" s="473" t="s">
        <v>1481</v>
      </c>
      <c r="S42" s="473" t="s">
        <v>1482</v>
      </c>
      <c r="T42" s="473" t="s">
        <v>1481</v>
      </c>
      <c r="U42" s="473" t="s">
        <v>1482</v>
      </c>
      <c r="V42" s="472" t="s">
        <v>559</v>
      </c>
      <c r="W42" s="472" t="s">
        <v>69</v>
      </c>
      <c r="X42" s="472" t="s">
        <v>559</v>
      </c>
      <c r="Y42" s="480" t="s">
        <v>69</v>
      </c>
    </row>
    <row r="43" spans="1:25" ht="25.5">
      <c r="A43" s="445">
        <v>20</v>
      </c>
      <c r="B43" s="346" t="s">
        <v>652</v>
      </c>
      <c r="C43" s="346" t="s">
        <v>685</v>
      </c>
      <c r="D43" s="346" t="s">
        <v>742</v>
      </c>
      <c r="E43" s="623" t="s">
        <v>803</v>
      </c>
      <c r="F43" s="346" t="s">
        <v>844</v>
      </c>
      <c r="G43" s="346">
        <v>6374</v>
      </c>
      <c r="H43" s="346">
        <v>2010</v>
      </c>
      <c r="I43" s="346" t="s">
        <v>867</v>
      </c>
      <c r="J43" s="346" t="s">
        <v>1285</v>
      </c>
      <c r="K43" s="346">
        <v>93</v>
      </c>
      <c r="L43" s="100"/>
      <c r="M43" s="100"/>
      <c r="N43" s="346" t="s">
        <v>545</v>
      </c>
      <c r="O43" s="461">
        <v>650640</v>
      </c>
      <c r="P43" s="466"/>
      <c r="Q43" s="618">
        <v>96000</v>
      </c>
      <c r="R43" s="473" t="s">
        <v>1481</v>
      </c>
      <c r="S43" s="473" t="s">
        <v>1482</v>
      </c>
      <c r="T43" s="473" t="s">
        <v>1481</v>
      </c>
      <c r="U43" s="473" t="s">
        <v>1482</v>
      </c>
      <c r="V43" s="472" t="s">
        <v>559</v>
      </c>
      <c r="W43" s="472" t="s">
        <v>69</v>
      </c>
      <c r="X43" s="472" t="s">
        <v>559</v>
      </c>
      <c r="Y43" s="480" t="s">
        <v>69</v>
      </c>
    </row>
    <row r="44" spans="1:25" ht="25.5">
      <c r="A44" s="445">
        <v>21</v>
      </c>
      <c r="B44" s="346" t="s">
        <v>652</v>
      </c>
      <c r="C44" s="346" t="s">
        <v>685</v>
      </c>
      <c r="D44" s="346" t="s">
        <v>743</v>
      </c>
      <c r="E44" s="623" t="s">
        <v>804</v>
      </c>
      <c r="F44" s="346" t="s">
        <v>844</v>
      </c>
      <c r="G44" s="346">
        <v>6374</v>
      </c>
      <c r="H44" s="346">
        <v>2010</v>
      </c>
      <c r="I44" s="346" t="s">
        <v>867</v>
      </c>
      <c r="J44" s="346" t="s">
        <v>1286</v>
      </c>
      <c r="K44" s="346">
        <v>93</v>
      </c>
      <c r="L44" s="100"/>
      <c r="M44" s="100"/>
      <c r="N44" s="346" t="s">
        <v>545</v>
      </c>
      <c r="O44" s="461">
        <v>690154</v>
      </c>
      <c r="P44" s="466"/>
      <c r="Q44" s="618">
        <v>96000</v>
      </c>
      <c r="R44" s="473" t="s">
        <v>1481</v>
      </c>
      <c r="S44" s="473" t="s">
        <v>1482</v>
      </c>
      <c r="T44" s="473" t="s">
        <v>1481</v>
      </c>
      <c r="U44" s="473" t="s">
        <v>1482</v>
      </c>
      <c r="V44" s="472" t="s">
        <v>559</v>
      </c>
      <c r="W44" s="472" t="s">
        <v>69</v>
      </c>
      <c r="X44" s="472" t="s">
        <v>559</v>
      </c>
      <c r="Y44" s="480" t="s">
        <v>69</v>
      </c>
    </row>
    <row r="45" spans="1:25" ht="25.5">
      <c r="A45" s="445">
        <v>22</v>
      </c>
      <c r="B45" s="346" t="s">
        <v>652</v>
      </c>
      <c r="C45" s="346" t="s">
        <v>685</v>
      </c>
      <c r="D45" s="346" t="s">
        <v>744</v>
      </c>
      <c r="E45" s="623" t="s">
        <v>805</v>
      </c>
      <c r="F45" s="346" t="s">
        <v>844</v>
      </c>
      <c r="G45" s="346">
        <v>6374</v>
      </c>
      <c r="H45" s="346">
        <v>2010</v>
      </c>
      <c r="I45" s="346" t="s">
        <v>867</v>
      </c>
      <c r="J45" s="346" t="s">
        <v>1286</v>
      </c>
      <c r="K45" s="346">
        <v>93</v>
      </c>
      <c r="L45" s="100"/>
      <c r="M45" s="100"/>
      <c r="N45" s="346" t="s">
        <v>545</v>
      </c>
      <c r="O45" s="461">
        <v>660348</v>
      </c>
      <c r="P45" s="466"/>
      <c r="Q45" s="618">
        <v>96000</v>
      </c>
      <c r="R45" s="473" t="s">
        <v>1481</v>
      </c>
      <c r="S45" s="473" t="s">
        <v>1482</v>
      </c>
      <c r="T45" s="473" t="s">
        <v>1481</v>
      </c>
      <c r="U45" s="473" t="s">
        <v>1482</v>
      </c>
      <c r="V45" s="472" t="s">
        <v>559</v>
      </c>
      <c r="W45" s="472" t="s">
        <v>69</v>
      </c>
      <c r="X45" s="472" t="s">
        <v>559</v>
      </c>
      <c r="Y45" s="480" t="s">
        <v>69</v>
      </c>
    </row>
    <row r="46" spans="1:25" ht="38.25">
      <c r="A46" s="445">
        <v>23</v>
      </c>
      <c r="B46" s="346" t="s">
        <v>652</v>
      </c>
      <c r="C46" s="346" t="s">
        <v>686</v>
      </c>
      <c r="D46" s="346" t="s">
        <v>745</v>
      </c>
      <c r="E46" s="623" t="s">
        <v>806</v>
      </c>
      <c r="F46" s="346" t="s">
        <v>844</v>
      </c>
      <c r="G46" s="346">
        <v>7201</v>
      </c>
      <c r="H46" s="346">
        <v>2011</v>
      </c>
      <c r="I46" s="346" t="s">
        <v>868</v>
      </c>
      <c r="J46" s="346" t="s">
        <v>1281</v>
      </c>
      <c r="K46" s="346">
        <v>106</v>
      </c>
      <c r="L46" s="100"/>
      <c r="M46" s="100"/>
      <c r="N46" s="346" t="s">
        <v>545</v>
      </c>
      <c r="O46" s="463">
        <v>692699</v>
      </c>
      <c r="P46" s="466"/>
      <c r="Q46" s="618">
        <v>92000</v>
      </c>
      <c r="R46" s="473" t="s">
        <v>1483</v>
      </c>
      <c r="S46" s="473" t="s">
        <v>1484</v>
      </c>
      <c r="T46" s="473" t="s">
        <v>1483</v>
      </c>
      <c r="U46" s="473" t="s">
        <v>1484</v>
      </c>
      <c r="V46" s="472" t="s">
        <v>559</v>
      </c>
      <c r="W46" s="472" t="s">
        <v>69</v>
      </c>
      <c r="X46" s="472" t="s">
        <v>559</v>
      </c>
      <c r="Y46" s="480" t="s">
        <v>69</v>
      </c>
    </row>
    <row r="47" spans="1:25" ht="25.5">
      <c r="A47" s="445">
        <v>24</v>
      </c>
      <c r="B47" s="346" t="s">
        <v>652</v>
      </c>
      <c r="C47" s="346" t="s">
        <v>687</v>
      </c>
      <c r="D47" s="346" t="s">
        <v>746</v>
      </c>
      <c r="E47" s="623" t="s">
        <v>807</v>
      </c>
      <c r="F47" s="346" t="s">
        <v>844</v>
      </c>
      <c r="G47" s="346">
        <v>7201</v>
      </c>
      <c r="H47" s="346">
        <v>2011</v>
      </c>
      <c r="I47" s="346" t="s">
        <v>868</v>
      </c>
      <c r="J47" s="346" t="s">
        <v>928</v>
      </c>
      <c r="K47" s="346">
        <v>106</v>
      </c>
      <c r="L47" s="100"/>
      <c r="M47" s="100"/>
      <c r="N47" s="346" t="s">
        <v>545</v>
      </c>
      <c r="O47" s="461">
        <v>684977</v>
      </c>
      <c r="P47" s="466"/>
      <c r="Q47" s="618">
        <v>92000</v>
      </c>
      <c r="R47" s="473" t="s">
        <v>1483</v>
      </c>
      <c r="S47" s="473" t="s">
        <v>1484</v>
      </c>
      <c r="T47" s="473" t="s">
        <v>1483</v>
      </c>
      <c r="U47" s="473" t="s">
        <v>1484</v>
      </c>
      <c r="V47" s="472" t="s">
        <v>559</v>
      </c>
      <c r="W47" s="472" t="s">
        <v>69</v>
      </c>
      <c r="X47" s="472" t="s">
        <v>559</v>
      </c>
      <c r="Y47" s="480" t="s">
        <v>69</v>
      </c>
    </row>
    <row r="48" spans="1:25" ht="25.5">
      <c r="A48" s="445">
        <v>25</v>
      </c>
      <c r="B48" s="346" t="s">
        <v>652</v>
      </c>
      <c r="C48" s="346" t="s">
        <v>687</v>
      </c>
      <c r="D48" s="346" t="s">
        <v>747</v>
      </c>
      <c r="E48" s="623" t="s">
        <v>808</v>
      </c>
      <c r="F48" s="346" t="s">
        <v>844</v>
      </c>
      <c r="G48" s="346">
        <v>7201</v>
      </c>
      <c r="H48" s="346">
        <v>2011</v>
      </c>
      <c r="I48" s="346" t="s">
        <v>868</v>
      </c>
      <c r="J48" s="346" t="s">
        <v>1287</v>
      </c>
      <c r="K48" s="346">
        <v>106</v>
      </c>
      <c r="L48" s="100"/>
      <c r="M48" s="100"/>
      <c r="N48" s="346" t="s">
        <v>545</v>
      </c>
      <c r="O48" s="461">
        <v>745712</v>
      </c>
      <c r="P48" s="466"/>
      <c r="Q48" s="618">
        <v>92000</v>
      </c>
      <c r="R48" s="473" t="s">
        <v>1483</v>
      </c>
      <c r="S48" s="473" t="s">
        <v>1484</v>
      </c>
      <c r="T48" s="473" t="s">
        <v>1483</v>
      </c>
      <c r="U48" s="473" t="s">
        <v>1484</v>
      </c>
      <c r="V48" s="472" t="s">
        <v>559</v>
      </c>
      <c r="W48" s="472" t="s">
        <v>69</v>
      </c>
      <c r="X48" s="472" t="s">
        <v>559</v>
      </c>
      <c r="Y48" s="480" t="s">
        <v>69</v>
      </c>
    </row>
    <row r="49" spans="1:25" ht="25.5">
      <c r="A49" s="445">
        <v>26</v>
      </c>
      <c r="B49" s="346" t="s">
        <v>652</v>
      </c>
      <c r="C49" s="346" t="s">
        <v>687</v>
      </c>
      <c r="D49" s="346" t="s">
        <v>748</v>
      </c>
      <c r="E49" s="623" t="s">
        <v>809</v>
      </c>
      <c r="F49" s="346" t="s">
        <v>844</v>
      </c>
      <c r="G49" s="346">
        <v>7201</v>
      </c>
      <c r="H49" s="346">
        <v>2011</v>
      </c>
      <c r="I49" s="346" t="s">
        <v>868</v>
      </c>
      <c r="J49" s="346" t="s">
        <v>1272</v>
      </c>
      <c r="K49" s="346">
        <v>106</v>
      </c>
      <c r="L49" s="100"/>
      <c r="M49" s="100"/>
      <c r="N49" s="346" t="s">
        <v>545</v>
      </c>
      <c r="O49" s="461">
        <v>730595</v>
      </c>
      <c r="P49" s="466"/>
      <c r="Q49" s="618">
        <v>92000</v>
      </c>
      <c r="R49" s="473" t="s">
        <v>1483</v>
      </c>
      <c r="S49" s="473" t="s">
        <v>1484</v>
      </c>
      <c r="T49" s="473" t="s">
        <v>1483</v>
      </c>
      <c r="U49" s="473" t="s">
        <v>1484</v>
      </c>
      <c r="V49" s="472" t="s">
        <v>559</v>
      </c>
      <c r="W49" s="472" t="s">
        <v>69</v>
      </c>
      <c r="X49" s="472" t="s">
        <v>559</v>
      </c>
      <c r="Y49" s="480" t="s">
        <v>69</v>
      </c>
    </row>
    <row r="50" spans="1:25" ht="25.5">
      <c r="A50" s="445">
        <v>27</v>
      </c>
      <c r="B50" s="346" t="s">
        <v>652</v>
      </c>
      <c r="C50" s="346" t="s">
        <v>687</v>
      </c>
      <c r="D50" s="346" t="s">
        <v>749</v>
      </c>
      <c r="E50" s="623" t="s">
        <v>810</v>
      </c>
      <c r="F50" s="346" t="s">
        <v>844</v>
      </c>
      <c r="G50" s="346">
        <v>7201</v>
      </c>
      <c r="H50" s="346">
        <v>2011</v>
      </c>
      <c r="I50" s="346" t="s">
        <v>868</v>
      </c>
      <c r="J50" s="346" t="s">
        <v>1288</v>
      </c>
      <c r="K50" s="346">
        <v>106</v>
      </c>
      <c r="L50" s="100"/>
      <c r="M50" s="100"/>
      <c r="N50" s="346" t="s">
        <v>545</v>
      </c>
      <c r="O50" s="461">
        <v>701748</v>
      </c>
      <c r="P50" s="466"/>
      <c r="Q50" s="618">
        <v>92000</v>
      </c>
      <c r="R50" s="473" t="s">
        <v>1483</v>
      </c>
      <c r="S50" s="473" t="s">
        <v>1484</v>
      </c>
      <c r="T50" s="473" t="s">
        <v>1483</v>
      </c>
      <c r="U50" s="473" t="s">
        <v>1484</v>
      </c>
      <c r="V50" s="472" t="s">
        <v>559</v>
      </c>
      <c r="W50" s="472" t="s">
        <v>69</v>
      </c>
      <c r="X50" s="472" t="s">
        <v>559</v>
      </c>
      <c r="Y50" s="480" t="s">
        <v>69</v>
      </c>
    </row>
    <row r="51" spans="1:25" ht="25.5">
      <c r="A51" s="445">
        <v>28</v>
      </c>
      <c r="B51" s="346" t="s">
        <v>652</v>
      </c>
      <c r="C51" s="346" t="s">
        <v>687</v>
      </c>
      <c r="D51" s="346" t="s">
        <v>750</v>
      </c>
      <c r="E51" s="623" t="s">
        <v>811</v>
      </c>
      <c r="F51" s="346" t="s">
        <v>844</v>
      </c>
      <c r="G51" s="346">
        <v>7201</v>
      </c>
      <c r="H51" s="346">
        <v>2011</v>
      </c>
      <c r="I51" s="346" t="s">
        <v>868</v>
      </c>
      <c r="J51" s="346" t="s">
        <v>1289</v>
      </c>
      <c r="K51" s="346">
        <v>106</v>
      </c>
      <c r="L51" s="100"/>
      <c r="M51" s="100"/>
      <c r="N51" s="346" t="s">
        <v>545</v>
      </c>
      <c r="O51" s="461">
        <v>683082</v>
      </c>
      <c r="P51" s="466"/>
      <c r="Q51" s="618">
        <v>92000</v>
      </c>
      <c r="R51" s="473" t="s">
        <v>1483</v>
      </c>
      <c r="S51" s="473" t="s">
        <v>1484</v>
      </c>
      <c r="T51" s="473" t="s">
        <v>1483</v>
      </c>
      <c r="U51" s="473" t="s">
        <v>1484</v>
      </c>
      <c r="V51" s="472" t="s">
        <v>559</v>
      </c>
      <c r="W51" s="472" t="s">
        <v>69</v>
      </c>
      <c r="X51" s="472" t="s">
        <v>559</v>
      </c>
      <c r="Y51" s="480" t="s">
        <v>69</v>
      </c>
    </row>
    <row r="52" spans="1:25" ht="12.75">
      <c r="A52" s="445">
        <v>29</v>
      </c>
      <c r="B52" s="346" t="s">
        <v>653</v>
      </c>
      <c r="C52" s="346" t="s">
        <v>688</v>
      </c>
      <c r="D52" s="346" t="s">
        <v>751</v>
      </c>
      <c r="E52" s="623" t="s">
        <v>812</v>
      </c>
      <c r="F52" s="346" t="s">
        <v>841</v>
      </c>
      <c r="G52" s="346">
        <v>1896</v>
      </c>
      <c r="H52" s="346">
        <v>2010</v>
      </c>
      <c r="I52" s="346" t="s">
        <v>869</v>
      </c>
      <c r="J52" s="346" t="s">
        <v>930</v>
      </c>
      <c r="K52" s="346">
        <v>4</v>
      </c>
      <c r="L52" s="346">
        <v>1260</v>
      </c>
      <c r="M52" s="346">
        <v>1775</v>
      </c>
      <c r="N52" s="346" t="s">
        <v>545</v>
      </c>
      <c r="O52" s="461">
        <v>232538</v>
      </c>
      <c r="P52" s="466"/>
      <c r="Q52" s="618">
        <v>12400</v>
      </c>
      <c r="R52" s="473" t="s">
        <v>1481</v>
      </c>
      <c r="S52" s="473" t="s">
        <v>1482</v>
      </c>
      <c r="T52" s="473" t="s">
        <v>1481</v>
      </c>
      <c r="U52" s="473" t="s">
        <v>1482</v>
      </c>
      <c r="V52" s="472" t="s">
        <v>559</v>
      </c>
      <c r="W52" s="621" t="s">
        <v>69</v>
      </c>
      <c r="X52" s="621" t="s">
        <v>559</v>
      </c>
      <c r="Y52" s="479" t="s">
        <v>939</v>
      </c>
    </row>
    <row r="53" spans="1:25" ht="12.75">
      <c r="A53" s="445">
        <v>30</v>
      </c>
      <c r="B53" s="346" t="s">
        <v>644</v>
      </c>
      <c r="C53" s="346" t="s">
        <v>682</v>
      </c>
      <c r="D53" s="346" t="s">
        <v>752</v>
      </c>
      <c r="E53" s="623" t="s">
        <v>813</v>
      </c>
      <c r="F53" s="346" t="s">
        <v>841</v>
      </c>
      <c r="G53" s="346">
        <v>2.2</v>
      </c>
      <c r="H53" s="346">
        <v>2007</v>
      </c>
      <c r="I53" s="346" t="s">
        <v>870</v>
      </c>
      <c r="J53" s="346" t="s">
        <v>1290</v>
      </c>
      <c r="K53" s="346">
        <v>3</v>
      </c>
      <c r="L53" s="346">
        <v>1709</v>
      </c>
      <c r="M53" s="346">
        <v>2600</v>
      </c>
      <c r="N53" s="346" t="s">
        <v>545</v>
      </c>
      <c r="O53" s="461">
        <v>202726</v>
      </c>
      <c r="P53" s="466"/>
      <c r="Q53" s="618"/>
      <c r="R53" s="473" t="s">
        <v>1485</v>
      </c>
      <c r="S53" s="473" t="s">
        <v>1486</v>
      </c>
      <c r="T53" s="473" t="s">
        <v>1485</v>
      </c>
      <c r="U53" s="473" t="s">
        <v>1486</v>
      </c>
      <c r="V53" s="472" t="s">
        <v>559</v>
      </c>
      <c r="W53" s="621" t="s">
        <v>69</v>
      </c>
      <c r="X53" s="621" t="s">
        <v>69</v>
      </c>
      <c r="Y53" s="479" t="s">
        <v>69</v>
      </c>
    </row>
    <row r="54" spans="1:25" ht="12.75">
      <c r="A54" s="445">
        <v>31</v>
      </c>
      <c r="B54" s="346" t="s">
        <v>654</v>
      </c>
      <c r="C54" s="346" t="s">
        <v>689</v>
      </c>
      <c r="D54" s="346" t="s">
        <v>753</v>
      </c>
      <c r="E54" s="623" t="s">
        <v>814</v>
      </c>
      <c r="F54" s="346" t="s">
        <v>841</v>
      </c>
      <c r="G54" s="346">
        <v>2799</v>
      </c>
      <c r="H54" s="346">
        <v>2000</v>
      </c>
      <c r="I54" s="346" t="s">
        <v>871</v>
      </c>
      <c r="J54" s="346" t="s">
        <v>1291</v>
      </c>
      <c r="K54" s="346">
        <v>7</v>
      </c>
      <c r="L54" s="346">
        <v>2006</v>
      </c>
      <c r="M54" s="346">
        <v>2950</v>
      </c>
      <c r="N54" s="346" t="s">
        <v>545</v>
      </c>
      <c r="O54" s="461">
        <v>531204</v>
      </c>
      <c r="P54" s="466"/>
      <c r="Q54" s="618"/>
      <c r="R54" s="473" t="s">
        <v>1487</v>
      </c>
      <c r="S54" s="473" t="s">
        <v>1488</v>
      </c>
      <c r="T54" s="473" t="s">
        <v>559</v>
      </c>
      <c r="U54" s="473" t="s">
        <v>559</v>
      </c>
      <c r="V54" s="472" t="s">
        <v>559</v>
      </c>
      <c r="W54" s="621" t="s">
        <v>69</v>
      </c>
      <c r="X54" s="428" t="s">
        <v>69</v>
      </c>
      <c r="Y54" s="480" t="s">
        <v>69</v>
      </c>
    </row>
    <row r="55" spans="1:25" ht="12.75">
      <c r="A55" s="445">
        <v>32</v>
      </c>
      <c r="B55" s="346" t="s">
        <v>654</v>
      </c>
      <c r="C55" s="346" t="s">
        <v>690</v>
      </c>
      <c r="D55" s="346" t="s">
        <v>754</v>
      </c>
      <c r="E55" s="623" t="s">
        <v>815</v>
      </c>
      <c r="F55" s="346" t="s">
        <v>841</v>
      </c>
      <c r="G55" s="346">
        <v>2461</v>
      </c>
      <c r="H55" s="346">
        <v>1998</v>
      </c>
      <c r="I55" s="346" t="s">
        <v>872</v>
      </c>
      <c r="J55" s="346" t="s">
        <v>1291</v>
      </c>
      <c r="K55" s="346">
        <v>7</v>
      </c>
      <c r="L55" s="346">
        <v>1980</v>
      </c>
      <c r="M55" s="346">
        <v>2800</v>
      </c>
      <c r="N55" s="346" t="s">
        <v>545</v>
      </c>
      <c r="O55" s="461">
        <v>369760</v>
      </c>
      <c r="P55" s="466"/>
      <c r="Q55" s="618"/>
      <c r="R55" s="473" t="s">
        <v>1487</v>
      </c>
      <c r="S55" s="473" t="s">
        <v>1488</v>
      </c>
      <c r="T55" s="473" t="s">
        <v>559</v>
      </c>
      <c r="U55" s="473" t="s">
        <v>559</v>
      </c>
      <c r="V55" s="472" t="s">
        <v>559</v>
      </c>
      <c r="W55" s="621" t="s">
        <v>69</v>
      </c>
      <c r="X55" s="428" t="s">
        <v>69</v>
      </c>
      <c r="Y55" s="480" t="s">
        <v>69</v>
      </c>
    </row>
    <row r="56" spans="1:25" ht="12.75">
      <c r="A56" s="445">
        <v>33</v>
      </c>
      <c r="B56" s="346" t="s">
        <v>644</v>
      </c>
      <c r="C56" s="346" t="s">
        <v>682</v>
      </c>
      <c r="D56" s="346" t="s">
        <v>755</v>
      </c>
      <c r="E56" s="623" t="s">
        <v>816</v>
      </c>
      <c r="F56" s="346" t="s">
        <v>839</v>
      </c>
      <c r="G56" s="346">
        <v>2496</v>
      </c>
      <c r="H56" s="346">
        <v>1997</v>
      </c>
      <c r="I56" s="346" t="s">
        <v>873</v>
      </c>
      <c r="J56" s="346"/>
      <c r="K56" s="346">
        <v>6</v>
      </c>
      <c r="L56" s="346">
        <v>1600</v>
      </c>
      <c r="M56" s="346">
        <v>2650</v>
      </c>
      <c r="N56" s="346" t="s">
        <v>545</v>
      </c>
      <c r="O56" s="461">
        <v>219104</v>
      </c>
      <c r="P56" s="466"/>
      <c r="Q56" s="618"/>
      <c r="R56" s="473" t="s">
        <v>1487</v>
      </c>
      <c r="S56" s="473" t="s">
        <v>1488</v>
      </c>
      <c r="T56" s="473" t="s">
        <v>559</v>
      </c>
      <c r="U56" s="473" t="s">
        <v>559</v>
      </c>
      <c r="V56" s="472" t="s">
        <v>559</v>
      </c>
      <c r="W56" s="621" t="s">
        <v>69</v>
      </c>
      <c r="X56" s="428" t="s">
        <v>69</v>
      </c>
      <c r="Y56" s="480" t="s">
        <v>69</v>
      </c>
    </row>
    <row r="57" spans="1:25" ht="12.75">
      <c r="A57" s="445">
        <v>34</v>
      </c>
      <c r="B57" s="346" t="s">
        <v>655</v>
      </c>
      <c r="C57" s="346">
        <v>332412</v>
      </c>
      <c r="D57" s="346" t="s">
        <v>756</v>
      </c>
      <c r="E57" s="623" t="s">
        <v>817</v>
      </c>
      <c r="F57" s="346" t="s">
        <v>841</v>
      </c>
      <c r="G57" s="346">
        <v>2417</v>
      </c>
      <c r="H57" s="346">
        <v>2000</v>
      </c>
      <c r="I57" s="346" t="s">
        <v>874</v>
      </c>
      <c r="J57" s="346" t="s">
        <v>1292</v>
      </c>
      <c r="K57" s="346">
        <v>6</v>
      </c>
      <c r="L57" s="346">
        <v>2050</v>
      </c>
      <c r="M57" s="346">
        <v>2900</v>
      </c>
      <c r="N57" s="346" t="s">
        <v>545</v>
      </c>
      <c r="O57" s="461">
        <v>71634</v>
      </c>
      <c r="P57" s="466"/>
      <c r="Q57" s="618"/>
      <c r="R57" s="473" t="s">
        <v>1487</v>
      </c>
      <c r="S57" s="473" t="s">
        <v>1488</v>
      </c>
      <c r="T57" s="473" t="s">
        <v>559</v>
      </c>
      <c r="U57" s="473" t="s">
        <v>559</v>
      </c>
      <c r="V57" s="472" t="s">
        <v>559</v>
      </c>
      <c r="W57" s="621" t="s">
        <v>69</v>
      </c>
      <c r="X57" s="428" t="s">
        <v>69</v>
      </c>
      <c r="Y57" s="480" t="s">
        <v>69</v>
      </c>
    </row>
    <row r="58" spans="1:25" ht="12.75">
      <c r="A58" s="445">
        <v>35</v>
      </c>
      <c r="B58" s="346" t="s">
        <v>652</v>
      </c>
      <c r="C58" s="346" t="s">
        <v>691</v>
      </c>
      <c r="D58" s="346" t="s">
        <v>757</v>
      </c>
      <c r="E58" s="623" t="s">
        <v>818</v>
      </c>
      <c r="F58" s="346" t="s">
        <v>841</v>
      </c>
      <c r="G58" s="346">
        <v>5917</v>
      </c>
      <c r="H58" s="346">
        <v>1989</v>
      </c>
      <c r="I58" s="346" t="s">
        <v>875</v>
      </c>
      <c r="J58" s="346" t="s">
        <v>1293</v>
      </c>
      <c r="K58" s="346">
        <v>3</v>
      </c>
      <c r="L58" s="346">
        <v>4190</v>
      </c>
      <c r="M58" s="346">
        <v>7490</v>
      </c>
      <c r="N58" s="346" t="s">
        <v>545</v>
      </c>
      <c r="O58" s="461">
        <v>259807</v>
      </c>
      <c r="P58" s="466"/>
      <c r="Q58" s="618"/>
      <c r="R58" s="473" t="s">
        <v>1465</v>
      </c>
      <c r="S58" s="473" t="s">
        <v>1466</v>
      </c>
      <c r="T58" s="473" t="s">
        <v>559</v>
      </c>
      <c r="U58" s="473" t="s">
        <v>559</v>
      </c>
      <c r="V58" s="472" t="s">
        <v>559</v>
      </c>
      <c r="W58" s="621" t="s">
        <v>69</v>
      </c>
      <c r="X58" s="428" t="s">
        <v>69</v>
      </c>
      <c r="Y58" s="480" t="s">
        <v>69</v>
      </c>
    </row>
    <row r="59" spans="1:25" ht="25.5">
      <c r="A59" s="445">
        <v>36</v>
      </c>
      <c r="B59" s="346" t="s">
        <v>656</v>
      </c>
      <c r="C59" s="346">
        <v>200</v>
      </c>
      <c r="D59" s="346">
        <v>65235</v>
      </c>
      <c r="E59" s="623" t="s">
        <v>819</v>
      </c>
      <c r="F59" s="346" t="s">
        <v>845</v>
      </c>
      <c r="G59" s="346">
        <v>6842</v>
      </c>
      <c r="H59" s="346">
        <v>1988</v>
      </c>
      <c r="I59" s="346" t="s">
        <v>876</v>
      </c>
      <c r="J59" s="346" t="s">
        <v>901</v>
      </c>
      <c r="K59" s="346">
        <v>2</v>
      </c>
      <c r="L59" s="346">
        <v>7500</v>
      </c>
      <c r="M59" s="346">
        <v>10800</v>
      </c>
      <c r="N59" s="346" t="s">
        <v>545</v>
      </c>
      <c r="O59" s="461">
        <v>23450</v>
      </c>
      <c r="P59" s="466"/>
      <c r="Q59" s="618"/>
      <c r="R59" s="473" t="s">
        <v>1465</v>
      </c>
      <c r="S59" s="473" t="s">
        <v>1466</v>
      </c>
      <c r="T59" s="473" t="s">
        <v>559</v>
      </c>
      <c r="U59" s="473" t="s">
        <v>559</v>
      </c>
      <c r="V59" s="472" t="s">
        <v>559</v>
      </c>
      <c r="W59" s="621" t="s">
        <v>69</v>
      </c>
      <c r="X59" s="428" t="s">
        <v>69</v>
      </c>
      <c r="Y59" s="480" t="s">
        <v>69</v>
      </c>
    </row>
    <row r="60" spans="1:25" ht="12.75">
      <c r="A60" s="445">
        <v>37</v>
      </c>
      <c r="B60" s="346" t="s">
        <v>657</v>
      </c>
      <c r="C60" s="346" t="s">
        <v>692</v>
      </c>
      <c r="D60" s="346" t="s">
        <v>758</v>
      </c>
      <c r="E60" s="623" t="s">
        <v>820</v>
      </c>
      <c r="F60" s="346" t="s">
        <v>841</v>
      </c>
      <c r="G60" s="346">
        <v>6871</v>
      </c>
      <c r="H60" s="346">
        <v>1990</v>
      </c>
      <c r="I60" s="346" t="s">
        <v>877</v>
      </c>
      <c r="J60" s="346" t="s">
        <v>1294</v>
      </c>
      <c r="K60" s="346">
        <v>4</v>
      </c>
      <c r="L60" s="346">
        <v>9900</v>
      </c>
      <c r="M60" s="346">
        <v>18000</v>
      </c>
      <c r="N60" s="346" t="s">
        <v>545</v>
      </c>
      <c r="O60" s="461">
        <v>687176</v>
      </c>
      <c r="P60" s="465"/>
      <c r="Q60" s="618"/>
      <c r="R60" s="473" t="s">
        <v>1465</v>
      </c>
      <c r="S60" s="473" t="s">
        <v>1466</v>
      </c>
      <c r="T60" s="473" t="s">
        <v>559</v>
      </c>
      <c r="U60" s="473" t="s">
        <v>559</v>
      </c>
      <c r="V60" s="472" t="s">
        <v>559</v>
      </c>
      <c r="W60" s="621" t="s">
        <v>69</v>
      </c>
      <c r="X60" s="428" t="s">
        <v>69</v>
      </c>
      <c r="Y60" s="480" t="s">
        <v>69</v>
      </c>
    </row>
    <row r="61" spans="1:25" ht="25.5">
      <c r="A61" s="445">
        <v>35</v>
      </c>
      <c r="B61" s="346" t="s">
        <v>652</v>
      </c>
      <c r="C61" s="346" t="s">
        <v>693</v>
      </c>
      <c r="D61" s="346" t="s">
        <v>759</v>
      </c>
      <c r="E61" s="623" t="s">
        <v>821</v>
      </c>
      <c r="F61" s="346" t="s">
        <v>845</v>
      </c>
      <c r="G61" s="346">
        <v>4249</v>
      </c>
      <c r="H61" s="346">
        <v>2007</v>
      </c>
      <c r="I61" s="346" t="s">
        <v>878</v>
      </c>
      <c r="J61" s="346" t="s">
        <v>931</v>
      </c>
      <c r="K61" s="346">
        <v>2</v>
      </c>
      <c r="L61" s="346">
        <v>9480</v>
      </c>
      <c r="M61" s="346">
        <v>13500</v>
      </c>
      <c r="N61" s="346" t="s">
        <v>545</v>
      </c>
      <c r="O61" s="461">
        <v>73693</v>
      </c>
      <c r="P61" s="465"/>
      <c r="Q61" s="618">
        <v>35000</v>
      </c>
      <c r="R61" s="473" t="s">
        <v>1487</v>
      </c>
      <c r="S61" s="473" t="s">
        <v>1488</v>
      </c>
      <c r="T61" s="473" t="s">
        <v>1487</v>
      </c>
      <c r="U61" s="473" t="s">
        <v>1488</v>
      </c>
      <c r="V61" s="472" t="s">
        <v>559</v>
      </c>
      <c r="W61" s="621" t="s">
        <v>69</v>
      </c>
      <c r="X61" s="621" t="s">
        <v>559</v>
      </c>
      <c r="Y61" s="480" t="s">
        <v>69</v>
      </c>
    </row>
    <row r="62" spans="1:25" ht="25.5">
      <c r="A62" s="445">
        <v>39</v>
      </c>
      <c r="B62" s="346" t="s">
        <v>658</v>
      </c>
      <c r="C62" s="346" t="s">
        <v>694</v>
      </c>
      <c r="D62" s="346" t="s">
        <v>760</v>
      </c>
      <c r="E62" s="623" t="s">
        <v>822</v>
      </c>
      <c r="F62" s="346" t="s">
        <v>846</v>
      </c>
      <c r="G62" s="346">
        <v>2197</v>
      </c>
      <c r="H62" s="346">
        <v>2014</v>
      </c>
      <c r="I62" s="346" t="s">
        <v>879</v>
      </c>
      <c r="J62" s="346" t="s">
        <v>1295</v>
      </c>
      <c r="K62" s="346">
        <v>1</v>
      </c>
      <c r="L62" s="346">
        <v>2094</v>
      </c>
      <c r="M62" s="346"/>
      <c r="N62" s="346" t="s">
        <v>545</v>
      </c>
      <c r="O62" s="461">
        <v>3191</v>
      </c>
      <c r="P62" s="466"/>
      <c r="Q62" s="618"/>
      <c r="R62" s="473" t="s">
        <v>1487</v>
      </c>
      <c r="S62" s="473" t="s">
        <v>1488</v>
      </c>
      <c r="T62" s="473" t="s">
        <v>1487</v>
      </c>
      <c r="U62" s="473" t="s">
        <v>1488</v>
      </c>
      <c r="V62" s="472" t="s">
        <v>559</v>
      </c>
      <c r="W62" s="621" t="s">
        <v>69</v>
      </c>
      <c r="X62" s="621" t="s">
        <v>69</v>
      </c>
      <c r="Y62" s="480" t="s">
        <v>69</v>
      </c>
    </row>
    <row r="63" spans="1:25" ht="25.5">
      <c r="A63" s="445">
        <v>40</v>
      </c>
      <c r="B63" s="346" t="s">
        <v>659</v>
      </c>
      <c r="C63" s="346" t="s">
        <v>695</v>
      </c>
      <c r="D63" s="346" t="s">
        <v>761</v>
      </c>
      <c r="E63" s="623" t="s">
        <v>823</v>
      </c>
      <c r="F63" s="346" t="s">
        <v>846</v>
      </c>
      <c r="G63" s="346">
        <v>4156</v>
      </c>
      <c r="H63" s="346">
        <v>2011</v>
      </c>
      <c r="I63" s="346" t="s">
        <v>880</v>
      </c>
      <c r="J63" s="346" t="s">
        <v>904</v>
      </c>
      <c r="K63" s="346">
        <v>1</v>
      </c>
      <c r="L63" s="346">
        <v>4471</v>
      </c>
      <c r="M63" s="346"/>
      <c r="N63" s="346" t="s">
        <v>545</v>
      </c>
      <c r="O63" s="461">
        <v>5149</v>
      </c>
      <c r="P63" s="466"/>
      <c r="Q63" s="619"/>
      <c r="R63" s="473" t="s">
        <v>1489</v>
      </c>
      <c r="S63" s="473" t="s">
        <v>1490</v>
      </c>
      <c r="T63" s="473" t="s">
        <v>1489</v>
      </c>
      <c r="U63" s="473" t="s">
        <v>1490</v>
      </c>
      <c r="V63" s="472" t="s">
        <v>559</v>
      </c>
      <c r="W63" s="621" t="s">
        <v>69</v>
      </c>
      <c r="X63" s="621" t="s">
        <v>69</v>
      </c>
      <c r="Y63" s="480" t="s">
        <v>69</v>
      </c>
    </row>
    <row r="64" spans="1:25" ht="25.5">
      <c r="A64" s="445">
        <v>41</v>
      </c>
      <c r="B64" s="346" t="s">
        <v>660</v>
      </c>
      <c r="C64" s="346" t="s">
        <v>696</v>
      </c>
      <c r="D64" s="346">
        <v>512699</v>
      </c>
      <c r="E64" s="623" t="s">
        <v>824</v>
      </c>
      <c r="F64" s="346" t="s">
        <v>846</v>
      </c>
      <c r="G64" s="346">
        <v>3120</v>
      </c>
      <c r="H64" s="346">
        <v>1984</v>
      </c>
      <c r="I64" s="346" t="s">
        <v>881</v>
      </c>
      <c r="J64" s="346" t="s">
        <v>1296</v>
      </c>
      <c r="K64" s="346">
        <v>1</v>
      </c>
      <c r="L64" s="346">
        <v>2170</v>
      </c>
      <c r="M64" s="346"/>
      <c r="N64" s="346" t="s">
        <v>545</v>
      </c>
      <c r="O64" s="461">
        <v>2787</v>
      </c>
      <c r="P64" s="466"/>
      <c r="Q64" s="618"/>
      <c r="R64" s="473" t="s">
        <v>1487</v>
      </c>
      <c r="S64" s="473" t="s">
        <v>1488</v>
      </c>
      <c r="T64" s="473" t="s">
        <v>559</v>
      </c>
      <c r="U64" s="473" t="s">
        <v>559</v>
      </c>
      <c r="V64" s="472" t="s">
        <v>559</v>
      </c>
      <c r="W64" s="621" t="s">
        <v>69</v>
      </c>
      <c r="X64" s="428" t="s">
        <v>69</v>
      </c>
      <c r="Y64" s="480" t="s">
        <v>69</v>
      </c>
    </row>
    <row r="65" spans="1:25" ht="25.5">
      <c r="A65" s="445">
        <v>42</v>
      </c>
      <c r="B65" s="346" t="s">
        <v>660</v>
      </c>
      <c r="C65" s="346" t="s">
        <v>697</v>
      </c>
      <c r="D65" s="346">
        <v>42236</v>
      </c>
      <c r="E65" s="623" t="s">
        <v>825</v>
      </c>
      <c r="F65" s="346" t="s">
        <v>846</v>
      </c>
      <c r="G65" s="346">
        <v>4562</v>
      </c>
      <c r="H65" s="346">
        <v>1982</v>
      </c>
      <c r="I65" s="346" t="s">
        <v>882</v>
      </c>
      <c r="J65" s="346" t="s">
        <v>902</v>
      </c>
      <c r="K65" s="346">
        <v>1</v>
      </c>
      <c r="L65" s="346">
        <v>2750</v>
      </c>
      <c r="M65" s="346"/>
      <c r="N65" s="346" t="s">
        <v>545</v>
      </c>
      <c r="O65" s="346">
        <v>1023</v>
      </c>
      <c r="P65" s="466"/>
      <c r="Q65" s="618"/>
      <c r="R65" s="473" t="s">
        <v>1487</v>
      </c>
      <c r="S65" s="473" t="s">
        <v>1488</v>
      </c>
      <c r="T65" s="473" t="s">
        <v>559</v>
      </c>
      <c r="U65" s="473" t="s">
        <v>559</v>
      </c>
      <c r="V65" s="472" t="s">
        <v>559</v>
      </c>
      <c r="W65" s="472" t="s">
        <v>69</v>
      </c>
      <c r="X65" s="109" t="s">
        <v>69</v>
      </c>
      <c r="Y65" s="480" t="s">
        <v>69</v>
      </c>
    </row>
    <row r="66" spans="1:25" ht="25.5">
      <c r="A66" s="445">
        <v>43</v>
      </c>
      <c r="B66" s="346" t="s">
        <v>660</v>
      </c>
      <c r="C66" s="346" t="s">
        <v>698</v>
      </c>
      <c r="D66" s="346">
        <v>31203</v>
      </c>
      <c r="E66" s="623" t="s">
        <v>826</v>
      </c>
      <c r="F66" s="346" t="s">
        <v>846</v>
      </c>
      <c r="G66" s="346">
        <v>4562</v>
      </c>
      <c r="H66" s="346">
        <v>1980</v>
      </c>
      <c r="I66" s="346" t="s">
        <v>883</v>
      </c>
      <c r="J66" s="346" t="s">
        <v>903</v>
      </c>
      <c r="K66" s="346">
        <v>1</v>
      </c>
      <c r="L66" s="346">
        <v>2750</v>
      </c>
      <c r="M66" s="346"/>
      <c r="N66" s="346" t="s">
        <v>545</v>
      </c>
      <c r="O66" s="461">
        <v>1968</v>
      </c>
      <c r="P66" s="466"/>
      <c r="Q66" s="618"/>
      <c r="R66" s="473" t="s">
        <v>1487</v>
      </c>
      <c r="S66" s="473" t="s">
        <v>1488</v>
      </c>
      <c r="T66" s="473" t="s">
        <v>559</v>
      </c>
      <c r="U66" s="473" t="s">
        <v>559</v>
      </c>
      <c r="V66" s="472" t="s">
        <v>559</v>
      </c>
      <c r="W66" s="472" t="s">
        <v>69</v>
      </c>
      <c r="X66" s="109" t="s">
        <v>69</v>
      </c>
      <c r="Y66" s="480" t="s">
        <v>69</v>
      </c>
    </row>
    <row r="67" spans="1:25" ht="25.5">
      <c r="A67" s="445">
        <v>44</v>
      </c>
      <c r="B67" s="346" t="s">
        <v>650</v>
      </c>
      <c r="C67" s="346" t="s">
        <v>699</v>
      </c>
      <c r="D67" s="346">
        <v>9827</v>
      </c>
      <c r="E67" s="623" t="s">
        <v>827</v>
      </c>
      <c r="F67" s="346" t="s">
        <v>847</v>
      </c>
      <c r="G67" s="453" t="s">
        <v>854</v>
      </c>
      <c r="H67" s="346">
        <v>1985</v>
      </c>
      <c r="I67" s="346" t="s">
        <v>884</v>
      </c>
      <c r="J67" s="346" t="s">
        <v>904</v>
      </c>
      <c r="K67" s="346" t="s">
        <v>910</v>
      </c>
      <c r="L67" s="346">
        <v>1380</v>
      </c>
      <c r="M67" s="346">
        <v>5380</v>
      </c>
      <c r="N67" s="346" t="s">
        <v>545</v>
      </c>
      <c r="O67" s="100"/>
      <c r="P67" s="466"/>
      <c r="Q67" s="618"/>
      <c r="R67" s="473" t="s">
        <v>1487</v>
      </c>
      <c r="S67" s="473" t="s">
        <v>1488</v>
      </c>
      <c r="T67" s="473" t="s">
        <v>559</v>
      </c>
      <c r="U67" s="473" t="s">
        <v>559</v>
      </c>
      <c r="V67" s="472" t="s">
        <v>559</v>
      </c>
      <c r="W67" s="472" t="s">
        <v>69</v>
      </c>
      <c r="X67" s="109" t="s">
        <v>69</v>
      </c>
      <c r="Y67" s="480" t="s">
        <v>69</v>
      </c>
    </row>
    <row r="68" spans="1:25" ht="25.5">
      <c r="A68" s="445">
        <v>45</v>
      </c>
      <c r="B68" s="346" t="s">
        <v>661</v>
      </c>
      <c r="C68" s="346" t="s">
        <v>700</v>
      </c>
      <c r="D68" s="346" t="s">
        <v>762</v>
      </c>
      <c r="E68" s="623" t="s">
        <v>828</v>
      </c>
      <c r="F68" s="346" t="s">
        <v>847</v>
      </c>
      <c r="G68" s="453" t="s">
        <v>854</v>
      </c>
      <c r="H68" s="346">
        <v>2014</v>
      </c>
      <c r="I68" s="346" t="s">
        <v>879</v>
      </c>
      <c r="J68" s="346" t="s">
        <v>905</v>
      </c>
      <c r="K68" s="346" t="s">
        <v>910</v>
      </c>
      <c r="L68" s="346">
        <v>1490</v>
      </c>
      <c r="M68" s="346">
        <v>4990</v>
      </c>
      <c r="N68" s="346" t="s">
        <v>545</v>
      </c>
      <c r="O68" s="100"/>
      <c r="P68" s="466"/>
      <c r="Q68" s="618"/>
      <c r="R68" s="473" t="s">
        <v>1487</v>
      </c>
      <c r="S68" s="473" t="s">
        <v>1488</v>
      </c>
      <c r="T68" s="473" t="s">
        <v>559</v>
      </c>
      <c r="U68" s="473" t="s">
        <v>559</v>
      </c>
      <c r="V68" s="472" t="s">
        <v>559</v>
      </c>
      <c r="W68" s="472" t="s">
        <v>69</v>
      </c>
      <c r="X68" s="109" t="s">
        <v>69</v>
      </c>
      <c r="Y68" s="480" t="s">
        <v>69</v>
      </c>
    </row>
    <row r="69" spans="1:25" ht="25.5">
      <c r="A69" s="445">
        <v>46</v>
      </c>
      <c r="B69" s="346" t="s">
        <v>650</v>
      </c>
      <c r="C69" s="346" t="s">
        <v>701</v>
      </c>
      <c r="D69" s="346">
        <v>16474</v>
      </c>
      <c r="E69" s="623" t="s">
        <v>829</v>
      </c>
      <c r="F69" s="346" t="s">
        <v>847</v>
      </c>
      <c r="G69" s="453" t="s">
        <v>854</v>
      </c>
      <c r="H69" s="346">
        <v>1973</v>
      </c>
      <c r="I69" s="346" t="s">
        <v>885</v>
      </c>
      <c r="J69" s="346" t="s">
        <v>906</v>
      </c>
      <c r="K69" s="346" t="s">
        <v>910</v>
      </c>
      <c r="L69" s="346">
        <v>2800</v>
      </c>
      <c r="M69" s="346">
        <v>5800</v>
      </c>
      <c r="N69" s="346" t="s">
        <v>545</v>
      </c>
      <c r="O69" s="100"/>
      <c r="P69" s="466"/>
      <c r="Q69" s="618"/>
      <c r="R69" s="473" t="s">
        <v>1487</v>
      </c>
      <c r="S69" s="473" t="s">
        <v>1488</v>
      </c>
      <c r="T69" s="473" t="s">
        <v>559</v>
      </c>
      <c r="U69" s="473" t="s">
        <v>559</v>
      </c>
      <c r="V69" s="472" t="s">
        <v>559</v>
      </c>
      <c r="W69" s="472" t="s">
        <v>69</v>
      </c>
      <c r="X69" s="109" t="s">
        <v>69</v>
      </c>
      <c r="Y69" s="480" t="s">
        <v>69</v>
      </c>
    </row>
    <row r="70" spans="1:25" ht="25.5">
      <c r="A70" s="445">
        <v>47</v>
      </c>
      <c r="B70" s="346" t="s">
        <v>650</v>
      </c>
      <c r="C70" s="346" t="s">
        <v>702</v>
      </c>
      <c r="D70" s="346">
        <v>4589</v>
      </c>
      <c r="E70" s="623" t="s">
        <v>830</v>
      </c>
      <c r="F70" s="346" t="s">
        <v>843</v>
      </c>
      <c r="G70" s="453" t="s">
        <v>854</v>
      </c>
      <c r="H70" s="346">
        <v>1982</v>
      </c>
      <c r="I70" s="346" t="s">
        <v>886</v>
      </c>
      <c r="J70" s="346" t="s">
        <v>907</v>
      </c>
      <c r="K70" s="346" t="s">
        <v>910</v>
      </c>
      <c r="L70" s="346">
        <v>4900</v>
      </c>
      <c r="M70" s="346">
        <v>12900</v>
      </c>
      <c r="N70" s="346" t="s">
        <v>545</v>
      </c>
      <c r="O70" s="100"/>
      <c r="P70" s="466"/>
      <c r="Q70" s="618"/>
      <c r="R70" s="473" t="s">
        <v>1487</v>
      </c>
      <c r="S70" s="473" t="s">
        <v>1488</v>
      </c>
      <c r="T70" s="473" t="s">
        <v>559</v>
      </c>
      <c r="U70" s="473" t="s">
        <v>559</v>
      </c>
      <c r="V70" s="472" t="s">
        <v>559</v>
      </c>
      <c r="W70" s="472" t="s">
        <v>69</v>
      </c>
      <c r="X70" s="109" t="s">
        <v>69</v>
      </c>
      <c r="Y70" s="480" t="s">
        <v>69</v>
      </c>
    </row>
    <row r="71" spans="1:25" ht="25.5">
      <c r="A71" s="445">
        <v>48</v>
      </c>
      <c r="B71" s="346" t="s">
        <v>662</v>
      </c>
      <c r="C71" s="346" t="s">
        <v>703</v>
      </c>
      <c r="D71" s="346">
        <v>210403</v>
      </c>
      <c r="E71" s="623" t="s">
        <v>831</v>
      </c>
      <c r="F71" s="346" t="s">
        <v>847</v>
      </c>
      <c r="G71" s="453" t="s">
        <v>854</v>
      </c>
      <c r="H71" s="346">
        <v>1969</v>
      </c>
      <c r="I71" s="346" t="s">
        <v>887</v>
      </c>
      <c r="J71" s="346" t="s">
        <v>908</v>
      </c>
      <c r="K71" s="346" t="s">
        <v>910</v>
      </c>
      <c r="L71" s="346">
        <v>2600</v>
      </c>
      <c r="M71" s="346">
        <v>7100</v>
      </c>
      <c r="N71" s="346" t="s">
        <v>545</v>
      </c>
      <c r="O71" s="100"/>
      <c r="P71" s="466"/>
      <c r="Q71" s="618"/>
      <c r="R71" s="473" t="s">
        <v>1487</v>
      </c>
      <c r="S71" s="473" t="s">
        <v>1488</v>
      </c>
      <c r="T71" s="473" t="s">
        <v>559</v>
      </c>
      <c r="U71" s="473" t="s">
        <v>559</v>
      </c>
      <c r="V71" s="472" t="s">
        <v>559</v>
      </c>
      <c r="W71" s="472" t="s">
        <v>69</v>
      </c>
      <c r="X71" s="109" t="s">
        <v>69</v>
      </c>
      <c r="Y71" s="480" t="s">
        <v>69</v>
      </c>
    </row>
    <row r="72" spans="1:25" ht="25.5">
      <c r="A72" s="445">
        <v>49</v>
      </c>
      <c r="B72" s="346" t="s">
        <v>661</v>
      </c>
      <c r="C72" s="346" t="s">
        <v>704</v>
      </c>
      <c r="D72" s="346" t="s">
        <v>763</v>
      </c>
      <c r="E72" s="623" t="s">
        <v>832</v>
      </c>
      <c r="F72" s="346" t="s">
        <v>847</v>
      </c>
      <c r="G72" s="453" t="s">
        <v>854</v>
      </c>
      <c r="H72" s="346">
        <v>2015</v>
      </c>
      <c r="I72" s="346" t="s">
        <v>888</v>
      </c>
      <c r="J72" s="346"/>
      <c r="K72" s="346" t="s">
        <v>910</v>
      </c>
      <c r="L72" s="346">
        <v>980</v>
      </c>
      <c r="M72" s="346">
        <v>5300</v>
      </c>
      <c r="N72" s="346" t="s">
        <v>545</v>
      </c>
      <c r="O72" s="100"/>
      <c r="P72" s="466"/>
      <c r="Q72" s="618"/>
      <c r="R72" s="473" t="s">
        <v>1491</v>
      </c>
      <c r="S72" s="473" t="s">
        <v>1492</v>
      </c>
      <c r="T72" s="473" t="s">
        <v>559</v>
      </c>
      <c r="U72" s="473" t="s">
        <v>559</v>
      </c>
      <c r="V72" s="472" t="s">
        <v>559</v>
      </c>
      <c r="W72" s="472" t="s">
        <v>69</v>
      </c>
      <c r="X72" s="109" t="s">
        <v>69</v>
      </c>
      <c r="Y72" s="480" t="s">
        <v>69</v>
      </c>
    </row>
    <row r="73" spans="1:25" ht="25.5">
      <c r="A73" s="445">
        <v>50</v>
      </c>
      <c r="B73" s="346" t="s">
        <v>1270</v>
      </c>
      <c r="C73" s="346"/>
      <c r="D73" s="346" t="s">
        <v>764</v>
      </c>
      <c r="E73" s="623" t="s">
        <v>833</v>
      </c>
      <c r="F73" s="346" t="s">
        <v>841</v>
      </c>
      <c r="G73" s="346">
        <v>2198</v>
      </c>
      <c r="H73" s="346">
        <v>2011</v>
      </c>
      <c r="I73" s="346" t="s">
        <v>889</v>
      </c>
      <c r="J73" s="346" t="s">
        <v>927</v>
      </c>
      <c r="K73" s="346">
        <v>3</v>
      </c>
      <c r="L73" s="346">
        <v>2300</v>
      </c>
      <c r="M73" s="346">
        <v>3500</v>
      </c>
      <c r="N73" s="346" t="s">
        <v>545</v>
      </c>
      <c r="O73" s="461">
        <v>336360</v>
      </c>
      <c r="P73" s="466"/>
      <c r="Q73" s="618">
        <v>19200</v>
      </c>
      <c r="R73" s="473" t="s">
        <v>1493</v>
      </c>
      <c r="S73" s="473" t="s">
        <v>1494</v>
      </c>
      <c r="T73" s="473" t="s">
        <v>1493</v>
      </c>
      <c r="U73" s="473" t="s">
        <v>1494</v>
      </c>
      <c r="V73" s="472" t="s">
        <v>559</v>
      </c>
      <c r="W73" s="472" t="s">
        <v>69</v>
      </c>
      <c r="X73" s="472" t="s">
        <v>559</v>
      </c>
      <c r="Y73" s="480" t="s">
        <v>69</v>
      </c>
    </row>
    <row r="74" spans="1:25" ht="25.5">
      <c r="A74" s="445">
        <v>51</v>
      </c>
      <c r="B74" s="346" t="s">
        <v>663</v>
      </c>
      <c r="C74" s="346" t="s">
        <v>705</v>
      </c>
      <c r="D74" s="346" t="s">
        <v>765</v>
      </c>
      <c r="E74" s="623" t="s">
        <v>834</v>
      </c>
      <c r="F74" s="346" t="s">
        <v>841</v>
      </c>
      <c r="G74" s="346">
        <v>1896</v>
      </c>
      <c r="H74" s="346">
        <v>2009</v>
      </c>
      <c r="I74" s="346" t="s">
        <v>890</v>
      </c>
      <c r="J74" s="346" t="s">
        <v>1297</v>
      </c>
      <c r="K74" s="346">
        <v>6</v>
      </c>
      <c r="L74" s="346">
        <v>1765</v>
      </c>
      <c r="M74" s="346">
        <v>2800</v>
      </c>
      <c r="N74" s="346" t="s">
        <v>545</v>
      </c>
      <c r="O74" s="461">
        <v>258530</v>
      </c>
      <c r="P74" s="466"/>
      <c r="Q74" s="618">
        <v>29100</v>
      </c>
      <c r="R74" s="473" t="s">
        <v>1495</v>
      </c>
      <c r="S74" s="473" t="s">
        <v>1496</v>
      </c>
      <c r="T74" s="473" t="s">
        <v>1495</v>
      </c>
      <c r="U74" s="473" t="s">
        <v>1496</v>
      </c>
      <c r="V74" s="472" t="s">
        <v>559</v>
      </c>
      <c r="W74" s="472" t="s">
        <v>69</v>
      </c>
      <c r="X74" s="472" t="s">
        <v>559</v>
      </c>
      <c r="Y74" s="480" t="s">
        <v>69</v>
      </c>
    </row>
    <row r="75" spans="1:25" ht="25.5">
      <c r="A75" s="445">
        <v>52</v>
      </c>
      <c r="B75" s="346" t="s">
        <v>664</v>
      </c>
      <c r="C75" s="346" t="s">
        <v>706</v>
      </c>
      <c r="D75" s="346" t="s">
        <v>766</v>
      </c>
      <c r="E75" s="623" t="s">
        <v>835</v>
      </c>
      <c r="F75" s="346" t="s">
        <v>841</v>
      </c>
      <c r="G75" s="346">
        <v>7201</v>
      </c>
      <c r="H75" s="346">
        <v>2009</v>
      </c>
      <c r="I75" s="346" t="s">
        <v>891</v>
      </c>
      <c r="J75" s="346" t="s">
        <v>1298</v>
      </c>
      <c r="K75" s="346">
        <v>2</v>
      </c>
      <c r="L75" s="346">
        <v>5800</v>
      </c>
      <c r="M75" s="346">
        <v>18000</v>
      </c>
      <c r="N75" s="346" t="s">
        <v>545</v>
      </c>
      <c r="O75" s="461">
        <v>503176</v>
      </c>
      <c r="P75" s="466"/>
      <c r="Q75" s="618">
        <v>70900</v>
      </c>
      <c r="R75" s="473" t="s">
        <v>1497</v>
      </c>
      <c r="S75" s="473" t="s">
        <v>1498</v>
      </c>
      <c r="T75" s="473" t="s">
        <v>1497</v>
      </c>
      <c r="U75" s="473" t="s">
        <v>1498</v>
      </c>
      <c r="V75" s="472" t="s">
        <v>559</v>
      </c>
      <c r="W75" s="472" t="s">
        <v>69</v>
      </c>
      <c r="X75" s="472" t="s">
        <v>559</v>
      </c>
      <c r="Y75" s="480" t="s">
        <v>69</v>
      </c>
    </row>
    <row r="76" spans="1:25" ht="25.5">
      <c r="A76" s="445">
        <v>53</v>
      </c>
      <c r="B76" s="346" t="s">
        <v>659</v>
      </c>
      <c r="C76" s="346" t="s">
        <v>707</v>
      </c>
      <c r="D76" s="346" t="s">
        <v>767</v>
      </c>
      <c r="E76" s="623" t="s">
        <v>836</v>
      </c>
      <c r="F76" s="346" t="s">
        <v>846</v>
      </c>
      <c r="G76" s="346">
        <v>2925</v>
      </c>
      <c r="H76" s="346">
        <v>2018</v>
      </c>
      <c r="I76" s="346" t="s">
        <v>892</v>
      </c>
      <c r="J76" s="346" t="s">
        <v>1299</v>
      </c>
      <c r="K76" s="346">
        <v>1</v>
      </c>
      <c r="L76" s="346">
        <v>3570</v>
      </c>
      <c r="M76" s="346">
        <v>4300</v>
      </c>
      <c r="N76" s="346" t="s">
        <v>545</v>
      </c>
      <c r="O76" s="461">
        <v>1946</v>
      </c>
      <c r="P76" s="466"/>
      <c r="Q76" s="618">
        <v>85600</v>
      </c>
      <c r="R76" s="473" t="s">
        <v>1471</v>
      </c>
      <c r="S76" s="473" t="s">
        <v>1472</v>
      </c>
      <c r="T76" s="473" t="s">
        <v>1471</v>
      </c>
      <c r="U76" s="473" t="s">
        <v>1472</v>
      </c>
      <c r="V76" s="472" t="s">
        <v>559</v>
      </c>
      <c r="W76" s="472" t="s">
        <v>69</v>
      </c>
      <c r="X76" s="472" t="s">
        <v>559</v>
      </c>
      <c r="Y76" s="480" t="s">
        <v>69</v>
      </c>
    </row>
    <row r="77" spans="1:25" ht="12.75">
      <c r="A77" s="446">
        <v>54</v>
      </c>
      <c r="B77" s="109" t="s">
        <v>665</v>
      </c>
      <c r="C77" s="109" t="s">
        <v>708</v>
      </c>
      <c r="D77" s="451" t="s">
        <v>768</v>
      </c>
      <c r="E77" s="625" t="s">
        <v>837</v>
      </c>
      <c r="F77" s="109" t="s">
        <v>839</v>
      </c>
      <c r="G77" s="109">
        <v>1598</v>
      </c>
      <c r="H77" s="109">
        <v>2012</v>
      </c>
      <c r="I77" s="109" t="s">
        <v>893</v>
      </c>
      <c r="J77" s="109" t="s">
        <v>1300</v>
      </c>
      <c r="K77" s="109">
        <v>5</v>
      </c>
      <c r="L77" s="109">
        <v>1294</v>
      </c>
      <c r="M77" s="109">
        <v>1750</v>
      </c>
      <c r="N77" s="109" t="s">
        <v>545</v>
      </c>
      <c r="O77" s="464">
        <v>284385</v>
      </c>
      <c r="P77" s="109"/>
      <c r="Q77" s="620">
        <v>19100</v>
      </c>
      <c r="R77" s="473" t="s">
        <v>1499</v>
      </c>
      <c r="S77" s="473" t="s">
        <v>1500</v>
      </c>
      <c r="T77" s="473" t="s">
        <v>1499</v>
      </c>
      <c r="U77" s="473" t="s">
        <v>1500</v>
      </c>
      <c r="V77" s="472" t="s">
        <v>559</v>
      </c>
      <c r="W77" s="472" t="s">
        <v>69</v>
      </c>
      <c r="X77" s="472" t="s">
        <v>559</v>
      </c>
      <c r="Y77" s="479" t="s">
        <v>69</v>
      </c>
    </row>
    <row r="78" spans="1:25" s="557" customFormat="1" ht="12.75">
      <c r="A78" s="547">
        <v>55</v>
      </c>
      <c r="B78" s="548" t="s">
        <v>666</v>
      </c>
      <c r="C78" s="548" t="s">
        <v>709</v>
      </c>
      <c r="D78" s="549" t="s">
        <v>769</v>
      </c>
      <c r="E78" s="550" t="s">
        <v>69</v>
      </c>
      <c r="F78" s="548" t="s">
        <v>848</v>
      </c>
      <c r="G78" s="548">
        <v>2970</v>
      </c>
      <c r="H78" s="548">
        <v>2008</v>
      </c>
      <c r="I78" s="548"/>
      <c r="J78" s="548"/>
      <c r="K78" s="548"/>
      <c r="L78" s="548"/>
      <c r="M78" s="548"/>
      <c r="N78" s="548"/>
      <c r="O78" s="551"/>
      <c r="P78" s="548"/>
      <c r="Q78" s="552"/>
      <c r="R78" s="553" t="s">
        <v>1465</v>
      </c>
      <c r="S78" s="553" t="s">
        <v>1466</v>
      </c>
      <c r="T78" s="554" t="s">
        <v>559</v>
      </c>
      <c r="U78" s="554" t="s">
        <v>559</v>
      </c>
      <c r="V78" s="554" t="s">
        <v>559</v>
      </c>
      <c r="W78" s="555" t="s">
        <v>69</v>
      </c>
      <c r="X78" s="554" t="s">
        <v>69</v>
      </c>
      <c r="Y78" s="556" t="s">
        <v>69</v>
      </c>
    </row>
    <row r="79" spans="1:25" s="557" customFormat="1" ht="12.75">
      <c r="A79" s="547">
        <v>56</v>
      </c>
      <c r="B79" s="548" t="s">
        <v>667</v>
      </c>
      <c r="C79" s="548" t="s">
        <v>710</v>
      </c>
      <c r="D79" s="549" t="s">
        <v>770</v>
      </c>
      <c r="E79" s="550" t="s">
        <v>69</v>
      </c>
      <c r="F79" s="548" t="s">
        <v>849</v>
      </c>
      <c r="G79" s="548">
        <v>3769</v>
      </c>
      <c r="H79" s="548">
        <v>2006</v>
      </c>
      <c r="I79" s="548"/>
      <c r="J79" s="548"/>
      <c r="K79" s="548"/>
      <c r="L79" s="548"/>
      <c r="M79" s="548"/>
      <c r="N79" s="548"/>
      <c r="O79" s="551"/>
      <c r="P79" s="548"/>
      <c r="Q79" s="552"/>
      <c r="R79" s="553" t="s">
        <v>1465</v>
      </c>
      <c r="S79" s="553" t="s">
        <v>1466</v>
      </c>
      <c r="T79" s="554" t="s">
        <v>559</v>
      </c>
      <c r="U79" s="554" t="s">
        <v>559</v>
      </c>
      <c r="V79" s="554" t="s">
        <v>559</v>
      </c>
      <c r="W79" s="555" t="s">
        <v>69</v>
      </c>
      <c r="X79" s="554" t="s">
        <v>69</v>
      </c>
      <c r="Y79" s="556" t="s">
        <v>69</v>
      </c>
    </row>
    <row r="80" spans="1:25" s="557" customFormat="1" ht="12.75">
      <c r="A80" s="547">
        <v>57</v>
      </c>
      <c r="B80" s="548" t="s">
        <v>667</v>
      </c>
      <c r="C80" s="548">
        <v>773</v>
      </c>
      <c r="D80" s="549" t="s">
        <v>771</v>
      </c>
      <c r="E80" s="550" t="s">
        <v>69</v>
      </c>
      <c r="F80" s="548" t="s">
        <v>849</v>
      </c>
      <c r="G80" s="548">
        <v>2195</v>
      </c>
      <c r="H80" s="548">
        <v>2002</v>
      </c>
      <c r="I80" s="548"/>
      <c r="J80" s="548"/>
      <c r="K80" s="548"/>
      <c r="L80" s="548"/>
      <c r="M80" s="548"/>
      <c r="N80" s="548"/>
      <c r="O80" s="551"/>
      <c r="P80" s="548"/>
      <c r="Q80" s="552"/>
      <c r="R80" s="553" t="s">
        <v>1465</v>
      </c>
      <c r="S80" s="553" t="s">
        <v>1466</v>
      </c>
      <c r="T80" s="554" t="s">
        <v>559</v>
      </c>
      <c r="U80" s="554" t="s">
        <v>559</v>
      </c>
      <c r="V80" s="554" t="s">
        <v>559</v>
      </c>
      <c r="W80" s="555" t="s">
        <v>69</v>
      </c>
      <c r="X80" s="554" t="s">
        <v>69</v>
      </c>
      <c r="Y80" s="556" t="s">
        <v>69</v>
      </c>
    </row>
    <row r="81" spans="1:25" s="557" customFormat="1" ht="13.5" thickBot="1">
      <c r="A81" s="558">
        <v>58</v>
      </c>
      <c r="B81" s="559" t="s">
        <v>668</v>
      </c>
      <c r="C81" s="559" t="s">
        <v>711</v>
      </c>
      <c r="D81" s="560" t="s">
        <v>772</v>
      </c>
      <c r="E81" s="561" t="s">
        <v>69</v>
      </c>
      <c r="F81" s="559" t="s">
        <v>843</v>
      </c>
      <c r="G81" s="559">
        <v>950</v>
      </c>
      <c r="H81" s="559">
        <v>2013</v>
      </c>
      <c r="I81" s="559"/>
      <c r="J81" s="559"/>
      <c r="K81" s="559"/>
      <c r="L81" s="559"/>
      <c r="M81" s="559"/>
      <c r="N81" s="559"/>
      <c r="O81" s="562"/>
      <c r="P81" s="559"/>
      <c r="Q81" s="563"/>
      <c r="R81" s="553" t="s">
        <v>1465</v>
      </c>
      <c r="S81" s="553" t="s">
        <v>1466</v>
      </c>
      <c r="T81" s="564" t="s">
        <v>559</v>
      </c>
      <c r="U81" s="564" t="s">
        <v>559</v>
      </c>
      <c r="V81" s="564" t="s">
        <v>559</v>
      </c>
      <c r="W81" s="565" t="s">
        <v>69</v>
      </c>
      <c r="X81" s="564" t="s">
        <v>69</v>
      </c>
      <c r="Y81" s="566" t="s">
        <v>69</v>
      </c>
    </row>
  </sheetData>
  <sheetProtection/>
  <mergeCells count="26">
    <mergeCell ref="T4:U5"/>
    <mergeCell ref="V4:Y5"/>
    <mergeCell ref="A7:L7"/>
    <mergeCell ref="A13:L13"/>
    <mergeCell ref="A15:L15"/>
    <mergeCell ref="R4:S5"/>
    <mergeCell ref="K4:K6"/>
    <mergeCell ref="L4:L6"/>
    <mergeCell ref="A23:L23"/>
    <mergeCell ref="M4:M6"/>
    <mergeCell ref="N4:N6"/>
    <mergeCell ref="O4:O6"/>
    <mergeCell ref="P4:P6"/>
    <mergeCell ref="Q4:Q6"/>
    <mergeCell ref="G4:G6"/>
    <mergeCell ref="H4:H6"/>
    <mergeCell ref="I4:I6"/>
    <mergeCell ref="J4:J6"/>
    <mergeCell ref="I2:J2"/>
    <mergeCell ref="A3:J3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view="pageBreakPreview" zoomScaleSheetLayoutView="100" zoomScalePageLayoutView="0" workbookViewId="0" topLeftCell="A1">
      <selection activeCell="G47" sqref="G47"/>
    </sheetView>
  </sheetViews>
  <sheetFormatPr defaultColWidth="9.140625" defaultRowHeight="12.75"/>
  <cols>
    <col min="1" max="1" width="5.00390625" style="26" customWidth="1"/>
    <col min="2" max="2" width="21.7109375" style="306" customWidth="1"/>
    <col min="3" max="3" width="22.140625" style="26" customWidth="1"/>
    <col min="4" max="4" width="14.421875" style="26" customWidth="1"/>
    <col min="5" max="5" width="13.421875" style="26" customWidth="1"/>
    <col min="6" max="6" width="18.421875" style="26" customWidth="1"/>
    <col min="7" max="7" width="19.00390625" style="307" customWidth="1"/>
    <col min="8" max="8" width="19.421875" style="26" customWidth="1"/>
    <col min="9" max="9" width="30.140625" style="25" customWidth="1"/>
    <col min="10" max="16384" width="9.140625" style="26" customWidth="1"/>
  </cols>
  <sheetData>
    <row r="2" spans="2:9" s="35" customFormat="1" ht="12.75">
      <c r="B2" s="308" t="s">
        <v>505</v>
      </c>
      <c r="G2" s="304"/>
      <c r="H2" s="303"/>
      <c r="I2" s="34"/>
    </row>
    <row r="3" spans="1:9" s="35" customFormat="1" ht="51">
      <c r="A3" s="364" t="s">
        <v>1</v>
      </c>
      <c r="B3" s="365" t="s">
        <v>506</v>
      </c>
      <c r="C3" s="366" t="s">
        <v>507</v>
      </c>
      <c r="D3" s="366" t="s">
        <v>508</v>
      </c>
      <c r="E3" s="366" t="s">
        <v>466</v>
      </c>
      <c r="F3" s="366" t="s">
        <v>509</v>
      </c>
      <c r="G3" s="367" t="s">
        <v>510</v>
      </c>
      <c r="H3" s="366" t="s">
        <v>511</v>
      </c>
      <c r="I3" s="366" t="s">
        <v>512</v>
      </c>
    </row>
    <row r="4" spans="1:9" s="35" customFormat="1" ht="12.75" customHeight="1">
      <c r="A4" s="691" t="s">
        <v>1654</v>
      </c>
      <c r="B4" s="691"/>
      <c r="C4" s="691"/>
      <c r="D4" s="691"/>
      <c r="E4" s="691"/>
      <c r="F4" s="691"/>
      <c r="G4" s="691"/>
      <c r="H4" s="691"/>
      <c r="I4" s="691"/>
    </row>
    <row r="5" spans="1:9" s="35" customFormat="1" ht="25.5">
      <c r="A5" s="368">
        <v>1</v>
      </c>
      <c r="B5" s="369" t="s">
        <v>1107</v>
      </c>
      <c r="C5" s="370" t="s">
        <v>1108</v>
      </c>
      <c r="D5" s="371"/>
      <c r="E5" s="372"/>
      <c r="F5" s="373"/>
      <c r="G5" s="374">
        <v>189983.24</v>
      </c>
      <c r="H5" s="375" t="s">
        <v>545</v>
      </c>
      <c r="I5" s="376" t="s">
        <v>1109</v>
      </c>
    </row>
    <row r="6" spans="1:9" s="35" customFormat="1" ht="12.75" customHeight="1">
      <c r="A6" s="789" t="s">
        <v>122</v>
      </c>
      <c r="B6" s="789"/>
      <c r="C6" s="789"/>
      <c r="D6" s="789"/>
      <c r="E6" s="789"/>
      <c r="F6" s="789"/>
      <c r="G6" s="377">
        <f>G5</f>
        <v>189983.24</v>
      </c>
      <c r="H6" s="378"/>
      <c r="I6" s="379"/>
    </row>
    <row r="7" spans="1:9" s="35" customFormat="1" ht="12.75" customHeight="1">
      <c r="A7" s="691" t="s">
        <v>1655</v>
      </c>
      <c r="B7" s="691"/>
      <c r="C7" s="691"/>
      <c r="D7" s="691"/>
      <c r="E7" s="691"/>
      <c r="F7" s="691"/>
      <c r="G7" s="691"/>
      <c r="H7" s="691"/>
      <c r="I7" s="691"/>
    </row>
    <row r="8" spans="1:9" s="35" customFormat="1" ht="25.5">
      <c r="A8" s="368">
        <v>1</v>
      </c>
      <c r="B8" s="369" t="s">
        <v>1112</v>
      </c>
      <c r="C8" s="380"/>
      <c r="D8" s="380"/>
      <c r="E8" s="381">
        <v>2019</v>
      </c>
      <c r="F8" s="382"/>
      <c r="G8" s="339">
        <v>51906</v>
      </c>
      <c r="H8" s="382"/>
      <c r="I8" s="382" t="s">
        <v>1117</v>
      </c>
    </row>
    <row r="9" spans="1:9" s="35" customFormat="1" ht="12.75" customHeight="1">
      <c r="A9" s="789" t="s">
        <v>122</v>
      </c>
      <c r="B9" s="789"/>
      <c r="C9" s="789"/>
      <c r="D9" s="789"/>
      <c r="E9" s="789"/>
      <c r="F9" s="789"/>
      <c r="G9" s="383">
        <f>SUM(G8:G8)</f>
        <v>51906</v>
      </c>
      <c r="H9" s="384"/>
      <c r="I9" s="384"/>
    </row>
    <row r="10" spans="1:9" s="35" customFormat="1" ht="12.75" customHeight="1">
      <c r="A10" s="691" t="s">
        <v>1656</v>
      </c>
      <c r="B10" s="691"/>
      <c r="C10" s="691"/>
      <c r="D10" s="691"/>
      <c r="E10" s="691"/>
      <c r="F10" s="691"/>
      <c r="G10" s="691"/>
      <c r="H10" s="691"/>
      <c r="I10" s="691"/>
    </row>
    <row r="11" spans="1:9" s="35" customFormat="1" ht="25.5">
      <c r="A11" s="368">
        <v>1</v>
      </c>
      <c r="B11" s="369" t="s">
        <v>997</v>
      </c>
      <c r="C11" s="380" t="s">
        <v>998</v>
      </c>
      <c r="D11" s="380" t="s">
        <v>999</v>
      </c>
      <c r="E11" s="381">
        <v>2013</v>
      </c>
      <c r="F11" s="382" t="s">
        <v>1000</v>
      </c>
      <c r="G11" s="339">
        <v>9799.11</v>
      </c>
      <c r="H11" s="382" t="s">
        <v>545</v>
      </c>
      <c r="I11" s="382" t="s">
        <v>1001</v>
      </c>
    </row>
    <row r="12" spans="1:9" s="35" customFormat="1" ht="25.5">
      <c r="A12" s="368">
        <v>2</v>
      </c>
      <c r="B12" s="369" t="s">
        <v>1003</v>
      </c>
      <c r="C12" s="380">
        <v>201406030161</v>
      </c>
      <c r="D12" s="380" t="s">
        <v>1004</v>
      </c>
      <c r="E12" s="381">
        <v>2014</v>
      </c>
      <c r="F12" s="382" t="s">
        <v>1005</v>
      </c>
      <c r="G12" s="339">
        <v>1299</v>
      </c>
      <c r="H12" s="382" t="s">
        <v>545</v>
      </c>
      <c r="I12" s="382" t="s">
        <v>1001</v>
      </c>
    </row>
    <row r="13" spans="1:9" s="35" customFormat="1" ht="25.5">
      <c r="A13" s="368">
        <v>3</v>
      </c>
      <c r="B13" s="369" t="s">
        <v>1007</v>
      </c>
      <c r="C13" s="380">
        <v>21801</v>
      </c>
      <c r="D13" s="380" t="s">
        <v>1008</v>
      </c>
      <c r="E13" s="381">
        <v>2018</v>
      </c>
      <c r="F13" s="382" t="s">
        <v>1009</v>
      </c>
      <c r="G13" s="339">
        <v>2274.27</v>
      </c>
      <c r="H13" s="382" t="s">
        <v>545</v>
      </c>
      <c r="I13" s="382" t="s">
        <v>1001</v>
      </c>
    </row>
    <row r="14" spans="1:9" s="35" customFormat="1" ht="25.5">
      <c r="A14" s="368">
        <v>4</v>
      </c>
      <c r="B14" s="369" t="s">
        <v>1011</v>
      </c>
      <c r="C14" s="380" t="s">
        <v>1012</v>
      </c>
      <c r="D14" s="380" t="s">
        <v>1013</v>
      </c>
      <c r="E14" s="381">
        <v>2019</v>
      </c>
      <c r="F14" s="382" t="s">
        <v>1014</v>
      </c>
      <c r="G14" s="339">
        <v>7431.66</v>
      </c>
      <c r="H14" s="382" t="s">
        <v>545</v>
      </c>
      <c r="I14" s="382" t="s">
        <v>1001</v>
      </c>
    </row>
    <row r="15" spans="1:9" s="35" customFormat="1" ht="12.75" customHeight="1">
      <c r="A15" s="789" t="s">
        <v>122</v>
      </c>
      <c r="B15" s="789"/>
      <c r="C15" s="789"/>
      <c r="D15" s="789"/>
      <c r="E15" s="789"/>
      <c r="F15" s="789"/>
      <c r="G15" s="383">
        <f>SUM(G11:G14)</f>
        <v>20804.04</v>
      </c>
      <c r="H15" s="384"/>
      <c r="I15" s="384"/>
    </row>
    <row r="16" spans="1:9" s="35" customFormat="1" ht="12.75" customHeight="1">
      <c r="A16" s="691" t="s">
        <v>1657</v>
      </c>
      <c r="B16" s="691"/>
      <c r="C16" s="691"/>
      <c r="D16" s="691"/>
      <c r="E16" s="691"/>
      <c r="F16" s="691"/>
      <c r="G16" s="691"/>
      <c r="H16" s="691"/>
      <c r="I16" s="691"/>
    </row>
    <row r="17" spans="1:9" s="35" customFormat="1" ht="25.5">
      <c r="A17" s="368">
        <v>1</v>
      </c>
      <c r="B17" s="369" t="s">
        <v>1003</v>
      </c>
      <c r="C17" s="386">
        <v>201408150088</v>
      </c>
      <c r="D17" s="387" t="s">
        <v>1040</v>
      </c>
      <c r="E17" s="381">
        <v>2014</v>
      </c>
      <c r="F17" s="382" t="s">
        <v>1041</v>
      </c>
      <c r="G17" s="388">
        <v>1901</v>
      </c>
      <c r="H17" s="375" t="s">
        <v>12</v>
      </c>
      <c r="I17" s="382" t="s">
        <v>1042</v>
      </c>
    </row>
    <row r="18" spans="1:9" s="35" customFormat="1" ht="25.5">
      <c r="A18" s="368">
        <v>2</v>
      </c>
      <c r="B18" s="369" t="s">
        <v>1046</v>
      </c>
      <c r="C18" s="386">
        <v>322002941</v>
      </c>
      <c r="D18" s="387" t="s">
        <v>1047</v>
      </c>
      <c r="E18" s="381">
        <v>2022</v>
      </c>
      <c r="F18" s="382" t="s">
        <v>1048</v>
      </c>
      <c r="G18" s="388">
        <v>12500</v>
      </c>
      <c r="H18" s="375" t="s">
        <v>12</v>
      </c>
      <c r="I18" s="382" t="s">
        <v>1042</v>
      </c>
    </row>
    <row r="19" spans="1:9" s="35" customFormat="1" ht="38.25">
      <c r="A19" s="368">
        <v>3</v>
      </c>
      <c r="B19" s="369" t="s">
        <v>1050</v>
      </c>
      <c r="C19" s="386" t="s">
        <v>1051</v>
      </c>
      <c r="D19" s="387" t="s">
        <v>1052</v>
      </c>
      <c r="E19" s="381">
        <v>2022</v>
      </c>
      <c r="F19" s="382" t="s">
        <v>1053</v>
      </c>
      <c r="G19" s="388">
        <v>4800</v>
      </c>
      <c r="H19" s="375" t="s">
        <v>12</v>
      </c>
      <c r="I19" s="382" t="s">
        <v>1042</v>
      </c>
    </row>
    <row r="20" spans="1:9" s="35" customFormat="1" ht="12.75" customHeight="1">
      <c r="A20" s="789" t="s">
        <v>122</v>
      </c>
      <c r="B20" s="789"/>
      <c r="C20" s="789"/>
      <c r="D20" s="789"/>
      <c r="E20" s="789"/>
      <c r="F20" s="789"/>
      <c r="G20" s="377">
        <f>SUM(G17:G19)</f>
        <v>19201</v>
      </c>
      <c r="H20" s="378"/>
      <c r="I20" s="379"/>
    </row>
    <row r="21" spans="1:9" s="35" customFormat="1" ht="12.75" customHeight="1">
      <c r="A21" s="691" t="s">
        <v>1658</v>
      </c>
      <c r="B21" s="691"/>
      <c r="C21" s="691"/>
      <c r="D21" s="691"/>
      <c r="E21" s="691"/>
      <c r="F21" s="691"/>
      <c r="G21" s="691"/>
      <c r="H21" s="691"/>
      <c r="I21" s="691"/>
    </row>
    <row r="22" spans="1:9" s="35" customFormat="1" ht="25.5">
      <c r="A22" s="368" t="s">
        <v>995</v>
      </c>
      <c r="B22" s="369" t="s">
        <v>2689</v>
      </c>
      <c r="C22" s="386" t="s">
        <v>2690</v>
      </c>
      <c r="D22" s="387" t="s">
        <v>2691</v>
      </c>
      <c r="E22" s="381" t="s">
        <v>2692</v>
      </c>
      <c r="F22" s="382" t="s">
        <v>2693</v>
      </c>
      <c r="G22" s="388">
        <v>5581.25</v>
      </c>
      <c r="H22" s="375" t="s">
        <v>1140</v>
      </c>
      <c r="I22" s="382" t="s">
        <v>2694</v>
      </c>
    </row>
    <row r="23" spans="1:9" s="35" customFormat="1" ht="25.5">
      <c r="A23" s="368" t="s">
        <v>996</v>
      </c>
      <c r="B23" s="369" t="s">
        <v>2695</v>
      </c>
      <c r="C23" s="386" t="s">
        <v>2696</v>
      </c>
      <c r="D23" s="387" t="s">
        <v>2697</v>
      </c>
      <c r="E23" s="381" t="s">
        <v>2698</v>
      </c>
      <c r="F23" s="382" t="s">
        <v>2699</v>
      </c>
      <c r="G23" s="388">
        <v>33000</v>
      </c>
      <c r="H23" s="375" t="s">
        <v>2700</v>
      </c>
      <c r="I23" s="382" t="s">
        <v>2701</v>
      </c>
    </row>
    <row r="24" spans="1:9" s="35" customFormat="1" ht="12.75" customHeight="1">
      <c r="A24" s="789" t="s">
        <v>122</v>
      </c>
      <c r="B24" s="789"/>
      <c r="C24" s="789"/>
      <c r="D24" s="789"/>
      <c r="E24" s="789"/>
      <c r="F24" s="789"/>
      <c r="G24" s="377">
        <f>SUM(G22:G23)</f>
        <v>38581.25</v>
      </c>
      <c r="H24" s="378"/>
      <c r="I24" s="379"/>
    </row>
    <row r="25" spans="1:9" s="35" customFormat="1" ht="12.75" customHeight="1">
      <c r="A25" s="691" t="s">
        <v>1659</v>
      </c>
      <c r="B25" s="691"/>
      <c r="C25" s="691"/>
      <c r="D25" s="691"/>
      <c r="E25" s="691"/>
      <c r="F25" s="691"/>
      <c r="G25" s="691"/>
      <c r="H25" s="691"/>
      <c r="I25" s="691"/>
    </row>
    <row r="26" spans="1:9" s="35" customFormat="1" ht="25.5">
      <c r="A26" s="368">
        <v>1</v>
      </c>
      <c r="B26" s="369" t="s">
        <v>1080</v>
      </c>
      <c r="C26" s="370" t="s">
        <v>1081</v>
      </c>
      <c r="D26" s="371"/>
      <c r="E26" s="381">
        <v>2020</v>
      </c>
      <c r="F26" s="389"/>
      <c r="G26" s="338">
        <v>29504.01</v>
      </c>
      <c r="H26" s="389" t="s">
        <v>545</v>
      </c>
      <c r="I26" s="376" t="s">
        <v>493</v>
      </c>
    </row>
    <row r="27" spans="1:9" s="35" customFormat="1" ht="25.5">
      <c r="A27" s="368">
        <v>2</v>
      </c>
      <c r="B27" s="369" t="s">
        <v>1082</v>
      </c>
      <c r="C27" s="387" t="s">
        <v>1083</v>
      </c>
      <c r="D27" s="386"/>
      <c r="E27" s="381">
        <v>2019</v>
      </c>
      <c r="F27" s="390"/>
      <c r="G27" s="338">
        <v>2400</v>
      </c>
      <c r="H27" s="390" t="s">
        <v>545</v>
      </c>
      <c r="I27" s="382" t="s">
        <v>493</v>
      </c>
    </row>
    <row r="28" spans="1:9" s="35" customFormat="1" ht="12.75" customHeight="1">
      <c r="A28" s="789" t="s">
        <v>122</v>
      </c>
      <c r="B28" s="789"/>
      <c r="C28" s="789"/>
      <c r="D28" s="789"/>
      <c r="E28" s="789"/>
      <c r="F28" s="789"/>
      <c r="G28" s="391">
        <f>SUM(G26:G27)</f>
        <v>31904.01</v>
      </c>
      <c r="H28" s="384"/>
      <c r="I28" s="384"/>
    </row>
    <row r="29" spans="1:9" s="35" customFormat="1" ht="12.75" customHeight="1">
      <c r="A29" s="691" t="s">
        <v>1676</v>
      </c>
      <c r="B29" s="691"/>
      <c r="C29" s="691"/>
      <c r="D29" s="691"/>
      <c r="E29" s="691"/>
      <c r="F29" s="691"/>
      <c r="G29" s="691"/>
      <c r="H29" s="691"/>
      <c r="I29" s="691"/>
    </row>
    <row r="30" spans="1:9" s="35" customFormat="1" ht="38.25">
      <c r="A30" s="368">
        <v>1</v>
      </c>
      <c r="B30" s="385" t="s">
        <v>1632</v>
      </c>
      <c r="C30" s="370"/>
      <c r="D30" s="392"/>
      <c r="E30" s="372">
        <v>2021</v>
      </c>
      <c r="F30" s="393"/>
      <c r="G30" s="388">
        <v>13500</v>
      </c>
      <c r="H30" s="376"/>
      <c r="I30" s="528" t="s">
        <v>58</v>
      </c>
    </row>
    <row r="31" spans="1:9" s="35" customFormat="1" ht="12.75">
      <c r="A31" s="789" t="s">
        <v>122</v>
      </c>
      <c r="B31" s="789"/>
      <c r="C31" s="789"/>
      <c r="D31" s="789"/>
      <c r="E31" s="789"/>
      <c r="F31" s="789"/>
      <c r="G31" s="391">
        <f>G30</f>
        <v>13500</v>
      </c>
      <c r="H31" s="384"/>
      <c r="I31" s="384"/>
    </row>
    <row r="32" spans="1:9" s="35" customFormat="1" ht="12.75" customHeight="1">
      <c r="A32" s="691" t="s">
        <v>1677</v>
      </c>
      <c r="B32" s="691"/>
      <c r="C32" s="691"/>
      <c r="D32" s="691"/>
      <c r="E32" s="691"/>
      <c r="F32" s="691"/>
      <c r="G32" s="691"/>
      <c r="H32" s="691"/>
      <c r="I32" s="691"/>
    </row>
    <row r="33" spans="1:9" s="35" customFormat="1" ht="25.5">
      <c r="A33" s="368" t="s">
        <v>995</v>
      </c>
      <c r="B33" s="369" t="s">
        <v>2011</v>
      </c>
      <c r="C33" s="370" t="s">
        <v>2012</v>
      </c>
      <c r="D33" s="371"/>
      <c r="E33" s="515">
        <v>2019</v>
      </c>
      <c r="F33" s="373" t="s">
        <v>2013</v>
      </c>
      <c r="G33" s="388">
        <v>7000</v>
      </c>
      <c r="H33" s="375" t="s">
        <v>14</v>
      </c>
      <c r="I33" s="376" t="s">
        <v>2014</v>
      </c>
    </row>
    <row r="34" spans="1:9" s="35" customFormat="1" ht="12.75" customHeight="1">
      <c r="A34" s="789" t="s">
        <v>122</v>
      </c>
      <c r="B34" s="789"/>
      <c r="C34" s="789"/>
      <c r="D34" s="789"/>
      <c r="E34" s="789"/>
      <c r="F34" s="789"/>
      <c r="G34" s="383">
        <f>SUM(G33:G33)</f>
        <v>7000</v>
      </c>
      <c r="H34" s="378"/>
      <c r="I34" s="379"/>
    </row>
    <row r="35" spans="1:9" s="35" customFormat="1" ht="12.75" customHeight="1">
      <c r="A35" s="691" t="s">
        <v>130</v>
      </c>
      <c r="B35" s="691"/>
      <c r="C35" s="691"/>
      <c r="D35" s="691"/>
      <c r="E35" s="691"/>
      <c r="F35" s="691"/>
      <c r="G35" s="691"/>
      <c r="H35" s="691"/>
      <c r="I35" s="691"/>
    </row>
    <row r="36" spans="1:9" s="35" customFormat="1" ht="38.25">
      <c r="A36" s="368">
        <v>1</v>
      </c>
      <c r="B36" s="385" t="s">
        <v>1857</v>
      </c>
      <c r="C36" s="370"/>
      <c r="D36" s="392" t="s">
        <v>1858</v>
      </c>
      <c r="E36" s="372">
        <v>1994</v>
      </c>
      <c r="F36" s="393" t="s">
        <v>1859</v>
      </c>
      <c r="G36" s="388">
        <v>133525.3</v>
      </c>
      <c r="H36" s="376" t="s">
        <v>545</v>
      </c>
      <c r="I36" s="389" t="s">
        <v>1860</v>
      </c>
    </row>
    <row r="37" spans="1:9" s="35" customFormat="1" ht="12.75">
      <c r="A37" s="789" t="s">
        <v>122</v>
      </c>
      <c r="B37" s="789"/>
      <c r="C37" s="789"/>
      <c r="D37" s="789"/>
      <c r="E37" s="789"/>
      <c r="F37" s="789"/>
      <c r="G37" s="391">
        <f>G36</f>
        <v>133525.3</v>
      </c>
      <c r="H37" s="384"/>
      <c r="I37" s="384"/>
    </row>
    <row r="38" spans="1:9" s="35" customFormat="1" ht="12.75" customHeight="1">
      <c r="A38" s="691" t="s">
        <v>2140</v>
      </c>
      <c r="B38" s="691"/>
      <c r="C38" s="691"/>
      <c r="D38" s="691"/>
      <c r="E38" s="691"/>
      <c r="F38" s="691"/>
      <c r="G38" s="691"/>
      <c r="H38" s="691"/>
      <c r="I38" s="691"/>
    </row>
    <row r="39" spans="1:9" s="35" customFormat="1" ht="25.5">
      <c r="A39" s="634">
        <v>1</v>
      </c>
      <c r="B39" s="405" t="s">
        <v>1913</v>
      </c>
      <c r="C39" s="635"/>
      <c r="D39" s="636"/>
      <c r="E39" s="637">
        <v>2018</v>
      </c>
      <c r="F39" s="638"/>
      <c r="G39" s="406">
        <v>8733</v>
      </c>
      <c r="H39" s="639" t="s">
        <v>545</v>
      </c>
      <c r="I39" s="517" t="s">
        <v>1864</v>
      </c>
    </row>
    <row r="40" spans="1:9" s="35" customFormat="1" ht="12.75">
      <c r="A40" s="789" t="s">
        <v>122</v>
      </c>
      <c r="B40" s="789"/>
      <c r="C40" s="789"/>
      <c r="D40" s="789"/>
      <c r="E40" s="789"/>
      <c r="F40" s="789"/>
      <c r="G40" s="391">
        <f>G39</f>
        <v>8733</v>
      </c>
      <c r="H40" s="384"/>
      <c r="I40" s="384"/>
    </row>
    <row r="41" spans="1:9" s="35" customFormat="1" ht="12.75" customHeight="1">
      <c r="A41" s="691" t="s">
        <v>1665</v>
      </c>
      <c r="B41" s="691"/>
      <c r="C41" s="691"/>
      <c r="D41" s="691"/>
      <c r="E41" s="691"/>
      <c r="F41" s="691"/>
      <c r="G41" s="691"/>
      <c r="H41" s="691"/>
      <c r="I41" s="691"/>
    </row>
    <row r="42" spans="1:9" s="35" customFormat="1" ht="25.5">
      <c r="A42" s="394" t="s">
        <v>2097</v>
      </c>
      <c r="B42" s="395" t="s">
        <v>2098</v>
      </c>
      <c r="C42" s="396">
        <v>3106014791</v>
      </c>
      <c r="D42" s="397"/>
      <c r="E42" s="398">
        <v>2020</v>
      </c>
      <c r="F42" s="399" t="s">
        <v>2099</v>
      </c>
      <c r="G42" s="400">
        <v>195000</v>
      </c>
      <c r="H42" s="399" t="s">
        <v>2100</v>
      </c>
      <c r="I42" s="399" t="s">
        <v>2057</v>
      </c>
    </row>
    <row r="43" spans="1:9" s="35" customFormat="1" ht="13.5" thickBot="1">
      <c r="A43" s="790" t="s">
        <v>122</v>
      </c>
      <c r="B43" s="790"/>
      <c r="C43" s="790"/>
      <c r="D43" s="790"/>
      <c r="E43" s="790"/>
      <c r="F43" s="790"/>
      <c r="G43" s="361">
        <f>G42</f>
        <v>195000</v>
      </c>
      <c r="H43" s="362"/>
      <c r="I43" s="363"/>
    </row>
    <row r="44" spans="1:9" s="35" customFormat="1" ht="12.75">
      <c r="A44" s="309"/>
      <c r="B44" s="309"/>
      <c r="C44" s="309"/>
      <c r="D44" s="309"/>
      <c r="E44" s="309"/>
      <c r="F44" s="309"/>
      <c r="G44" s="310"/>
      <c r="H44" s="311"/>
      <c r="I44" s="311"/>
    </row>
    <row r="45" ht="12" customHeight="1" thickBot="1"/>
    <row r="46" spans="5:7" ht="13.5" thickBot="1">
      <c r="E46" s="791" t="s">
        <v>513</v>
      </c>
      <c r="F46" s="791"/>
      <c r="G46" s="312">
        <f>G37+G34+G28+G20+G15+G6+G43+G31+G9+G40+G24</f>
        <v>710137.84</v>
      </c>
    </row>
    <row r="47" spans="2:4" ht="12.75">
      <c r="B47" s="313"/>
      <c r="C47" s="54"/>
      <c r="D47" s="54"/>
    </row>
    <row r="48" spans="2:4" ht="12.75">
      <c r="B48" s="313"/>
      <c r="C48" s="54"/>
      <c r="D48" s="54"/>
    </row>
  </sheetData>
  <sheetProtection selectLockedCells="1" selectUnlockedCells="1"/>
  <mergeCells count="23">
    <mergeCell ref="E46:F46"/>
    <mergeCell ref="A28:F28"/>
    <mergeCell ref="A32:I32"/>
    <mergeCell ref="A34:F34"/>
    <mergeCell ref="A35:I35"/>
    <mergeCell ref="A29:I29"/>
    <mergeCell ref="A4:I4"/>
    <mergeCell ref="A6:F6"/>
    <mergeCell ref="A10:I10"/>
    <mergeCell ref="A15:F15"/>
    <mergeCell ref="A16:I16"/>
    <mergeCell ref="A38:I38"/>
    <mergeCell ref="A37:F37"/>
    <mergeCell ref="A25:I25"/>
    <mergeCell ref="A20:F20"/>
    <mergeCell ref="A21:I21"/>
    <mergeCell ref="A7:I7"/>
    <mergeCell ref="A9:F9"/>
    <mergeCell ref="A31:F31"/>
    <mergeCell ref="A41:I41"/>
    <mergeCell ref="A43:F43"/>
    <mergeCell ref="A40:F40"/>
    <mergeCell ref="A24:F2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1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115" zoomScaleSheetLayoutView="115" zoomScalePageLayoutView="0" workbookViewId="0" topLeftCell="A1">
      <selection activeCell="I58" sqref="I58"/>
    </sheetView>
  </sheetViews>
  <sheetFormatPr defaultColWidth="8.8515625" defaultRowHeight="12.75"/>
  <cols>
    <col min="1" max="1" width="3.7109375" style="314" customWidth="1"/>
    <col min="2" max="2" width="45.7109375" style="315" customWidth="1"/>
    <col min="3" max="3" width="45.421875" style="217" customWidth="1"/>
    <col min="4" max="16384" width="8.8515625" style="217" customWidth="1"/>
  </cols>
  <sheetData>
    <row r="1" spans="1:2" s="223" customFormat="1" ht="12.75">
      <c r="A1" s="316"/>
      <c r="B1" s="317"/>
    </row>
    <row r="2" spans="1:3" s="223" customFormat="1" ht="15" customHeight="1">
      <c r="A2" s="316"/>
      <c r="B2" s="318" t="s">
        <v>514</v>
      </c>
      <c r="C2" s="319"/>
    </row>
    <row r="3" spans="1:2" s="223" customFormat="1" ht="12.75">
      <c r="A3" s="316"/>
      <c r="B3" s="318"/>
    </row>
    <row r="4" spans="1:4" s="223" customFormat="1" ht="69" customHeight="1">
      <c r="A4" s="793" t="s">
        <v>515</v>
      </c>
      <c r="B4" s="793"/>
      <c r="C4" s="793"/>
      <c r="D4" s="320"/>
    </row>
    <row r="5" spans="1:4" s="223" customFormat="1" ht="9" customHeight="1">
      <c r="A5" s="321"/>
      <c r="B5" s="322"/>
      <c r="C5" s="321"/>
      <c r="D5" s="320"/>
    </row>
    <row r="6" spans="1:2" s="223" customFormat="1" ht="12.75">
      <c r="A6" s="316"/>
      <c r="B6" s="317"/>
    </row>
    <row r="7" spans="1:3" s="223" customFormat="1" ht="30.75" customHeight="1">
      <c r="A7" s="323" t="s">
        <v>1</v>
      </c>
      <c r="B7" s="324" t="s">
        <v>516</v>
      </c>
      <c r="C7" s="325" t="s">
        <v>517</v>
      </c>
    </row>
    <row r="8" spans="1:3" s="223" customFormat="1" ht="17.25" customHeight="1">
      <c r="A8" s="792" t="s">
        <v>123</v>
      </c>
      <c r="B8" s="792"/>
      <c r="C8" s="792"/>
    </row>
    <row r="9" spans="1:3" ht="38.25">
      <c r="A9" s="326">
        <v>1</v>
      </c>
      <c r="B9" s="41" t="s">
        <v>630</v>
      </c>
      <c r="C9" s="327" t="s">
        <v>631</v>
      </c>
    </row>
    <row r="10" spans="1:3" ht="38.25">
      <c r="A10" s="326">
        <v>2</v>
      </c>
      <c r="B10" s="41" t="s">
        <v>632</v>
      </c>
      <c r="C10" s="327" t="s">
        <v>518</v>
      </c>
    </row>
    <row r="11" spans="1:3" s="223" customFormat="1" ht="17.25" customHeight="1">
      <c r="A11" s="792" t="s">
        <v>1664</v>
      </c>
      <c r="B11" s="792"/>
      <c r="C11" s="792"/>
    </row>
    <row r="12" spans="1:3" s="223" customFormat="1" ht="38.25">
      <c r="A12" s="297">
        <v>1</v>
      </c>
      <c r="B12" s="64" t="s">
        <v>943</v>
      </c>
      <c r="C12" s="328" t="s">
        <v>543</v>
      </c>
    </row>
    <row r="13" spans="1:3" ht="12.75" customHeight="1">
      <c r="A13" s="792" t="s">
        <v>1673</v>
      </c>
      <c r="B13" s="792"/>
      <c r="C13" s="792"/>
    </row>
    <row r="14" spans="1:3" ht="64.5" thickBot="1">
      <c r="A14" s="330">
        <v>1</v>
      </c>
      <c r="B14" s="331" t="s">
        <v>521</v>
      </c>
      <c r="C14" s="332" t="s">
        <v>522</v>
      </c>
    </row>
    <row r="15" spans="1:3" ht="12.75" customHeight="1">
      <c r="A15" s="792" t="s">
        <v>2298</v>
      </c>
      <c r="B15" s="792"/>
      <c r="C15" s="792"/>
    </row>
    <row r="16" spans="1:3" ht="39" thickBot="1">
      <c r="A16" s="330">
        <v>1</v>
      </c>
      <c r="B16" s="331" t="s">
        <v>2299</v>
      </c>
      <c r="C16" s="88" t="s">
        <v>1382</v>
      </c>
    </row>
    <row r="17" spans="1:3" ht="12.75" customHeight="1">
      <c r="A17" s="792" t="s">
        <v>1678</v>
      </c>
      <c r="B17" s="792"/>
      <c r="C17" s="792"/>
    </row>
    <row r="18" spans="1:3" ht="12.75">
      <c r="A18" s="297"/>
      <c r="B18" s="329" t="s">
        <v>1198</v>
      </c>
      <c r="C18" s="305"/>
    </row>
    <row r="19" spans="1:3" ht="12.75">
      <c r="A19" s="297">
        <v>1</v>
      </c>
      <c r="B19" s="329" t="s">
        <v>1199</v>
      </c>
      <c r="C19" s="305" t="s">
        <v>1200</v>
      </c>
    </row>
    <row r="20" spans="1:3" ht="12.75">
      <c r="A20" s="297">
        <v>2</v>
      </c>
      <c r="B20" s="329" t="s">
        <v>1201</v>
      </c>
      <c r="C20" s="305" t="s">
        <v>1202</v>
      </c>
    </row>
    <row r="21" spans="1:3" ht="12.75">
      <c r="A21" s="297">
        <v>3</v>
      </c>
      <c r="B21" s="329" t="s">
        <v>1203</v>
      </c>
      <c r="C21" s="305" t="s">
        <v>1204</v>
      </c>
    </row>
    <row r="22" spans="1:3" ht="12.75">
      <c r="A22" s="297">
        <v>4</v>
      </c>
      <c r="B22" s="329" t="s">
        <v>1205</v>
      </c>
      <c r="C22" s="305" t="s">
        <v>1204</v>
      </c>
    </row>
    <row r="23" spans="1:3" ht="12.75">
      <c r="A23" s="297">
        <v>5</v>
      </c>
      <c r="B23" s="329" t="s">
        <v>1206</v>
      </c>
      <c r="C23" s="305" t="s">
        <v>1207</v>
      </c>
    </row>
    <row r="24" spans="1:3" ht="12.75">
      <c r="A24" s="297"/>
      <c r="B24" s="329" t="s">
        <v>1208</v>
      </c>
      <c r="C24" s="305"/>
    </row>
    <row r="25" spans="1:3" ht="12.75">
      <c r="A25" s="297">
        <v>1</v>
      </c>
      <c r="B25" s="329" t="s">
        <v>554</v>
      </c>
      <c r="C25" s="305" t="s">
        <v>1209</v>
      </c>
    </row>
    <row r="26" spans="1:3" ht="12.75">
      <c r="A26" s="297">
        <v>2</v>
      </c>
      <c r="B26" s="329" t="s">
        <v>554</v>
      </c>
      <c r="C26" s="305" t="s">
        <v>1210</v>
      </c>
    </row>
    <row r="27" spans="1:3" ht="12.75">
      <c r="A27" s="297">
        <v>3</v>
      </c>
      <c r="B27" s="329" t="s">
        <v>554</v>
      </c>
      <c r="C27" s="305" t="s">
        <v>1211</v>
      </c>
    </row>
    <row r="28" spans="1:3" ht="12.75">
      <c r="A28" s="297">
        <v>4</v>
      </c>
      <c r="B28" s="329" t="s">
        <v>554</v>
      </c>
      <c r="C28" s="305" t="s">
        <v>1212</v>
      </c>
    </row>
    <row r="29" spans="1:3" ht="12.75">
      <c r="A29" s="297">
        <v>5</v>
      </c>
      <c r="B29" s="329" t="s">
        <v>554</v>
      </c>
      <c r="C29" s="305" t="s">
        <v>1213</v>
      </c>
    </row>
    <row r="30" spans="1:3" ht="12.75">
      <c r="A30" s="297">
        <v>6</v>
      </c>
      <c r="B30" s="329" t="s">
        <v>554</v>
      </c>
      <c r="C30" s="305" t="s">
        <v>1214</v>
      </c>
    </row>
    <row r="31" spans="1:3" ht="12.75">
      <c r="A31" s="297">
        <v>7</v>
      </c>
      <c r="B31" s="329" t="s">
        <v>554</v>
      </c>
      <c r="C31" s="305" t="s">
        <v>1215</v>
      </c>
    </row>
    <row r="32" spans="1:3" ht="12.75">
      <c r="A32" s="297">
        <v>8</v>
      </c>
      <c r="B32" s="329" t="s">
        <v>554</v>
      </c>
      <c r="C32" s="305" t="s">
        <v>1216</v>
      </c>
    </row>
    <row r="33" spans="1:3" ht="12.75">
      <c r="A33" s="297">
        <v>9</v>
      </c>
      <c r="B33" s="329" t="s">
        <v>554</v>
      </c>
      <c r="C33" s="305" t="s">
        <v>1217</v>
      </c>
    </row>
    <row r="34" spans="1:3" ht="12.75">
      <c r="A34" s="297">
        <v>10</v>
      </c>
      <c r="B34" s="329" t="s">
        <v>554</v>
      </c>
      <c r="C34" s="305" t="s">
        <v>1218</v>
      </c>
    </row>
    <row r="35" spans="1:3" ht="12.75">
      <c r="A35" s="297">
        <v>11</v>
      </c>
      <c r="B35" s="329" t="s">
        <v>554</v>
      </c>
      <c r="C35" s="305" t="s">
        <v>1219</v>
      </c>
    </row>
    <row r="36" spans="1:3" ht="12.75">
      <c r="A36" s="297">
        <v>12</v>
      </c>
      <c r="B36" s="329" t="s">
        <v>554</v>
      </c>
      <c r="C36" s="305" t="s">
        <v>1220</v>
      </c>
    </row>
    <row r="37" spans="1:3" ht="12.75">
      <c r="A37" s="297">
        <v>13</v>
      </c>
      <c r="B37" s="329" t="s">
        <v>554</v>
      </c>
      <c r="C37" s="305" t="s">
        <v>1221</v>
      </c>
    </row>
    <row r="38" spans="1:3" ht="12.75">
      <c r="A38" s="297">
        <v>14</v>
      </c>
      <c r="B38" s="329" t="s">
        <v>554</v>
      </c>
      <c r="C38" s="305" t="s">
        <v>1222</v>
      </c>
    </row>
    <row r="39" spans="1:3" ht="12.75">
      <c r="A39" s="297">
        <v>15</v>
      </c>
      <c r="B39" s="329" t="s">
        <v>554</v>
      </c>
      <c r="C39" s="305" t="s">
        <v>1223</v>
      </c>
    </row>
    <row r="40" spans="1:3" ht="12.75">
      <c r="A40" s="297">
        <v>16</v>
      </c>
      <c r="B40" s="329" t="s">
        <v>554</v>
      </c>
      <c r="C40" s="305" t="s">
        <v>1224</v>
      </c>
    </row>
    <row r="41" spans="1:3" ht="12.75">
      <c r="A41" s="297">
        <v>17</v>
      </c>
      <c r="B41" s="329" t="s">
        <v>554</v>
      </c>
      <c r="C41" s="305" t="s">
        <v>1225</v>
      </c>
    </row>
    <row r="42" spans="1:3" ht="12.75">
      <c r="A42" s="297">
        <v>18</v>
      </c>
      <c r="B42" s="329" t="s">
        <v>554</v>
      </c>
      <c r="C42" s="305" t="s">
        <v>1204</v>
      </c>
    </row>
    <row r="43" spans="1:3" ht="12.75">
      <c r="A43" s="297">
        <v>19</v>
      </c>
      <c r="B43" s="329" t="s">
        <v>554</v>
      </c>
      <c r="C43" s="305" t="s">
        <v>1226</v>
      </c>
    </row>
    <row r="44" spans="1:3" ht="12.75">
      <c r="A44" s="297"/>
      <c r="B44" s="329" t="s">
        <v>1227</v>
      </c>
      <c r="C44" s="305"/>
    </row>
    <row r="45" spans="1:3" ht="12.75">
      <c r="A45" s="297">
        <v>1</v>
      </c>
      <c r="B45" s="329" t="s">
        <v>1228</v>
      </c>
      <c r="C45" s="305"/>
    </row>
    <row r="46" spans="1:3" ht="12.75">
      <c r="A46" s="297">
        <v>2</v>
      </c>
      <c r="B46" s="329" t="s">
        <v>1229</v>
      </c>
      <c r="C46" s="305"/>
    </row>
    <row r="47" spans="1:3" ht="12.75">
      <c r="A47" s="297">
        <v>3</v>
      </c>
      <c r="B47" s="329" t="s">
        <v>1230</v>
      </c>
      <c r="C47" s="305"/>
    </row>
    <row r="48" spans="1:3" ht="12.75" customHeight="1">
      <c r="A48" s="792" t="s">
        <v>479</v>
      </c>
      <c r="B48" s="792"/>
      <c r="C48" s="792"/>
    </row>
    <row r="49" spans="1:3" ht="12.75">
      <c r="A49" s="297">
        <v>1</v>
      </c>
      <c r="B49" s="329" t="s">
        <v>519</v>
      </c>
      <c r="C49" s="305" t="s">
        <v>520</v>
      </c>
    </row>
    <row r="50" spans="1:3" ht="12.75" customHeight="1">
      <c r="A50" s="792" t="s">
        <v>2711</v>
      </c>
      <c r="B50" s="792"/>
      <c r="C50" s="792"/>
    </row>
    <row r="51" spans="1:3" ht="25.5">
      <c r="A51" s="297">
        <v>1</v>
      </c>
      <c r="B51" s="64" t="s">
        <v>2742</v>
      </c>
      <c r="C51" s="305" t="s">
        <v>2739</v>
      </c>
    </row>
    <row r="52" spans="1:3" ht="25.5">
      <c r="A52" s="297">
        <v>2</v>
      </c>
      <c r="B52" s="64" t="s">
        <v>2740</v>
      </c>
      <c r="C52" s="305" t="s">
        <v>2741</v>
      </c>
    </row>
    <row r="53" spans="1:3" ht="12.75" customHeight="1">
      <c r="A53" s="792" t="s">
        <v>2759</v>
      </c>
      <c r="B53" s="792"/>
      <c r="C53" s="792"/>
    </row>
    <row r="54" spans="1:3" ht="25.5">
      <c r="A54" s="297">
        <v>1</v>
      </c>
      <c r="B54" s="64" t="s">
        <v>2836</v>
      </c>
      <c r="C54" s="328" t="s">
        <v>2837</v>
      </c>
    </row>
    <row r="55" spans="1:3" ht="12.75">
      <c r="A55" s="297">
        <v>2</v>
      </c>
      <c r="B55" s="64" t="s">
        <v>2838</v>
      </c>
      <c r="C55" s="328" t="s">
        <v>2839</v>
      </c>
    </row>
    <row r="56" spans="1:3" ht="25.5">
      <c r="A56" s="297">
        <v>3</v>
      </c>
      <c r="B56" s="64" t="s">
        <v>2840</v>
      </c>
      <c r="C56" s="328" t="s">
        <v>2841</v>
      </c>
    </row>
  </sheetData>
  <sheetProtection selectLockedCells="1" selectUnlockedCells="1"/>
  <mergeCells count="9">
    <mergeCell ref="A53:C53"/>
    <mergeCell ref="A50:C50"/>
    <mergeCell ref="A4:C4"/>
    <mergeCell ref="A8:C8"/>
    <mergeCell ref="A11:C11"/>
    <mergeCell ref="A48:C48"/>
    <mergeCell ref="A13:C13"/>
    <mergeCell ref="A17:C17"/>
    <mergeCell ref="A15:C1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1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zoomScale="85" zoomScaleNormal="85" zoomScalePageLayoutView="0" workbookViewId="0" topLeftCell="A1">
      <selection activeCell="C4" sqref="C4"/>
    </sheetView>
  </sheetViews>
  <sheetFormatPr defaultColWidth="8.8515625" defaultRowHeight="12.75"/>
  <cols>
    <col min="1" max="2" width="20.00390625" style="604" customWidth="1"/>
    <col min="3" max="3" width="52.140625" style="605" customWidth="1"/>
    <col min="4" max="4" width="12.57421875" style="606" customWidth="1"/>
    <col min="5" max="5" width="14.57421875" style="606" customWidth="1"/>
    <col min="6" max="6" width="20.00390625" style="603" customWidth="1"/>
    <col min="7" max="16384" width="8.8515625" style="603" customWidth="1"/>
  </cols>
  <sheetData>
    <row r="1" spans="1:10" ht="12.75" customHeight="1">
      <c r="A1" s="795" t="s">
        <v>2378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2" ht="12.75">
      <c r="A2" s="604" t="s">
        <v>2379</v>
      </c>
      <c r="B2" s="604" t="s">
        <v>2380</v>
      </c>
    </row>
    <row r="3" spans="1:8" ht="12.75" customHeight="1">
      <c r="A3" s="796" t="s">
        <v>2884</v>
      </c>
      <c r="B3" s="796"/>
      <c r="C3" s="796"/>
      <c r="D3" s="796"/>
      <c r="E3" s="796"/>
      <c r="F3" s="796"/>
      <c r="G3" s="796"/>
      <c r="H3" s="796"/>
    </row>
    <row r="4" ht="12.75">
      <c r="A4" s="604" t="s">
        <v>2381</v>
      </c>
    </row>
    <row r="5" ht="12.75">
      <c r="A5" s="308" t="s">
        <v>2605</v>
      </c>
    </row>
    <row r="6" ht="13.5" thickBot="1"/>
    <row r="7" spans="1:5" ht="12.75">
      <c r="A7" s="607" t="s">
        <v>2382</v>
      </c>
      <c r="B7" s="608" t="s">
        <v>2383</v>
      </c>
      <c r="C7" s="609" t="s">
        <v>2384</v>
      </c>
      <c r="D7" s="610" t="s">
        <v>2385</v>
      </c>
      <c r="E7" s="611" t="s">
        <v>2386</v>
      </c>
    </row>
    <row r="8" spans="1:5" ht="12.75" customHeight="1">
      <c r="A8" s="794" t="s">
        <v>488</v>
      </c>
      <c r="B8" s="794"/>
      <c r="C8" s="794"/>
      <c r="D8" s="613"/>
      <c r="E8" s="613"/>
    </row>
    <row r="9" spans="1:5" ht="12.75">
      <c r="A9" s="695" t="s">
        <v>2885</v>
      </c>
      <c r="B9" s="695"/>
      <c r="C9" s="695"/>
      <c r="D9" s="695"/>
      <c r="E9" s="695"/>
    </row>
    <row r="10" spans="1:5" ht="25.5">
      <c r="A10" s="346" t="s">
        <v>2392</v>
      </c>
      <c r="B10" s="454" t="s">
        <v>2528</v>
      </c>
      <c r="C10" s="612"/>
      <c r="D10" s="626"/>
      <c r="E10" s="602">
        <v>788.16</v>
      </c>
    </row>
    <row r="11" spans="1:5" ht="25.5">
      <c r="A11" s="346" t="s">
        <v>2389</v>
      </c>
      <c r="B11" s="454" t="s">
        <v>2574</v>
      </c>
      <c r="C11" s="612" t="s">
        <v>2404</v>
      </c>
      <c r="D11" s="626"/>
      <c r="E11" s="602">
        <v>900</v>
      </c>
    </row>
    <row r="12" spans="1:5" ht="25.5">
      <c r="A12" s="346" t="s">
        <v>2392</v>
      </c>
      <c r="B12" s="454" t="s">
        <v>2570</v>
      </c>
      <c r="C12" s="612" t="s">
        <v>2399</v>
      </c>
      <c r="D12" s="626"/>
      <c r="E12" s="602">
        <v>2039.95</v>
      </c>
    </row>
    <row r="13" spans="1:5" ht="25.5">
      <c r="A13" s="346" t="s">
        <v>2390</v>
      </c>
      <c r="B13" s="454" t="s">
        <v>2572</v>
      </c>
      <c r="C13" s="612" t="s">
        <v>2391</v>
      </c>
      <c r="D13" s="626"/>
      <c r="E13" s="602">
        <v>572</v>
      </c>
    </row>
    <row r="14" spans="1:5" ht="12.75">
      <c r="A14" s="346" t="s">
        <v>2390</v>
      </c>
      <c r="B14" s="454" t="s">
        <v>2572</v>
      </c>
      <c r="C14" s="612" t="s">
        <v>2393</v>
      </c>
      <c r="D14" s="626"/>
      <c r="E14" s="602">
        <v>535</v>
      </c>
    </row>
    <row r="15" spans="1:5" ht="25.5">
      <c r="A15" s="346" t="s">
        <v>2392</v>
      </c>
      <c r="B15" s="454" t="s">
        <v>2576</v>
      </c>
      <c r="C15" s="612" t="s">
        <v>2406</v>
      </c>
      <c r="D15" s="626"/>
      <c r="E15" s="602">
        <v>999</v>
      </c>
    </row>
    <row r="16" spans="1:5" ht="12.75">
      <c r="A16" s="346" t="s">
        <v>2396</v>
      </c>
      <c r="B16" s="454" t="s">
        <v>2583</v>
      </c>
      <c r="C16" s="612" t="s">
        <v>2417</v>
      </c>
      <c r="D16" s="626"/>
      <c r="E16" s="602">
        <v>216</v>
      </c>
    </row>
    <row r="17" spans="1:5" ht="25.5">
      <c r="A17" s="346" t="s">
        <v>2392</v>
      </c>
      <c r="B17" s="454" t="s">
        <v>2575</v>
      </c>
      <c r="C17" s="612" t="s">
        <v>2405</v>
      </c>
      <c r="D17" s="626"/>
      <c r="E17" s="602">
        <v>2268.11</v>
      </c>
    </row>
    <row r="18" spans="1:5" ht="25.5">
      <c r="A18" s="346" t="s">
        <v>2392</v>
      </c>
      <c r="B18" s="454" t="s">
        <v>2578</v>
      </c>
      <c r="C18" s="612" t="s">
        <v>2411</v>
      </c>
      <c r="D18" s="626"/>
      <c r="E18" s="602">
        <v>6847.08</v>
      </c>
    </row>
    <row r="19" spans="1:5" ht="25.5">
      <c r="A19" s="346" t="s">
        <v>2392</v>
      </c>
      <c r="B19" s="454" t="s">
        <v>2571</v>
      </c>
      <c r="C19" s="612" t="s">
        <v>2411</v>
      </c>
      <c r="D19" s="626"/>
      <c r="E19" s="602">
        <v>6847.08</v>
      </c>
    </row>
    <row r="20" spans="1:5" ht="25.5">
      <c r="A20" s="346" t="s">
        <v>2392</v>
      </c>
      <c r="B20" s="454" t="s">
        <v>2571</v>
      </c>
      <c r="C20" s="612" t="s">
        <v>2401</v>
      </c>
      <c r="D20" s="626"/>
      <c r="E20" s="602">
        <v>4907.81</v>
      </c>
    </row>
    <row r="21" spans="1:5" ht="25.5">
      <c r="A21" s="346" t="s">
        <v>2396</v>
      </c>
      <c r="B21" s="454" t="s">
        <v>2579</v>
      </c>
      <c r="C21" s="612" t="s">
        <v>2412</v>
      </c>
      <c r="D21" s="626"/>
      <c r="E21" s="602">
        <v>250</v>
      </c>
    </row>
    <row r="22" spans="1:5" ht="12.75">
      <c r="A22" s="346" t="s">
        <v>2390</v>
      </c>
      <c r="B22" s="454" t="s">
        <v>2573</v>
      </c>
      <c r="C22" s="612" t="s">
        <v>2393</v>
      </c>
      <c r="D22" s="626"/>
      <c r="E22" s="602">
        <v>572</v>
      </c>
    </row>
    <row r="23" spans="1:5" ht="25.5">
      <c r="A23" s="346" t="s">
        <v>2390</v>
      </c>
      <c r="B23" s="454" t="s">
        <v>2580</v>
      </c>
      <c r="C23" s="612" t="s">
        <v>2413</v>
      </c>
      <c r="D23" s="626"/>
      <c r="E23" s="602">
        <v>639.99</v>
      </c>
    </row>
    <row r="24" spans="1:5" ht="25.5">
      <c r="A24" s="346" t="s">
        <v>2390</v>
      </c>
      <c r="B24" s="454" t="s">
        <v>2577</v>
      </c>
      <c r="C24" s="612" t="s">
        <v>2391</v>
      </c>
      <c r="D24" s="626"/>
      <c r="E24" s="602">
        <v>422</v>
      </c>
    </row>
    <row r="25" spans="1:5" ht="12.75">
      <c r="A25" s="346" t="s">
        <v>2390</v>
      </c>
      <c r="B25" s="454" t="s">
        <v>2577</v>
      </c>
      <c r="C25" s="612" t="s">
        <v>2409</v>
      </c>
      <c r="D25" s="626"/>
      <c r="E25" s="602">
        <v>422</v>
      </c>
    </row>
    <row r="26" spans="1:5" ht="38.25">
      <c r="A26" s="346" t="s">
        <v>2392</v>
      </c>
      <c r="B26" s="454" t="s">
        <v>2581</v>
      </c>
      <c r="C26" s="612" t="s">
        <v>2414</v>
      </c>
      <c r="D26" s="626"/>
      <c r="E26" s="602">
        <v>611.07</v>
      </c>
    </row>
    <row r="27" spans="1:5" ht="25.5">
      <c r="A27" s="346" t="s">
        <v>2390</v>
      </c>
      <c r="B27" s="454" t="s">
        <v>2584</v>
      </c>
      <c r="C27" s="612" t="s">
        <v>2408</v>
      </c>
      <c r="D27" s="626"/>
      <c r="E27" s="602">
        <v>284</v>
      </c>
    </row>
    <row r="28" spans="1:5" ht="12.75">
      <c r="A28" s="346" t="s">
        <v>2390</v>
      </c>
      <c r="B28" s="454" t="s">
        <v>2585</v>
      </c>
      <c r="C28" s="612" t="s">
        <v>2419</v>
      </c>
      <c r="D28" s="626"/>
      <c r="E28" s="602">
        <v>160</v>
      </c>
    </row>
    <row r="29" spans="1:5" ht="25.5">
      <c r="A29" s="346" t="s">
        <v>2392</v>
      </c>
      <c r="B29" s="454" t="s">
        <v>2582</v>
      </c>
      <c r="C29" s="612" t="s">
        <v>2416</v>
      </c>
      <c r="D29" s="626"/>
      <c r="E29" s="602">
        <v>500</v>
      </c>
    </row>
    <row r="30" spans="1:5" ht="25.5">
      <c r="A30" s="346" t="s">
        <v>2392</v>
      </c>
      <c r="B30" s="454" t="s">
        <v>2586</v>
      </c>
      <c r="C30" s="612" t="s">
        <v>2416</v>
      </c>
      <c r="D30" s="626"/>
      <c r="E30" s="602">
        <v>300</v>
      </c>
    </row>
    <row r="31" spans="1:5" ht="25.5">
      <c r="A31" s="346" t="s">
        <v>2392</v>
      </c>
      <c r="B31" s="454" t="s">
        <v>2590</v>
      </c>
      <c r="C31" s="612" t="s">
        <v>2402</v>
      </c>
      <c r="D31" s="626"/>
      <c r="E31" s="602">
        <v>388.4</v>
      </c>
    </row>
    <row r="32" spans="1:5" ht="12.75">
      <c r="A32" s="346" t="s">
        <v>2390</v>
      </c>
      <c r="B32" s="454" t="s">
        <v>2587</v>
      </c>
      <c r="C32" s="612" t="s">
        <v>2393</v>
      </c>
      <c r="D32" s="626"/>
      <c r="E32" s="602">
        <v>572</v>
      </c>
    </row>
    <row r="33" spans="1:5" ht="25.5">
      <c r="A33" s="346" t="s">
        <v>2390</v>
      </c>
      <c r="B33" s="454" t="s">
        <v>2588</v>
      </c>
      <c r="C33" s="612" t="s">
        <v>2395</v>
      </c>
      <c r="D33" s="626"/>
      <c r="E33" s="602">
        <v>2212</v>
      </c>
    </row>
    <row r="34" spans="1:5" ht="12.75">
      <c r="A34" s="346" t="s">
        <v>2390</v>
      </c>
      <c r="B34" s="454" t="s">
        <v>2588</v>
      </c>
      <c r="C34" s="612" t="s">
        <v>2393</v>
      </c>
      <c r="D34" s="626"/>
      <c r="E34" s="602">
        <v>422</v>
      </c>
    </row>
    <row r="35" spans="1:5" ht="25.5">
      <c r="A35" s="346" t="s">
        <v>2390</v>
      </c>
      <c r="B35" s="454" t="s">
        <v>2589</v>
      </c>
      <c r="C35" s="612" t="s">
        <v>2395</v>
      </c>
      <c r="D35" s="626"/>
      <c r="E35" s="602">
        <v>1870</v>
      </c>
    </row>
    <row r="36" spans="1:5" ht="12.75" customHeight="1">
      <c r="A36" s="794" t="s">
        <v>488</v>
      </c>
      <c r="B36" s="794"/>
      <c r="C36" s="794"/>
      <c r="D36" s="613">
        <f>SUM(D10:D30)</f>
        <v>0</v>
      </c>
      <c r="E36" s="613">
        <f>SUM(E10:E35)</f>
        <v>36545.65</v>
      </c>
    </row>
    <row r="37" spans="1:5" ht="12.75">
      <c r="A37" s="695">
        <v>2021</v>
      </c>
      <c r="B37" s="695"/>
      <c r="C37" s="695"/>
      <c r="D37" s="695"/>
      <c r="E37" s="695"/>
    </row>
    <row r="38" spans="1:5" ht="25.5">
      <c r="A38" s="346" t="s">
        <v>2392</v>
      </c>
      <c r="B38" s="454" t="s">
        <v>2479</v>
      </c>
      <c r="C38" s="612" t="s">
        <v>2426</v>
      </c>
      <c r="E38" s="616">
        <v>17412.36</v>
      </c>
    </row>
    <row r="39" spans="1:5" ht="25.5">
      <c r="A39" s="346" t="s">
        <v>2392</v>
      </c>
      <c r="B39" s="454" t="s">
        <v>2474</v>
      </c>
      <c r="C39" s="612" t="s">
        <v>2421</v>
      </c>
      <c r="D39" s="44"/>
      <c r="E39" s="616">
        <v>5388.36</v>
      </c>
    </row>
    <row r="40" spans="1:5" ht="25.5">
      <c r="A40" s="346" t="s">
        <v>2392</v>
      </c>
      <c r="B40" s="454" t="s">
        <v>2878</v>
      </c>
      <c r="C40" s="612" t="s">
        <v>2879</v>
      </c>
      <c r="D40" s="44"/>
      <c r="E40" s="643">
        <v>8824.18</v>
      </c>
    </row>
    <row r="41" spans="1:5" ht="12.75">
      <c r="A41" s="346" t="s">
        <v>2390</v>
      </c>
      <c r="B41" s="454" t="s">
        <v>2482</v>
      </c>
      <c r="C41" s="612" t="s">
        <v>2393</v>
      </c>
      <c r="D41" s="44"/>
      <c r="E41" s="616">
        <v>572</v>
      </c>
    </row>
    <row r="42" spans="1:5" ht="25.5">
      <c r="A42" s="346" t="s">
        <v>2392</v>
      </c>
      <c r="B42" s="454" t="s">
        <v>2478</v>
      </c>
      <c r="C42" s="612" t="s">
        <v>2431</v>
      </c>
      <c r="D42" s="44"/>
      <c r="E42" s="616">
        <v>32265.47</v>
      </c>
    </row>
    <row r="43" spans="1:5" ht="38.25">
      <c r="A43" s="346" t="s">
        <v>2392</v>
      </c>
      <c r="B43" s="454" t="s">
        <v>2483</v>
      </c>
      <c r="C43" s="612" t="s">
        <v>2429</v>
      </c>
      <c r="D43" s="44"/>
      <c r="E43" s="616">
        <v>1968</v>
      </c>
    </row>
    <row r="44" spans="1:5" ht="38.25">
      <c r="A44" s="346" t="s">
        <v>2392</v>
      </c>
      <c r="B44" s="454" t="s">
        <v>2435</v>
      </c>
      <c r="C44" s="612" t="s">
        <v>2436</v>
      </c>
      <c r="D44" s="44"/>
      <c r="E44" s="616">
        <v>2904.82</v>
      </c>
    </row>
    <row r="45" spans="1:5" ht="25.5">
      <c r="A45" s="346" t="s">
        <v>2389</v>
      </c>
      <c r="B45" s="454" t="s">
        <v>2475</v>
      </c>
      <c r="C45" s="612" t="s">
        <v>2423</v>
      </c>
      <c r="D45" s="44"/>
      <c r="E45" s="616">
        <v>1000</v>
      </c>
    </row>
    <row r="46" spans="1:6" ht="25.5">
      <c r="A46" s="346" t="s">
        <v>2392</v>
      </c>
      <c r="B46" s="454" t="s">
        <v>2481</v>
      </c>
      <c r="C46" s="612" t="s">
        <v>2428</v>
      </c>
      <c r="D46" s="44"/>
      <c r="E46" s="616">
        <v>9942.33</v>
      </c>
      <c r="F46" s="614"/>
    </row>
    <row r="47" spans="1:6" ht="25.5">
      <c r="A47" s="346" t="s">
        <v>2392</v>
      </c>
      <c r="B47" s="454" t="s">
        <v>2880</v>
      </c>
      <c r="C47" s="612" t="s">
        <v>2879</v>
      </c>
      <c r="D47" s="44"/>
      <c r="E47" s="643">
        <v>1056.08</v>
      </c>
      <c r="F47" s="614"/>
    </row>
    <row r="48" spans="1:5" ht="12.75">
      <c r="A48" s="346" t="s">
        <v>2396</v>
      </c>
      <c r="B48" s="454" t="s">
        <v>2455</v>
      </c>
      <c r="C48" s="612"/>
      <c r="D48" s="44"/>
      <c r="E48" s="616">
        <v>4167.36</v>
      </c>
    </row>
    <row r="49" spans="1:5" s="617" customFormat="1" ht="25.5">
      <c r="A49" s="421" t="s">
        <v>2389</v>
      </c>
      <c r="B49" s="615" t="s">
        <v>2480</v>
      </c>
      <c r="C49" s="422" t="s">
        <v>2427</v>
      </c>
      <c r="D49" s="616"/>
      <c r="E49" s="616">
        <v>839.86</v>
      </c>
    </row>
    <row r="50" spans="1:5" ht="25.5">
      <c r="A50" s="346" t="s">
        <v>2398</v>
      </c>
      <c r="B50" s="454" t="s">
        <v>2477</v>
      </c>
      <c r="C50" s="612" t="s">
        <v>2425</v>
      </c>
      <c r="D50" s="44"/>
      <c r="E50" s="616">
        <v>1000</v>
      </c>
    </row>
    <row r="51" spans="1:5" ht="25.5">
      <c r="A51" s="346" t="s">
        <v>2392</v>
      </c>
      <c r="B51" s="454" t="s">
        <v>2476</v>
      </c>
      <c r="C51" s="612" t="s">
        <v>2424</v>
      </c>
      <c r="D51" s="44"/>
      <c r="E51" s="616">
        <v>2350.97</v>
      </c>
    </row>
    <row r="52" spans="1:5" ht="25.5">
      <c r="A52" s="346" t="s">
        <v>2392</v>
      </c>
      <c r="B52" s="454" t="s">
        <v>2434</v>
      </c>
      <c r="C52" s="612" t="s">
        <v>2433</v>
      </c>
      <c r="D52" s="44"/>
      <c r="E52" s="616">
        <f>599.97+34</f>
        <v>633.97</v>
      </c>
    </row>
    <row r="53" spans="1:5" ht="38.25">
      <c r="A53" s="346" t="s">
        <v>2390</v>
      </c>
      <c r="B53" s="454" t="s">
        <v>2439</v>
      </c>
      <c r="C53" s="612" t="s">
        <v>2432</v>
      </c>
      <c r="D53" s="44"/>
      <c r="E53" s="616">
        <v>655</v>
      </c>
    </row>
    <row r="54" spans="1:5" ht="38.25">
      <c r="A54" s="346" t="s">
        <v>2390</v>
      </c>
      <c r="B54" s="454" t="s">
        <v>2439</v>
      </c>
      <c r="C54" s="612" t="s">
        <v>2437</v>
      </c>
      <c r="D54" s="44"/>
      <c r="E54" s="616">
        <v>809.99</v>
      </c>
    </row>
    <row r="55" spans="1:5" ht="25.5">
      <c r="A55" s="346" t="s">
        <v>2396</v>
      </c>
      <c r="B55" s="454" t="s">
        <v>2441</v>
      </c>
      <c r="C55" s="612" t="s">
        <v>2442</v>
      </c>
      <c r="D55" s="44"/>
      <c r="E55" s="616">
        <v>230</v>
      </c>
    </row>
    <row r="56" spans="1:5" ht="25.5">
      <c r="A56" s="346" t="s">
        <v>2392</v>
      </c>
      <c r="B56" s="454" t="s">
        <v>2445</v>
      </c>
      <c r="C56" s="612" t="s">
        <v>2446</v>
      </c>
      <c r="D56" s="44"/>
      <c r="E56" s="616">
        <v>1928</v>
      </c>
    </row>
    <row r="57" spans="1:5" ht="38.25">
      <c r="A57" s="346" t="s">
        <v>2392</v>
      </c>
      <c r="B57" s="454" t="s">
        <v>2443</v>
      </c>
      <c r="C57" s="612" t="s">
        <v>2444</v>
      </c>
      <c r="D57" s="44"/>
      <c r="E57" s="616">
        <v>4120.5</v>
      </c>
    </row>
    <row r="58" spans="1:5" ht="25.5">
      <c r="A58" s="346" t="s">
        <v>2392</v>
      </c>
      <c r="B58" s="454" t="s">
        <v>2447</v>
      </c>
      <c r="C58" s="612" t="s">
        <v>2448</v>
      </c>
      <c r="D58" s="44"/>
      <c r="E58" s="616">
        <v>12744.87</v>
      </c>
    </row>
    <row r="59" spans="1:5" ht="25.5">
      <c r="A59" s="346" t="s">
        <v>2392</v>
      </c>
      <c r="B59" s="454" t="s">
        <v>2450</v>
      </c>
      <c r="C59" s="612" t="s">
        <v>2449</v>
      </c>
      <c r="D59" s="44"/>
      <c r="E59" s="616">
        <v>4916.57</v>
      </c>
    </row>
    <row r="60" spans="1:5" ht="25.5">
      <c r="A60" s="346" t="s">
        <v>2389</v>
      </c>
      <c r="B60" s="454" t="s">
        <v>2451</v>
      </c>
      <c r="C60" s="612" t="s">
        <v>2452</v>
      </c>
      <c r="D60" s="44"/>
      <c r="E60" s="616">
        <v>2430.24</v>
      </c>
    </row>
    <row r="61" spans="1:5" ht="25.5">
      <c r="A61" s="346" t="s">
        <v>2392</v>
      </c>
      <c r="B61" s="454" t="s">
        <v>2453</v>
      </c>
      <c r="C61" s="612" t="s">
        <v>2454</v>
      </c>
      <c r="D61" s="44"/>
      <c r="E61" s="616">
        <v>626</v>
      </c>
    </row>
    <row r="62" spans="1:5" ht="25.5">
      <c r="A62" s="346" t="s">
        <v>2392</v>
      </c>
      <c r="B62" s="454" t="s">
        <v>2440</v>
      </c>
      <c r="C62" s="612" t="s">
        <v>2438</v>
      </c>
      <c r="D62" s="44"/>
      <c r="E62" s="616">
        <v>1410</v>
      </c>
    </row>
    <row r="63" spans="1:5" ht="25.5">
      <c r="A63" s="346" t="s">
        <v>2390</v>
      </c>
      <c r="B63" s="454" t="s">
        <v>2462</v>
      </c>
      <c r="C63" s="612" t="s">
        <v>2463</v>
      </c>
      <c r="D63" s="44"/>
      <c r="E63" s="616">
        <v>300</v>
      </c>
    </row>
    <row r="64" spans="1:5" ht="38.25">
      <c r="A64" s="346" t="s">
        <v>2389</v>
      </c>
      <c r="B64" s="454" t="s">
        <v>2456</v>
      </c>
      <c r="C64" s="612" t="s">
        <v>2464</v>
      </c>
      <c r="D64" s="44"/>
      <c r="E64" s="616">
        <v>1041.87</v>
      </c>
    </row>
    <row r="65" spans="1:5" ht="25.5">
      <c r="A65" s="346" t="s">
        <v>2389</v>
      </c>
      <c r="B65" s="454" t="s">
        <v>2456</v>
      </c>
      <c r="C65" s="612" t="s">
        <v>2457</v>
      </c>
      <c r="D65" s="44"/>
      <c r="E65" s="616">
        <v>1160</v>
      </c>
    </row>
    <row r="66" spans="1:5" ht="25.5">
      <c r="A66" s="346" t="s">
        <v>2392</v>
      </c>
      <c r="B66" s="454" t="s">
        <v>2461</v>
      </c>
      <c r="C66" s="612" t="s">
        <v>2460</v>
      </c>
      <c r="D66" s="44"/>
      <c r="E66" s="616">
        <v>1201.12</v>
      </c>
    </row>
    <row r="67" spans="1:5" ht="25.5">
      <c r="A67" s="346" t="s">
        <v>2392</v>
      </c>
      <c r="B67" s="454" t="s">
        <v>2465</v>
      </c>
      <c r="C67" s="612" t="s">
        <v>2466</v>
      </c>
      <c r="D67" s="44"/>
      <c r="E67" s="616">
        <v>6150</v>
      </c>
    </row>
    <row r="68" spans="1:5" ht="25.5">
      <c r="A68" s="346" t="s">
        <v>2392</v>
      </c>
      <c r="B68" s="454" t="s">
        <v>2459</v>
      </c>
      <c r="C68" s="612" t="s">
        <v>2458</v>
      </c>
      <c r="D68" s="44"/>
      <c r="E68" s="616">
        <v>3060.69</v>
      </c>
    </row>
    <row r="69" spans="1:5" ht="25.5">
      <c r="A69" s="346" t="s">
        <v>2392</v>
      </c>
      <c r="B69" s="454" t="s">
        <v>2468</v>
      </c>
      <c r="C69" s="612" t="s">
        <v>2467</v>
      </c>
      <c r="D69" s="44"/>
      <c r="E69" s="616">
        <v>214.51</v>
      </c>
    </row>
    <row r="70" spans="1:5" ht="25.5">
      <c r="A70" s="346" t="s">
        <v>2392</v>
      </c>
      <c r="B70" s="454" t="s">
        <v>2469</v>
      </c>
      <c r="C70" s="612" t="s">
        <v>2470</v>
      </c>
      <c r="D70" s="44"/>
      <c r="E70" s="616">
        <v>300</v>
      </c>
    </row>
    <row r="71" spans="1:5" ht="25.5">
      <c r="A71" s="346" t="s">
        <v>2390</v>
      </c>
      <c r="B71" s="454" t="s">
        <v>2471</v>
      </c>
      <c r="C71" s="612" t="s">
        <v>2472</v>
      </c>
      <c r="D71" s="44"/>
      <c r="E71" s="616">
        <v>1194</v>
      </c>
    </row>
    <row r="72" spans="1:5" ht="25.5">
      <c r="A72" s="346" t="s">
        <v>2390</v>
      </c>
      <c r="B72" s="454" t="s">
        <v>2471</v>
      </c>
      <c r="C72" s="612" t="s">
        <v>2473</v>
      </c>
      <c r="D72" s="44"/>
      <c r="E72" s="616">
        <v>632</v>
      </c>
    </row>
    <row r="73" spans="1:5" ht="12.75" customHeight="1">
      <c r="A73" s="794" t="s">
        <v>488</v>
      </c>
      <c r="B73" s="794"/>
      <c r="C73" s="794"/>
      <c r="D73" s="613">
        <f>SUM(D24:D51)</f>
        <v>0</v>
      </c>
      <c r="E73" s="613">
        <f>SUM(E38:E72)</f>
        <v>135451.12</v>
      </c>
    </row>
    <row r="74" spans="1:5" ht="12.75">
      <c r="A74" s="695">
        <v>2022</v>
      </c>
      <c r="B74" s="695"/>
      <c r="C74" s="695"/>
      <c r="D74" s="695"/>
      <c r="E74" s="695"/>
    </row>
    <row r="75" spans="1:5" ht="25.5">
      <c r="A75" s="346" t="s">
        <v>2392</v>
      </c>
      <c r="B75" s="454" t="s">
        <v>2484</v>
      </c>
      <c r="C75" s="612" t="s">
        <v>2530</v>
      </c>
      <c r="E75" s="616">
        <v>4660.5</v>
      </c>
    </row>
    <row r="76" spans="1:5" ht="25.5">
      <c r="A76" s="346" t="s">
        <v>2390</v>
      </c>
      <c r="B76" s="454" t="s">
        <v>2490</v>
      </c>
      <c r="C76" s="612" t="s">
        <v>2537</v>
      </c>
      <c r="D76" s="44"/>
      <c r="E76" s="616">
        <v>482</v>
      </c>
    </row>
    <row r="77" spans="1:5" ht="25.5">
      <c r="A77" s="346" t="s">
        <v>2390</v>
      </c>
      <c r="B77" s="454" t="s">
        <v>2490</v>
      </c>
      <c r="C77" s="612" t="s">
        <v>2537</v>
      </c>
      <c r="D77" s="44"/>
      <c r="E77" s="616">
        <v>632</v>
      </c>
    </row>
    <row r="78" spans="1:5" ht="25.5">
      <c r="A78" s="346" t="s">
        <v>2390</v>
      </c>
      <c r="B78" s="454" t="s">
        <v>2492</v>
      </c>
      <c r="C78" s="612" t="s">
        <v>2539</v>
      </c>
      <c r="D78" s="44"/>
      <c r="E78" s="616">
        <v>730</v>
      </c>
    </row>
    <row r="79" spans="1:5" ht="38.25">
      <c r="A79" s="346" t="s">
        <v>2392</v>
      </c>
      <c r="B79" s="454" t="s">
        <v>2486</v>
      </c>
      <c r="C79" s="612" t="s">
        <v>2532</v>
      </c>
      <c r="D79" s="44"/>
      <c r="E79" s="616">
        <v>1500</v>
      </c>
    </row>
    <row r="80" spans="1:5" ht="25.5">
      <c r="A80" s="346" t="s">
        <v>2389</v>
      </c>
      <c r="B80" s="454" t="s">
        <v>2486</v>
      </c>
      <c r="C80" s="612" t="s">
        <v>2535</v>
      </c>
      <c r="D80" s="44"/>
      <c r="E80" s="616">
        <v>1382.22</v>
      </c>
    </row>
    <row r="81" spans="1:5" s="617" customFormat="1" ht="12.75">
      <c r="A81" s="421" t="s">
        <v>2390</v>
      </c>
      <c r="B81" s="615" t="s">
        <v>2491</v>
      </c>
      <c r="C81" s="422" t="s">
        <v>2538</v>
      </c>
      <c r="D81" s="616"/>
      <c r="E81" s="616">
        <v>482</v>
      </c>
    </row>
    <row r="82" spans="1:5" ht="12.75">
      <c r="A82" s="346" t="s">
        <v>2390</v>
      </c>
      <c r="B82" s="454" t="s">
        <v>2494</v>
      </c>
      <c r="C82" s="612" t="s">
        <v>2393</v>
      </c>
      <c r="D82" s="44"/>
      <c r="E82" s="616">
        <v>482</v>
      </c>
    </row>
    <row r="83" spans="1:5" ht="25.5">
      <c r="A83" s="346" t="s">
        <v>2390</v>
      </c>
      <c r="B83" s="454" t="s">
        <v>2493</v>
      </c>
      <c r="C83" s="612" t="s">
        <v>2537</v>
      </c>
      <c r="D83" s="44"/>
      <c r="E83" s="616">
        <v>482</v>
      </c>
    </row>
    <row r="84" spans="1:5" ht="25.5">
      <c r="A84" s="346" t="s">
        <v>2390</v>
      </c>
      <c r="B84" s="454" t="s">
        <v>2487</v>
      </c>
      <c r="C84" s="612" t="s">
        <v>2472</v>
      </c>
      <c r="D84" s="44"/>
      <c r="E84" s="616">
        <v>1194</v>
      </c>
    </row>
    <row r="85" spans="1:5" ht="25.5">
      <c r="A85" s="346" t="s">
        <v>2392</v>
      </c>
      <c r="B85" s="454" t="s">
        <v>2487</v>
      </c>
      <c r="C85" s="612" t="s">
        <v>2533</v>
      </c>
      <c r="D85" s="44"/>
      <c r="E85" s="616">
        <v>3412.86</v>
      </c>
    </row>
    <row r="86" spans="1:5" ht="25.5">
      <c r="A86" s="346" t="s">
        <v>2389</v>
      </c>
      <c r="B86" s="454" t="s">
        <v>2488</v>
      </c>
      <c r="C86" s="612" t="s">
        <v>2534</v>
      </c>
      <c r="D86" s="44"/>
      <c r="E86" s="616">
        <v>1013.64</v>
      </c>
    </row>
    <row r="87" spans="1:5" ht="25.5">
      <c r="A87" s="346" t="s">
        <v>2390</v>
      </c>
      <c r="B87" s="454" t="s">
        <v>2485</v>
      </c>
      <c r="C87" s="612" t="s">
        <v>2531</v>
      </c>
      <c r="D87" s="44"/>
      <c r="E87" s="616">
        <v>1024</v>
      </c>
    </row>
    <row r="88" spans="1:5" ht="25.5">
      <c r="A88" s="346" t="s">
        <v>2390</v>
      </c>
      <c r="B88" s="454" t="s">
        <v>2499</v>
      </c>
      <c r="C88" s="612" t="s">
        <v>2543</v>
      </c>
      <c r="D88" s="44"/>
      <c r="E88" s="616">
        <v>1024</v>
      </c>
    </row>
    <row r="89" spans="1:5" ht="25.5">
      <c r="A89" s="346" t="s">
        <v>2392</v>
      </c>
      <c r="B89" s="454" t="s">
        <v>2500</v>
      </c>
      <c r="C89" s="612" t="s">
        <v>2544</v>
      </c>
      <c r="D89" s="44"/>
      <c r="E89" s="616">
        <v>1800</v>
      </c>
    </row>
    <row r="90" spans="1:5" ht="25.5">
      <c r="A90" s="346" t="s">
        <v>2390</v>
      </c>
      <c r="B90" s="454" t="s">
        <v>2495</v>
      </c>
      <c r="C90" s="612" t="s">
        <v>2559</v>
      </c>
      <c r="D90" s="44"/>
      <c r="E90" s="616">
        <v>583.49</v>
      </c>
    </row>
    <row r="91" spans="1:5" ht="25.5">
      <c r="A91" s="346" t="s">
        <v>2390</v>
      </c>
      <c r="B91" s="454" t="s">
        <v>2497</v>
      </c>
      <c r="C91" s="612" t="s">
        <v>2558</v>
      </c>
      <c r="D91" s="44"/>
      <c r="E91" s="616">
        <v>539.99</v>
      </c>
    </row>
    <row r="92" spans="1:5" ht="25.5">
      <c r="A92" s="346" t="s">
        <v>2390</v>
      </c>
      <c r="B92" s="454" t="s">
        <v>2496</v>
      </c>
      <c r="C92" s="612" t="s">
        <v>2391</v>
      </c>
      <c r="D92" s="44"/>
      <c r="E92" s="616">
        <v>601</v>
      </c>
    </row>
    <row r="93" spans="1:5" ht="25.5">
      <c r="A93" s="346" t="s">
        <v>2390</v>
      </c>
      <c r="B93" s="454" t="s">
        <v>2496</v>
      </c>
      <c r="C93" s="612" t="s">
        <v>2540</v>
      </c>
      <c r="D93" s="44"/>
      <c r="E93" s="616">
        <v>792</v>
      </c>
    </row>
    <row r="94" spans="1:5" ht="25.5">
      <c r="A94" s="346" t="s">
        <v>2390</v>
      </c>
      <c r="B94" s="454" t="s">
        <v>2496</v>
      </c>
      <c r="C94" s="612" t="s">
        <v>2545</v>
      </c>
      <c r="D94" s="44"/>
      <c r="E94" s="616">
        <v>547</v>
      </c>
    </row>
    <row r="95" spans="1:5" ht="12.75">
      <c r="A95" s="346" t="s">
        <v>2398</v>
      </c>
      <c r="B95" s="454" t="s">
        <v>2498</v>
      </c>
      <c r="C95" s="612" t="s">
        <v>2541</v>
      </c>
      <c r="D95" s="44"/>
      <c r="E95" s="616">
        <v>9650.63</v>
      </c>
    </row>
    <row r="96" spans="1:5" ht="25.5">
      <c r="A96" s="346" t="s">
        <v>2390</v>
      </c>
      <c r="B96" s="454" t="s">
        <v>2501</v>
      </c>
      <c r="C96" s="612" t="s">
        <v>2391</v>
      </c>
      <c r="D96" s="44"/>
      <c r="E96" s="616">
        <v>547</v>
      </c>
    </row>
    <row r="97" spans="1:5" ht="25.5">
      <c r="A97" s="346" t="s">
        <v>2390</v>
      </c>
      <c r="B97" s="454" t="s">
        <v>2501</v>
      </c>
      <c r="C97" s="612" t="s">
        <v>2548</v>
      </c>
      <c r="D97" s="44"/>
      <c r="E97" s="616">
        <v>375</v>
      </c>
    </row>
    <row r="98" spans="1:5" ht="25.5">
      <c r="A98" s="346" t="s">
        <v>2390</v>
      </c>
      <c r="B98" s="454" t="s">
        <v>2501</v>
      </c>
      <c r="C98" s="612" t="s">
        <v>2391</v>
      </c>
      <c r="D98" s="44"/>
      <c r="E98" s="616">
        <v>660</v>
      </c>
    </row>
    <row r="99" spans="1:6" ht="12.75">
      <c r="A99" s="346" t="s">
        <v>2389</v>
      </c>
      <c r="B99" s="454" t="s">
        <v>2489</v>
      </c>
      <c r="C99" s="612" t="s">
        <v>2536</v>
      </c>
      <c r="D99" s="44"/>
      <c r="E99" s="616">
        <v>470</v>
      </c>
      <c r="F99" s="614"/>
    </row>
    <row r="100" spans="1:5" ht="25.5">
      <c r="A100" s="346" t="s">
        <v>2390</v>
      </c>
      <c r="B100" s="454" t="s">
        <v>2489</v>
      </c>
      <c r="C100" s="612" t="s">
        <v>2555</v>
      </c>
      <c r="D100" s="44"/>
      <c r="E100" s="616">
        <v>311.6</v>
      </c>
    </row>
    <row r="101" spans="1:5" ht="25.5">
      <c r="A101" s="346" t="s">
        <v>2390</v>
      </c>
      <c r="B101" s="454" t="s">
        <v>2505</v>
      </c>
      <c r="C101" s="612" t="s">
        <v>2546</v>
      </c>
      <c r="D101" s="44"/>
      <c r="E101" s="616">
        <v>547</v>
      </c>
    </row>
    <row r="102" spans="1:5" ht="25.5">
      <c r="A102" s="346" t="s">
        <v>2390</v>
      </c>
      <c r="B102" s="454" t="s">
        <v>2502</v>
      </c>
      <c r="C102" s="612" t="s">
        <v>2546</v>
      </c>
      <c r="D102" s="44"/>
      <c r="E102" s="616">
        <v>547</v>
      </c>
    </row>
    <row r="103" spans="1:5" ht="25.5">
      <c r="A103" s="346" t="s">
        <v>2392</v>
      </c>
      <c r="B103" s="454" t="s">
        <v>2510</v>
      </c>
      <c r="C103" s="612" t="s">
        <v>2556</v>
      </c>
      <c r="D103" s="44"/>
      <c r="E103" s="616">
        <v>2078.7</v>
      </c>
    </row>
    <row r="104" spans="1:5" ht="25.5">
      <c r="A104" s="346" t="s">
        <v>2390</v>
      </c>
      <c r="B104" s="454" t="s">
        <v>2504</v>
      </c>
      <c r="C104" s="612" t="s">
        <v>2542</v>
      </c>
      <c r="D104" s="44"/>
      <c r="E104" s="616">
        <v>1024</v>
      </c>
    </row>
    <row r="105" spans="1:5" ht="38.25">
      <c r="A105" s="346" t="s">
        <v>2389</v>
      </c>
      <c r="B105" s="454" t="s">
        <v>2503</v>
      </c>
      <c r="C105" s="612" t="s">
        <v>2549</v>
      </c>
      <c r="D105" s="44"/>
      <c r="E105" s="616">
        <v>1000</v>
      </c>
    </row>
    <row r="106" spans="1:5" ht="25.5">
      <c r="A106" s="346" t="s">
        <v>2392</v>
      </c>
      <c r="B106" s="454" t="s">
        <v>2507</v>
      </c>
      <c r="C106" s="612" t="s">
        <v>2551</v>
      </c>
      <c r="D106" s="44"/>
      <c r="E106" s="616">
        <v>3210.22</v>
      </c>
    </row>
    <row r="107" spans="1:5" ht="25.5">
      <c r="A107" s="346" t="s">
        <v>2392</v>
      </c>
      <c r="B107" s="454" t="s">
        <v>2507</v>
      </c>
      <c r="C107" s="612" t="s">
        <v>2553</v>
      </c>
      <c r="D107" s="44"/>
      <c r="E107" s="616">
        <v>1645.03</v>
      </c>
    </row>
    <row r="108" spans="1:5" ht="25.5">
      <c r="A108" s="346" t="s">
        <v>2392</v>
      </c>
      <c r="B108" s="454" t="s">
        <v>2508</v>
      </c>
      <c r="C108" s="612" t="s">
        <v>2552</v>
      </c>
      <c r="D108" s="44"/>
      <c r="E108" s="616">
        <v>7789.64</v>
      </c>
    </row>
    <row r="109" spans="1:5" ht="25.5">
      <c r="A109" s="346" t="s">
        <v>2389</v>
      </c>
      <c r="B109" s="454" t="s">
        <v>2509</v>
      </c>
      <c r="C109" s="612" t="s">
        <v>2886</v>
      </c>
      <c r="D109" s="44">
        <v>5500</v>
      </c>
      <c r="E109" s="643"/>
    </row>
    <row r="110" spans="1:5" ht="25.5">
      <c r="A110" s="346" t="s">
        <v>2390</v>
      </c>
      <c r="B110" s="454" t="s">
        <v>2509</v>
      </c>
      <c r="C110" s="612" t="s">
        <v>2554</v>
      </c>
      <c r="D110" s="44"/>
      <c r="E110" s="616">
        <v>302.58</v>
      </c>
    </row>
    <row r="111" spans="1:5" ht="25.5">
      <c r="A111" s="346" t="s">
        <v>2390</v>
      </c>
      <c r="B111" s="454" t="s">
        <v>2506</v>
      </c>
      <c r="C111" s="612" t="s">
        <v>2550</v>
      </c>
      <c r="D111" s="44"/>
      <c r="E111" s="616">
        <v>697</v>
      </c>
    </row>
    <row r="112" spans="1:5" ht="25.5">
      <c r="A112" s="346" t="s">
        <v>2392</v>
      </c>
      <c r="B112" s="454" t="s">
        <v>2511</v>
      </c>
      <c r="C112" s="612" t="s">
        <v>2563</v>
      </c>
      <c r="D112" s="44"/>
      <c r="E112" s="616">
        <v>1621</v>
      </c>
    </row>
    <row r="113" spans="1:5" ht="25.5">
      <c r="A113" s="346" t="s">
        <v>2390</v>
      </c>
      <c r="B113" s="454" t="s">
        <v>2511</v>
      </c>
      <c r="C113" s="612" t="s">
        <v>2557</v>
      </c>
      <c r="D113" s="44"/>
      <c r="E113" s="616">
        <v>610</v>
      </c>
    </row>
    <row r="114" spans="1:5" ht="25.5">
      <c r="A114" s="346" t="s">
        <v>2390</v>
      </c>
      <c r="B114" s="454" t="s">
        <v>2511</v>
      </c>
      <c r="C114" s="612" t="s">
        <v>2547</v>
      </c>
      <c r="D114" s="44"/>
      <c r="E114" s="616">
        <v>547</v>
      </c>
    </row>
    <row r="115" spans="1:5" ht="25.5">
      <c r="A115" s="346" t="s">
        <v>2392</v>
      </c>
      <c r="B115" s="454" t="s">
        <v>2518</v>
      </c>
      <c r="C115" s="612" t="s">
        <v>2568</v>
      </c>
      <c r="D115" s="44"/>
      <c r="E115" s="616">
        <v>3948.78</v>
      </c>
    </row>
    <row r="116" spans="1:5" ht="25.5">
      <c r="A116" s="346" t="s">
        <v>2392</v>
      </c>
      <c r="B116" s="454" t="s">
        <v>2514</v>
      </c>
      <c r="C116" s="612" t="s">
        <v>2562</v>
      </c>
      <c r="D116" s="44"/>
      <c r="E116" s="616">
        <v>1369</v>
      </c>
    </row>
    <row r="117" spans="1:5" ht="38.25">
      <c r="A117" s="346" t="s">
        <v>2392</v>
      </c>
      <c r="B117" s="454" t="s">
        <v>2515</v>
      </c>
      <c r="C117" s="612" t="s">
        <v>2564</v>
      </c>
      <c r="D117" s="44"/>
      <c r="E117" s="616">
        <v>5079.9</v>
      </c>
    </row>
    <row r="118" spans="1:5" ht="25.5">
      <c r="A118" s="346" t="s">
        <v>2390</v>
      </c>
      <c r="B118" s="454" t="s">
        <v>2512</v>
      </c>
      <c r="C118" s="612" t="s">
        <v>2560</v>
      </c>
      <c r="D118" s="44"/>
      <c r="E118" s="616">
        <v>505.96</v>
      </c>
    </row>
    <row r="119" spans="1:5" ht="25.5">
      <c r="A119" s="346" t="s">
        <v>2392</v>
      </c>
      <c r="B119" s="454" t="s">
        <v>2513</v>
      </c>
      <c r="C119" s="612" t="s">
        <v>2561</v>
      </c>
      <c r="D119" s="44"/>
      <c r="E119" s="616">
        <v>98.1</v>
      </c>
    </row>
    <row r="120" spans="1:5" ht="25.5">
      <c r="A120" s="346" t="s">
        <v>2392</v>
      </c>
      <c r="B120" s="454" t="s">
        <v>2516</v>
      </c>
      <c r="C120" s="612" t="s">
        <v>2565</v>
      </c>
      <c r="D120" s="44"/>
      <c r="E120" s="616">
        <v>851.67</v>
      </c>
    </row>
    <row r="121" spans="1:5" ht="25.5">
      <c r="A121" s="346" t="s">
        <v>2392</v>
      </c>
      <c r="B121" s="454" t="s">
        <v>2516</v>
      </c>
      <c r="C121" s="612" t="s">
        <v>2566</v>
      </c>
      <c r="D121" s="44"/>
      <c r="E121" s="616">
        <v>992.63</v>
      </c>
    </row>
    <row r="122" spans="1:5" ht="38.25">
      <c r="A122" s="346" t="s">
        <v>2392</v>
      </c>
      <c r="B122" s="454" t="s">
        <v>2517</v>
      </c>
      <c r="C122" s="612" t="s">
        <v>2567</v>
      </c>
      <c r="D122" s="44"/>
      <c r="E122" s="616">
        <v>1532.7</v>
      </c>
    </row>
    <row r="123" spans="1:5" ht="25.5">
      <c r="A123" s="346" t="s">
        <v>2392</v>
      </c>
      <c r="B123" s="454" t="s">
        <v>2519</v>
      </c>
      <c r="C123" s="612" t="s">
        <v>2569</v>
      </c>
      <c r="D123" s="44"/>
      <c r="E123" s="616">
        <v>6108.03</v>
      </c>
    </row>
    <row r="124" spans="1:5" ht="25.5">
      <c r="A124" s="346" t="s">
        <v>2392</v>
      </c>
      <c r="B124" s="454" t="s">
        <v>2519</v>
      </c>
      <c r="C124" s="612" t="s">
        <v>2569</v>
      </c>
      <c r="D124" s="44"/>
      <c r="E124" s="616">
        <v>5599.11</v>
      </c>
    </row>
    <row r="125" spans="1:5" ht="12.75" customHeight="1">
      <c r="A125" s="794" t="s">
        <v>488</v>
      </c>
      <c r="B125" s="794"/>
      <c r="C125" s="794"/>
      <c r="D125" s="613">
        <f>SUM(D75:D124)</f>
        <v>5500</v>
      </c>
      <c r="E125" s="613">
        <f>SUM(E75:E124)</f>
        <v>83083.98000000001</v>
      </c>
    </row>
    <row r="126" spans="1:5" ht="12.75">
      <c r="A126" s="695">
        <v>2023</v>
      </c>
      <c r="B126" s="695"/>
      <c r="C126" s="695"/>
      <c r="D126" s="695"/>
      <c r="E126" s="695"/>
    </row>
    <row r="127" spans="1:5" ht="25.5">
      <c r="A127" s="346" t="s">
        <v>2392</v>
      </c>
      <c r="B127" s="454" t="s">
        <v>2520</v>
      </c>
      <c r="C127" s="612" t="s">
        <v>2591</v>
      </c>
      <c r="E127" s="616">
        <v>1682.34</v>
      </c>
    </row>
    <row r="128" spans="1:5" ht="25.5">
      <c r="A128" s="346" t="s">
        <v>2392</v>
      </c>
      <c r="B128" s="454" t="s">
        <v>2521</v>
      </c>
      <c r="C128" s="612" t="s">
        <v>2592</v>
      </c>
      <c r="D128" s="44"/>
      <c r="E128" s="616">
        <v>330</v>
      </c>
    </row>
    <row r="129" spans="1:5" ht="12.75">
      <c r="A129" s="346" t="s">
        <v>934</v>
      </c>
      <c r="B129" s="454" t="s">
        <v>2638</v>
      </c>
      <c r="C129" s="612"/>
      <c r="D129" s="44">
        <v>5500</v>
      </c>
      <c r="E129" s="643"/>
    </row>
    <row r="130" spans="1:5" ht="25.5">
      <c r="A130" s="346" t="s">
        <v>2389</v>
      </c>
      <c r="B130" s="454" t="s">
        <v>2882</v>
      </c>
      <c r="C130" s="612" t="s">
        <v>2887</v>
      </c>
      <c r="D130" s="44">
        <v>5500</v>
      </c>
      <c r="E130" s="643"/>
    </row>
    <row r="131" spans="1:5" ht="38.25">
      <c r="A131" s="346" t="s">
        <v>2389</v>
      </c>
      <c r="B131" s="454" t="s">
        <v>2522</v>
      </c>
      <c r="C131" s="612" t="s">
        <v>2593</v>
      </c>
      <c r="D131" s="44">
        <v>5000</v>
      </c>
      <c r="E131" s="616">
        <v>5000</v>
      </c>
    </row>
    <row r="132" spans="1:5" ht="25.5">
      <c r="A132" s="346" t="s">
        <v>2389</v>
      </c>
      <c r="B132" s="454" t="s">
        <v>2523</v>
      </c>
      <c r="C132" s="612" t="s">
        <v>2594</v>
      </c>
      <c r="D132" s="44"/>
      <c r="E132" s="616">
        <v>1801.9</v>
      </c>
    </row>
    <row r="133" spans="1:5" ht="25.5">
      <c r="A133" s="346" t="s">
        <v>2389</v>
      </c>
      <c r="B133" s="454" t="s">
        <v>2520</v>
      </c>
      <c r="C133" s="612" t="s">
        <v>2595</v>
      </c>
      <c r="D133" s="44"/>
      <c r="E133" s="616">
        <v>1724.57</v>
      </c>
    </row>
    <row r="134" spans="1:5" ht="25.5">
      <c r="A134" s="346" t="s">
        <v>2389</v>
      </c>
      <c r="B134" s="454" t="s">
        <v>2524</v>
      </c>
      <c r="C134" s="612" t="s">
        <v>2594</v>
      </c>
      <c r="D134" s="44"/>
      <c r="E134" s="616">
        <v>1226.66</v>
      </c>
    </row>
    <row r="135" spans="1:5" ht="38.25">
      <c r="A135" s="346" t="s">
        <v>2390</v>
      </c>
      <c r="B135" s="454" t="s">
        <v>2525</v>
      </c>
      <c r="C135" s="612" t="s">
        <v>2596</v>
      </c>
      <c r="D135" s="44"/>
      <c r="E135" s="616">
        <v>732</v>
      </c>
    </row>
    <row r="136" spans="1:6" ht="25.5">
      <c r="A136" s="346" t="s">
        <v>2390</v>
      </c>
      <c r="B136" s="454" t="s">
        <v>2526</v>
      </c>
      <c r="C136" s="612" t="s">
        <v>2597</v>
      </c>
      <c r="D136" s="44"/>
      <c r="E136" s="616">
        <v>882.09</v>
      </c>
      <c r="F136" s="614"/>
    </row>
    <row r="137" spans="1:5" ht="25.5">
      <c r="A137" s="346" t="s">
        <v>2392</v>
      </c>
      <c r="B137" s="454" t="s">
        <v>2529</v>
      </c>
      <c r="C137" s="612" t="s">
        <v>2598</v>
      </c>
      <c r="D137" s="44"/>
      <c r="E137" s="616">
        <v>13902</v>
      </c>
    </row>
    <row r="138" spans="1:5" s="617" customFormat="1" ht="25.5">
      <c r="A138" s="421" t="s">
        <v>2392</v>
      </c>
      <c r="B138" s="615" t="s">
        <v>2527</v>
      </c>
      <c r="C138" s="422" t="s">
        <v>2599</v>
      </c>
      <c r="D138" s="616"/>
      <c r="E138" s="616">
        <v>289.29</v>
      </c>
    </row>
    <row r="139" spans="1:5" s="617" customFormat="1" ht="12.75">
      <c r="A139" s="421" t="s">
        <v>2389</v>
      </c>
      <c r="B139" s="615" t="s">
        <v>2883</v>
      </c>
      <c r="C139" s="422" t="s">
        <v>2888</v>
      </c>
      <c r="D139" s="643">
        <v>5500</v>
      </c>
      <c r="E139" s="643"/>
    </row>
    <row r="140" spans="1:5" ht="12.75" customHeight="1">
      <c r="A140" s="794" t="s">
        <v>488</v>
      </c>
      <c r="B140" s="794"/>
      <c r="C140" s="794"/>
      <c r="D140" s="613">
        <f>SUM(D127:D139)</f>
        <v>21500</v>
      </c>
      <c r="E140" s="613">
        <f>SUM(E127:E139)</f>
        <v>27570.85</v>
      </c>
    </row>
    <row r="142" spans="1:5" ht="12.75">
      <c r="A142" s="308" t="s">
        <v>2430</v>
      </c>
      <c r="E142" s="606">
        <f>E140+E125+E73+E36</f>
        <v>282651.60000000003</v>
      </c>
    </row>
    <row r="143" ht="13.5" thickBot="1"/>
    <row r="144" spans="1:5" ht="12.75">
      <c r="A144" s="607" t="s">
        <v>2382</v>
      </c>
      <c r="B144" s="608" t="s">
        <v>2383</v>
      </c>
      <c r="C144" s="609" t="s">
        <v>2384</v>
      </c>
      <c r="D144" s="610" t="s">
        <v>2385</v>
      </c>
      <c r="E144" s="611" t="s">
        <v>2386</v>
      </c>
    </row>
    <row r="145" spans="1:5" ht="12.75">
      <c r="A145" s="794" t="s">
        <v>488</v>
      </c>
      <c r="B145" s="794"/>
      <c r="C145" s="794"/>
      <c r="D145" s="613"/>
      <c r="E145" s="613"/>
    </row>
    <row r="146" spans="1:5" ht="12.75">
      <c r="A146" s="695" t="s">
        <v>2885</v>
      </c>
      <c r="B146" s="695"/>
      <c r="C146" s="695"/>
      <c r="D146" s="695"/>
      <c r="E146" s="695"/>
    </row>
    <row r="147" spans="1:5" ht="25.5">
      <c r="A147" s="346" t="s">
        <v>2387</v>
      </c>
      <c r="B147" s="454" t="s">
        <v>2578</v>
      </c>
      <c r="C147" s="612" t="s">
        <v>2400</v>
      </c>
      <c r="D147" s="66"/>
      <c r="E147" s="626">
        <v>1845.02</v>
      </c>
    </row>
    <row r="148" spans="1:5" ht="25.5">
      <c r="A148" s="346" t="s">
        <v>2387</v>
      </c>
      <c r="B148" s="454" t="s">
        <v>863</v>
      </c>
      <c r="C148" s="612" t="s">
        <v>2410</v>
      </c>
      <c r="D148" s="66"/>
      <c r="E148" s="626">
        <v>1114.07</v>
      </c>
    </row>
    <row r="149" spans="1:5" ht="25.5">
      <c r="A149" s="346" t="s">
        <v>2387</v>
      </c>
      <c r="B149" s="454" t="s">
        <v>2573</v>
      </c>
      <c r="C149" s="612" t="s">
        <v>2415</v>
      </c>
      <c r="D149" s="66"/>
      <c r="E149" s="626">
        <v>2177.99</v>
      </c>
    </row>
    <row r="150" spans="1:5" ht="25.5">
      <c r="A150" s="346" t="s">
        <v>2387</v>
      </c>
      <c r="B150" s="454" t="s">
        <v>2641</v>
      </c>
      <c r="C150" s="612" t="s">
        <v>2407</v>
      </c>
      <c r="D150" s="66"/>
      <c r="E150" s="626">
        <f>640.87+412.45</f>
        <v>1053.32</v>
      </c>
    </row>
    <row r="151" spans="1:5" ht="12.75">
      <c r="A151" s="346" t="s">
        <v>2388</v>
      </c>
      <c r="B151" s="454" t="s">
        <v>2606</v>
      </c>
      <c r="C151" s="612"/>
      <c r="D151" s="66"/>
      <c r="E151" s="626">
        <f>350.55+1102.37+2048</f>
        <v>3500.92</v>
      </c>
    </row>
    <row r="152" spans="1:5" ht="25.5">
      <c r="A152" s="346" t="s">
        <v>2387</v>
      </c>
      <c r="B152" s="454" t="s">
        <v>2643</v>
      </c>
      <c r="C152" s="612" t="s">
        <v>2418</v>
      </c>
      <c r="D152" s="66"/>
      <c r="E152" s="626">
        <v>4394.06</v>
      </c>
    </row>
    <row r="153" spans="1:5" ht="25.5">
      <c r="A153" s="346" t="s">
        <v>2388</v>
      </c>
      <c r="B153" s="454" t="s">
        <v>2642</v>
      </c>
      <c r="C153" s="612" t="s">
        <v>2394</v>
      </c>
      <c r="D153" s="66"/>
      <c r="E153" s="626">
        <v>2393.33</v>
      </c>
    </row>
    <row r="154" spans="1:5" ht="25.5">
      <c r="A154" s="346" t="s">
        <v>2387</v>
      </c>
      <c r="B154" s="454" t="s">
        <v>2640</v>
      </c>
      <c r="C154" s="612" t="s">
        <v>2403</v>
      </c>
      <c r="D154" s="66"/>
      <c r="E154" s="626">
        <f>288.32+314.89</f>
        <v>603.21</v>
      </c>
    </row>
    <row r="155" spans="1:5" ht="12.75">
      <c r="A155" s="794" t="s">
        <v>488</v>
      </c>
      <c r="B155" s="794"/>
      <c r="C155" s="794"/>
      <c r="D155" s="613">
        <f>SUM(D147:D154)</f>
        <v>0</v>
      </c>
      <c r="E155" s="613">
        <f>SUM(E147:E154)</f>
        <v>17081.92</v>
      </c>
    </row>
    <row r="156" spans="1:5" ht="12.75">
      <c r="A156" s="695">
        <v>2021</v>
      </c>
      <c r="B156" s="695"/>
      <c r="C156" s="695"/>
      <c r="D156" s="695"/>
      <c r="E156" s="695"/>
    </row>
    <row r="157" spans="1:5" ht="51">
      <c r="A157" s="346" t="s">
        <v>2387</v>
      </c>
      <c r="B157" s="454" t="s">
        <v>2644</v>
      </c>
      <c r="C157" s="612" t="s">
        <v>2420</v>
      </c>
      <c r="D157" s="44"/>
      <c r="E157" s="627">
        <f>2331.96+2328.14</f>
        <v>4660.1</v>
      </c>
    </row>
    <row r="158" spans="1:5" ht="12.75">
      <c r="A158" s="346" t="s">
        <v>2387</v>
      </c>
      <c r="B158" s="454" t="s">
        <v>2607</v>
      </c>
      <c r="C158" s="612" t="s">
        <v>2648</v>
      </c>
      <c r="D158" s="44"/>
      <c r="E158" s="627">
        <f>1004.44+1140</f>
        <v>2144.44</v>
      </c>
    </row>
    <row r="159" spans="1:5" ht="12.75">
      <c r="A159" s="346" t="s">
        <v>2388</v>
      </c>
      <c r="B159" s="454" t="s">
        <v>2613</v>
      </c>
      <c r="C159" s="612" t="s">
        <v>2654</v>
      </c>
      <c r="D159" s="44"/>
      <c r="E159" s="44">
        <v>356.68</v>
      </c>
    </row>
    <row r="160" spans="1:5" ht="25.5">
      <c r="A160" s="346" t="s">
        <v>2388</v>
      </c>
      <c r="B160" s="454" t="s">
        <v>2645</v>
      </c>
      <c r="C160" s="612" t="s">
        <v>2422</v>
      </c>
      <c r="D160" s="44"/>
      <c r="E160" s="627">
        <v>4276.26</v>
      </c>
    </row>
    <row r="161" spans="1:5" ht="12.75">
      <c r="A161" s="346" t="s">
        <v>2388</v>
      </c>
      <c r="B161" s="454" t="s">
        <v>2647</v>
      </c>
      <c r="C161" s="612" t="s">
        <v>2397</v>
      </c>
      <c r="D161" s="44"/>
      <c r="E161" s="627">
        <f>2200+1827.55</f>
        <v>4027.55</v>
      </c>
    </row>
    <row r="162" spans="1:5" ht="12.75">
      <c r="A162" s="346" t="s">
        <v>2388</v>
      </c>
      <c r="B162" s="454" t="s">
        <v>2646</v>
      </c>
      <c r="C162" s="612" t="s">
        <v>2397</v>
      </c>
      <c r="D162" s="44"/>
      <c r="E162" s="627">
        <v>562.75</v>
      </c>
    </row>
    <row r="163" spans="1:5" ht="25.5">
      <c r="A163" s="346" t="s">
        <v>2388</v>
      </c>
      <c r="B163" s="454" t="s">
        <v>2609</v>
      </c>
      <c r="C163" s="612" t="s">
        <v>2649</v>
      </c>
      <c r="D163" s="44"/>
      <c r="E163" s="627">
        <f>2600+4900</f>
        <v>7500</v>
      </c>
    </row>
    <row r="164" spans="1:5" ht="12.75">
      <c r="A164" s="346" t="s">
        <v>2388</v>
      </c>
      <c r="B164" s="454" t="s">
        <v>2608</v>
      </c>
      <c r="C164" s="612"/>
      <c r="D164" s="44"/>
      <c r="E164" s="627">
        <f>1618.31+3260</f>
        <v>4878.3099999999995</v>
      </c>
    </row>
    <row r="165" spans="1:5" ht="12.75">
      <c r="A165" s="346" t="s">
        <v>2388</v>
      </c>
      <c r="B165" s="454" t="s">
        <v>2610</v>
      </c>
      <c r="C165" s="612" t="s">
        <v>2653</v>
      </c>
      <c r="D165" s="44"/>
      <c r="E165" s="44">
        <f>6700+1400</f>
        <v>8100</v>
      </c>
    </row>
    <row r="166" spans="1:5" ht="25.5">
      <c r="A166" s="346" t="s">
        <v>2387</v>
      </c>
      <c r="B166" s="454" t="s">
        <v>2610</v>
      </c>
      <c r="C166" s="612" t="s">
        <v>2650</v>
      </c>
      <c r="D166" s="44"/>
      <c r="E166" s="627">
        <v>802.03</v>
      </c>
    </row>
    <row r="167" spans="1:5" ht="25.5">
      <c r="A167" s="346" t="s">
        <v>2388</v>
      </c>
      <c r="B167" s="454" t="s">
        <v>2611</v>
      </c>
      <c r="C167" s="612" t="s">
        <v>2651</v>
      </c>
      <c r="D167" s="44"/>
      <c r="E167" s="627">
        <v>4815.21</v>
      </c>
    </row>
    <row r="168" spans="1:5" ht="38.25">
      <c r="A168" s="346" t="s">
        <v>2387</v>
      </c>
      <c r="B168" s="454" t="s">
        <v>2612</v>
      </c>
      <c r="C168" s="612" t="s">
        <v>2652</v>
      </c>
      <c r="D168" s="44"/>
      <c r="E168" s="627">
        <v>1061.3</v>
      </c>
    </row>
    <row r="169" spans="1:5" ht="25.5">
      <c r="A169" s="346" t="s">
        <v>2387</v>
      </c>
      <c r="B169" s="454" t="s">
        <v>2614</v>
      </c>
      <c r="C169" s="612" t="s">
        <v>2655</v>
      </c>
      <c r="D169" s="44"/>
      <c r="E169" s="44">
        <f>2301.75+398.25</f>
        <v>2700</v>
      </c>
    </row>
    <row r="170" spans="1:5" ht="25.5">
      <c r="A170" s="346" t="s">
        <v>2387</v>
      </c>
      <c r="B170" s="454" t="s">
        <v>2616</v>
      </c>
      <c r="C170" s="612" t="s">
        <v>2656</v>
      </c>
      <c r="D170" s="44"/>
      <c r="E170" s="44">
        <v>3300</v>
      </c>
    </row>
    <row r="171" spans="1:5" ht="12.75">
      <c r="A171" s="346" t="s">
        <v>2388</v>
      </c>
      <c r="B171" s="454" t="s">
        <v>2615</v>
      </c>
      <c r="C171" s="612"/>
      <c r="D171" s="44"/>
      <c r="E171" s="44">
        <f>1234.92+756.45</f>
        <v>1991.3700000000001</v>
      </c>
    </row>
    <row r="172" spans="1:5" ht="25.5">
      <c r="A172" s="346" t="s">
        <v>2387</v>
      </c>
      <c r="B172" s="454" t="s">
        <v>2617</v>
      </c>
      <c r="C172" s="612" t="s">
        <v>2658</v>
      </c>
      <c r="D172" s="44"/>
      <c r="E172" s="44">
        <v>842.03</v>
      </c>
    </row>
    <row r="173" spans="1:5" ht="12.75">
      <c r="A173" s="346" t="s">
        <v>2388</v>
      </c>
      <c r="B173" s="454" t="s">
        <v>2461</v>
      </c>
      <c r="C173" s="612" t="s">
        <v>2657</v>
      </c>
      <c r="D173" s="44"/>
      <c r="E173" s="44">
        <v>6566.38</v>
      </c>
    </row>
    <row r="174" spans="1:5" ht="25.5">
      <c r="A174" s="346" t="s">
        <v>2387</v>
      </c>
      <c r="B174" s="454" t="s">
        <v>2618</v>
      </c>
      <c r="C174" s="612" t="s">
        <v>2659</v>
      </c>
      <c r="D174" s="44"/>
      <c r="E174" s="44">
        <v>1685.67</v>
      </c>
    </row>
    <row r="175" spans="1:5" ht="38.25">
      <c r="A175" s="346" t="s">
        <v>2387</v>
      </c>
      <c r="B175" s="454" t="s">
        <v>2619</v>
      </c>
      <c r="C175" s="612" t="s">
        <v>2660</v>
      </c>
      <c r="D175" s="44"/>
      <c r="E175" s="44">
        <f>351.14+1392.18</f>
        <v>1743.3200000000002</v>
      </c>
    </row>
    <row r="176" spans="1:5" ht="12.75">
      <c r="A176" s="794" t="s">
        <v>488</v>
      </c>
      <c r="B176" s="794"/>
      <c r="C176" s="794"/>
      <c r="D176" s="613">
        <f>SUM(D148:D162)</f>
        <v>0</v>
      </c>
      <c r="E176" s="613">
        <f>SUM(E157:E175)</f>
        <v>62013.4</v>
      </c>
    </row>
    <row r="177" spans="1:5" ht="12.75">
      <c r="A177" s="695">
        <v>2022</v>
      </c>
      <c r="B177" s="695"/>
      <c r="C177" s="695"/>
      <c r="D177" s="695"/>
      <c r="E177" s="695"/>
    </row>
    <row r="178" spans="1:5" ht="25.5">
      <c r="A178" s="346" t="s">
        <v>2387</v>
      </c>
      <c r="B178" s="454" t="s">
        <v>2622</v>
      </c>
      <c r="C178" s="612" t="s">
        <v>2662</v>
      </c>
      <c r="D178" s="44"/>
      <c r="E178" s="627">
        <v>2300</v>
      </c>
    </row>
    <row r="179" spans="1:5" ht="25.5">
      <c r="A179" s="346" t="s">
        <v>2388</v>
      </c>
      <c r="B179" s="454" t="s">
        <v>2620</v>
      </c>
      <c r="C179" s="612" t="s">
        <v>2661</v>
      </c>
      <c r="D179" s="44"/>
      <c r="E179" s="627">
        <v>1471.83</v>
      </c>
    </row>
    <row r="180" spans="1:5" ht="12.75">
      <c r="A180" s="346" t="s">
        <v>2387</v>
      </c>
      <c r="B180" s="454" t="s">
        <v>2624</v>
      </c>
      <c r="C180" s="612" t="s">
        <v>2664</v>
      </c>
      <c r="D180" s="44"/>
      <c r="E180" s="627">
        <v>1979.72</v>
      </c>
    </row>
    <row r="181" spans="1:5" ht="12.75">
      <c r="A181" s="346" t="s">
        <v>2388</v>
      </c>
      <c r="B181" s="454" t="s">
        <v>2621</v>
      </c>
      <c r="C181" s="612"/>
      <c r="D181" s="44"/>
      <c r="E181" s="627">
        <v>2900</v>
      </c>
    </row>
    <row r="182" spans="1:5" ht="25.5">
      <c r="A182" s="346" t="s">
        <v>2387</v>
      </c>
      <c r="B182" s="454" t="s">
        <v>2494</v>
      </c>
      <c r="C182" s="612" t="s">
        <v>2663</v>
      </c>
      <c r="D182" s="44"/>
      <c r="E182" s="627">
        <v>3679.13</v>
      </c>
    </row>
    <row r="183" spans="1:5" ht="12.75">
      <c r="A183" s="346" t="s">
        <v>2388</v>
      </c>
      <c r="B183" s="454" t="s">
        <v>2623</v>
      </c>
      <c r="C183" s="612"/>
      <c r="D183" s="44"/>
      <c r="E183" s="627">
        <f>5833.68+300+500</f>
        <v>6633.68</v>
      </c>
    </row>
    <row r="184" spans="1:5" ht="25.5">
      <c r="A184" s="346" t="s">
        <v>2387</v>
      </c>
      <c r="B184" s="454" t="s">
        <v>2625</v>
      </c>
      <c r="C184" s="612" t="s">
        <v>2665</v>
      </c>
      <c r="D184" s="44"/>
      <c r="E184" s="627">
        <f>5483.29+4543.43</f>
        <v>10026.720000000001</v>
      </c>
    </row>
    <row r="185" spans="1:5" ht="25.5">
      <c r="A185" s="346" t="s">
        <v>2387</v>
      </c>
      <c r="B185" s="454" t="s">
        <v>2626</v>
      </c>
      <c r="C185" s="612" t="s">
        <v>2666</v>
      </c>
      <c r="D185" s="44"/>
      <c r="E185" s="627">
        <v>1443.92</v>
      </c>
    </row>
    <row r="186" spans="1:5" ht="25.5">
      <c r="A186" s="346" t="s">
        <v>2388</v>
      </c>
      <c r="B186" s="454" t="s">
        <v>2627</v>
      </c>
      <c r="C186" s="612" t="s">
        <v>2667</v>
      </c>
      <c r="D186" s="44"/>
      <c r="E186" s="627">
        <v>3500</v>
      </c>
    </row>
    <row r="187" spans="1:5" ht="25.5">
      <c r="A187" s="346" t="s">
        <v>2387</v>
      </c>
      <c r="B187" s="454" t="s">
        <v>2628</v>
      </c>
      <c r="C187" s="612" t="s">
        <v>2668</v>
      </c>
      <c r="D187" s="44"/>
      <c r="E187" s="627">
        <v>7383.39</v>
      </c>
    </row>
    <row r="188" spans="1:5" ht="12.75">
      <c r="A188" s="346" t="s">
        <v>2388</v>
      </c>
      <c r="B188" s="454" t="s">
        <v>2629</v>
      </c>
      <c r="C188" s="612"/>
      <c r="D188" s="44"/>
      <c r="E188" s="44">
        <v>3000</v>
      </c>
    </row>
    <row r="189" spans="1:5" ht="12.75">
      <c r="A189" s="346" t="s">
        <v>2388</v>
      </c>
      <c r="B189" s="454" t="s">
        <v>2630</v>
      </c>
      <c r="C189" s="612" t="s">
        <v>2669</v>
      </c>
      <c r="D189" s="44"/>
      <c r="E189" s="44">
        <v>1335.3</v>
      </c>
    </row>
    <row r="190" spans="1:5" ht="38.25">
      <c r="A190" s="346" t="s">
        <v>2388</v>
      </c>
      <c r="B190" s="454" t="s">
        <v>2631</v>
      </c>
      <c r="C190" s="612" t="s">
        <v>2670</v>
      </c>
      <c r="D190" s="44"/>
      <c r="E190" s="44">
        <v>508.54</v>
      </c>
    </row>
    <row r="191" spans="1:5" ht="25.5">
      <c r="A191" s="346" t="s">
        <v>2387</v>
      </c>
      <c r="B191" s="454" t="s">
        <v>2633</v>
      </c>
      <c r="C191" s="612" t="s">
        <v>2672</v>
      </c>
      <c r="D191" s="44"/>
      <c r="E191" s="44">
        <f>1100+3804.35+400</f>
        <v>5304.35</v>
      </c>
    </row>
    <row r="192" spans="1:5" ht="25.5">
      <c r="A192" s="346" t="s">
        <v>2388</v>
      </c>
      <c r="B192" s="454" t="s">
        <v>2632</v>
      </c>
      <c r="C192" s="612" t="s">
        <v>2671</v>
      </c>
      <c r="D192" s="44"/>
      <c r="E192" s="44">
        <f>10000+374.5+10442.01</f>
        <v>20816.510000000002</v>
      </c>
    </row>
    <row r="193" spans="1:5" ht="12.75">
      <c r="A193" s="346" t="s">
        <v>2387</v>
      </c>
      <c r="B193" s="454" t="s">
        <v>2634</v>
      </c>
      <c r="C193" s="612" t="s">
        <v>2673</v>
      </c>
      <c r="D193" s="44"/>
      <c r="E193" s="44">
        <v>2800</v>
      </c>
    </row>
    <row r="194" spans="1:5" ht="25.5">
      <c r="A194" s="346" t="s">
        <v>2387</v>
      </c>
      <c r="B194" s="454" t="s">
        <v>2516</v>
      </c>
      <c r="C194" s="612" t="s">
        <v>2674</v>
      </c>
      <c r="D194" s="44"/>
      <c r="E194" s="44">
        <f>140+1258.01</f>
        <v>1398.01</v>
      </c>
    </row>
    <row r="195" spans="1:5" ht="25.5">
      <c r="A195" s="346" t="s">
        <v>2387</v>
      </c>
      <c r="B195" s="454" t="s">
        <v>2635</v>
      </c>
      <c r="C195" s="612" t="s">
        <v>2677</v>
      </c>
      <c r="D195" s="44"/>
      <c r="E195" s="44">
        <v>5473.14</v>
      </c>
    </row>
    <row r="196" spans="1:5" ht="25.5">
      <c r="A196" s="346" t="s">
        <v>2387</v>
      </c>
      <c r="B196" s="454" t="s">
        <v>2676</v>
      </c>
      <c r="C196" s="612" t="s">
        <v>2675</v>
      </c>
      <c r="D196" s="44"/>
      <c r="E196" s="44">
        <v>1208.15</v>
      </c>
    </row>
    <row r="197" spans="1:5" ht="12.75">
      <c r="A197" s="346" t="s">
        <v>2387</v>
      </c>
      <c r="B197" s="454" t="s">
        <v>2636</v>
      </c>
      <c r="C197" s="612" t="s">
        <v>2678</v>
      </c>
      <c r="D197" s="44"/>
      <c r="E197" s="44">
        <f>3939.01+3600.95</f>
        <v>7539.96</v>
      </c>
    </row>
    <row r="198" spans="1:5" ht="12.75">
      <c r="A198" s="346" t="s">
        <v>2388</v>
      </c>
      <c r="B198" s="454" t="s">
        <v>2637</v>
      </c>
      <c r="C198" s="612" t="s">
        <v>2680</v>
      </c>
      <c r="D198" s="44"/>
      <c r="E198" s="44">
        <v>9015</v>
      </c>
    </row>
    <row r="199" spans="1:5" ht="12.75">
      <c r="A199" s="346" t="s">
        <v>2387</v>
      </c>
      <c r="B199" s="454" t="s">
        <v>2519</v>
      </c>
      <c r="C199" s="612" t="s">
        <v>2679</v>
      </c>
      <c r="D199" s="44"/>
      <c r="E199" s="44">
        <v>380.5</v>
      </c>
    </row>
    <row r="200" spans="1:5" ht="12.75">
      <c r="A200" s="794" t="s">
        <v>488</v>
      </c>
      <c r="B200" s="794"/>
      <c r="C200" s="794"/>
      <c r="D200" s="613">
        <f>SUM(D173:D182)</f>
        <v>0</v>
      </c>
      <c r="E200" s="613">
        <f>SUM(E178:E199)</f>
        <v>100097.84999999999</v>
      </c>
    </row>
    <row r="201" spans="1:5" ht="12.75">
      <c r="A201" s="695">
        <v>2023</v>
      </c>
      <c r="B201" s="695"/>
      <c r="C201" s="695"/>
      <c r="D201" s="695"/>
      <c r="E201" s="695"/>
    </row>
    <row r="202" spans="1:5" ht="25.5">
      <c r="A202" s="346" t="s">
        <v>2387</v>
      </c>
      <c r="B202" s="454" t="s">
        <v>2520</v>
      </c>
      <c r="C202" s="612" t="s">
        <v>2682</v>
      </c>
      <c r="D202" s="44"/>
      <c r="E202" s="627">
        <v>960</v>
      </c>
    </row>
    <row r="203" spans="1:5" ht="12.75">
      <c r="A203" s="346" t="s">
        <v>2388</v>
      </c>
      <c r="B203" s="454" t="s">
        <v>2638</v>
      </c>
      <c r="C203" s="612" t="s">
        <v>2683</v>
      </c>
      <c r="D203" s="628"/>
      <c r="E203" s="643">
        <v>2300</v>
      </c>
    </row>
    <row r="204" spans="1:5" ht="25.5">
      <c r="A204" s="346" t="s">
        <v>2388</v>
      </c>
      <c r="B204" s="454" t="s">
        <v>2639</v>
      </c>
      <c r="C204" s="612" t="s">
        <v>2681</v>
      </c>
      <c r="D204" s="628"/>
      <c r="E204" s="643">
        <v>1620</v>
      </c>
    </row>
    <row r="205" spans="1:5" ht="25.5">
      <c r="A205" s="346" t="s">
        <v>2388</v>
      </c>
      <c r="B205" s="454" t="s">
        <v>2639</v>
      </c>
      <c r="C205" s="612" t="s">
        <v>2889</v>
      </c>
      <c r="D205" s="628"/>
      <c r="E205" s="643">
        <v>1750</v>
      </c>
    </row>
    <row r="206" spans="1:5" ht="12.75">
      <c r="A206" s="794" t="s">
        <v>488</v>
      </c>
      <c r="B206" s="794"/>
      <c r="C206" s="794"/>
      <c r="D206" s="613">
        <f>SUM(D202:D204)</f>
        <v>0</v>
      </c>
      <c r="E206" s="613">
        <f>SUM(E202:E205)</f>
        <v>6630</v>
      </c>
    </row>
    <row r="208" spans="1:5" ht="12.75">
      <c r="A208" s="308" t="s">
        <v>2600</v>
      </c>
      <c r="E208" s="606">
        <f>E206+E200+E176+E155+D206</f>
        <v>185823.16999999998</v>
      </c>
    </row>
    <row r="209" ht="13.5" thickBot="1"/>
    <row r="210" spans="1:5" ht="12.75">
      <c r="A210" s="607" t="s">
        <v>2382</v>
      </c>
      <c r="B210" s="608" t="s">
        <v>2383</v>
      </c>
      <c r="C210" s="609" t="s">
        <v>2384</v>
      </c>
      <c r="D210" s="610" t="s">
        <v>2385</v>
      </c>
      <c r="E210" s="611" t="s">
        <v>2386</v>
      </c>
    </row>
    <row r="211" spans="1:5" ht="12.75">
      <c r="A211" s="794" t="s">
        <v>488</v>
      </c>
      <c r="B211" s="794"/>
      <c r="C211" s="794"/>
      <c r="D211" s="613"/>
      <c r="E211" s="613"/>
    </row>
    <row r="212" spans="1:5" ht="12.75">
      <c r="A212" s="695">
        <v>2020</v>
      </c>
      <c r="B212" s="695"/>
      <c r="C212" s="695"/>
      <c r="D212" s="695"/>
      <c r="E212" s="695"/>
    </row>
    <row r="213" spans="1:5" ht="12.75">
      <c r="A213" s="346"/>
      <c r="B213" s="454"/>
      <c r="C213" s="612" t="s">
        <v>2604</v>
      </c>
      <c r="D213" s="66"/>
      <c r="E213" s="66"/>
    </row>
    <row r="214" spans="1:5" ht="12.75">
      <c r="A214" s="794" t="s">
        <v>488</v>
      </c>
      <c r="B214" s="794"/>
      <c r="C214" s="794"/>
      <c r="D214" s="613">
        <f>SUM(D213:D213)</f>
        <v>0</v>
      </c>
      <c r="E214" s="613">
        <f>SUM(E213:E213)</f>
        <v>0</v>
      </c>
    </row>
    <row r="215" spans="1:5" ht="12.75">
      <c r="A215" s="695">
        <v>2021</v>
      </c>
      <c r="B215" s="695"/>
      <c r="C215" s="695"/>
      <c r="D215" s="695"/>
      <c r="E215" s="695"/>
    </row>
    <row r="216" spans="1:5" ht="12.75">
      <c r="A216" s="346"/>
      <c r="B216" s="454"/>
      <c r="C216" s="612" t="s">
        <v>2604</v>
      </c>
      <c r="D216" s="66"/>
      <c r="E216" s="66"/>
    </row>
    <row r="217" spans="1:5" ht="12.75">
      <c r="A217" s="794" t="s">
        <v>488</v>
      </c>
      <c r="B217" s="794"/>
      <c r="C217" s="794"/>
      <c r="D217" s="613">
        <f>SUM(D216:D216)</f>
        <v>0</v>
      </c>
      <c r="E217" s="613">
        <f>SUM(E216:E216)</f>
        <v>0</v>
      </c>
    </row>
    <row r="218" spans="1:5" ht="12.75">
      <c r="A218" s="695">
        <v>2022</v>
      </c>
      <c r="B218" s="695"/>
      <c r="C218" s="695"/>
      <c r="D218" s="695"/>
      <c r="E218" s="695"/>
    </row>
    <row r="219" spans="1:5" ht="12.75">
      <c r="A219" s="346" t="s">
        <v>2602</v>
      </c>
      <c r="B219" s="454" t="s">
        <v>2603</v>
      </c>
      <c r="C219" s="612" t="s">
        <v>2601</v>
      </c>
      <c r="D219" s="66">
        <v>900</v>
      </c>
      <c r="E219" s="66">
        <v>3399</v>
      </c>
    </row>
    <row r="220" spans="1:5" ht="12.75">
      <c r="A220" s="794" t="s">
        <v>488</v>
      </c>
      <c r="B220" s="794"/>
      <c r="C220" s="794"/>
      <c r="D220" s="613">
        <f>SUM(D219:D219)</f>
        <v>900</v>
      </c>
      <c r="E220" s="613">
        <f>SUM(E219:E219)</f>
        <v>3399</v>
      </c>
    </row>
    <row r="221" spans="1:5" ht="12.75">
      <c r="A221" s="695">
        <v>2023</v>
      </c>
      <c r="B221" s="695"/>
      <c r="C221" s="695"/>
      <c r="D221" s="695"/>
      <c r="E221" s="695"/>
    </row>
    <row r="222" spans="1:5" ht="12.75">
      <c r="A222" s="346"/>
      <c r="B222" s="454"/>
      <c r="C222" s="612" t="s">
        <v>2604</v>
      </c>
      <c r="D222" s="66"/>
      <c r="E222" s="66"/>
    </row>
    <row r="223" spans="1:5" ht="12.75">
      <c r="A223" s="794" t="s">
        <v>488</v>
      </c>
      <c r="B223" s="794"/>
      <c r="C223" s="794"/>
      <c r="D223" s="613">
        <f>SUM(D222:D222)</f>
        <v>0</v>
      </c>
      <c r="E223" s="613">
        <f>SUM(E222:E222)</f>
        <v>0</v>
      </c>
    </row>
  </sheetData>
  <sheetProtection selectLockedCells="1" selectUnlockedCells="1"/>
  <mergeCells count="29">
    <mergeCell ref="A221:E221"/>
    <mergeCell ref="A223:C223"/>
    <mergeCell ref="A177:E177"/>
    <mergeCell ref="A200:C200"/>
    <mergeCell ref="A201:E201"/>
    <mergeCell ref="A206:C206"/>
    <mergeCell ref="A211:C211"/>
    <mergeCell ref="A218:E218"/>
    <mergeCell ref="A220:C220"/>
    <mergeCell ref="A215:E215"/>
    <mergeCell ref="A217:C217"/>
    <mergeCell ref="A212:E212"/>
    <mergeCell ref="A214:C214"/>
    <mergeCell ref="A1:J1"/>
    <mergeCell ref="A3:H3"/>
    <mergeCell ref="A8:C8"/>
    <mergeCell ref="A155:C155"/>
    <mergeCell ref="A156:E156"/>
    <mergeCell ref="A176:C176"/>
    <mergeCell ref="A9:E9"/>
    <mergeCell ref="A36:C36"/>
    <mergeCell ref="A37:E37"/>
    <mergeCell ref="A73:C73"/>
    <mergeCell ref="A145:C145"/>
    <mergeCell ref="A146:E146"/>
    <mergeCell ref="A74:E74"/>
    <mergeCell ref="A125:C125"/>
    <mergeCell ref="A126:E126"/>
    <mergeCell ref="A140:C140"/>
  </mergeCells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Mikołajczyk</dc:creator>
  <cp:keywords/>
  <dc:description/>
  <cp:lastModifiedBy>Bartosz Mikołajczyk</cp:lastModifiedBy>
  <cp:lastPrinted>2023-04-21T06:59:58Z</cp:lastPrinted>
  <dcterms:created xsi:type="dcterms:W3CDTF">2022-06-23T07:05:55Z</dcterms:created>
  <dcterms:modified xsi:type="dcterms:W3CDTF">2023-05-18T12:33:05Z</dcterms:modified>
  <cp:category/>
  <cp:version/>
  <cp:contentType/>
  <cp:contentStatus/>
</cp:coreProperties>
</file>