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Arkusz1" sheetId="1" r:id="rId1"/>
    <sheet name="Arkusz2" sheetId="2" r:id="rId2"/>
  </sheets>
  <definedNames>
    <definedName name="_xlnm.Print_Area" localSheetId="0">'Arkusz1'!$A$6:$I$22</definedName>
  </definedNames>
  <calcPr fullCalcOnLoad="1" fullPrecision="0"/>
</workbook>
</file>

<file path=xl/sharedStrings.xml><?xml version="1.0" encoding="utf-8"?>
<sst xmlns="http://schemas.openxmlformats.org/spreadsheetml/2006/main" count="58" uniqueCount="51">
  <si>
    <t>l.p.</t>
  </si>
  <si>
    <t>Opis asortymentu</t>
  </si>
  <si>
    <t>j.m.</t>
  </si>
  <si>
    <t>wartość jedn. netto [PLN]</t>
  </si>
  <si>
    <t>VAT    w %</t>
  </si>
  <si>
    <t>a</t>
  </si>
  <si>
    <t>b</t>
  </si>
  <si>
    <t>c</t>
  </si>
  <si>
    <t>d</t>
  </si>
  <si>
    <t>e</t>
  </si>
  <si>
    <t>f</t>
  </si>
  <si>
    <t>g</t>
  </si>
  <si>
    <t>1l</t>
  </si>
  <si>
    <t xml:space="preserve"> Preparat do jednoczesnego mycia i dezynfekcji dużych powierzchni zmywalnych, bez dodatku: aldehydów, chloru, fenoli, bez dodatku alkoholi, czwartorzędowych związków amonowych (QAV) i ich pochodnych, zwierający glukoprotaminę. </t>
  </si>
  <si>
    <t>2l</t>
  </si>
  <si>
    <t>Preparat chlorowy, granulat gotowy do użycia, oparty o dichloroizocyjanuran sodu,   przeznaczony do zasypywania plam krwi, wydalin ,wydzielin (opakowanie przystosowane do takiego zastosowania)</t>
  </si>
  <si>
    <t>500g</t>
  </si>
  <si>
    <t xml:space="preserve">Preparat chlorowy w tabletkach do 3 g, do dezynfekcji dużych zmywalnych powierzchni, przedmiotów także w kuchenkach oddziałowych, zalewania plam krwi, wydzielin, wydalin, oparty o dichloroizocyjanuran sodu. Przygotowanie roztworu poprzez dodanie preparatu do zimnej wody wodociągowej. Spektrum: B, F, V, Tbc (w stęż. aktywnego chloru do 2000 ppm.) </t>
  </si>
  <si>
    <t>300tabl</t>
  </si>
  <si>
    <t xml:space="preserve">Preparat alkoholowy z zawartością dodatkowej substancji czynnej należącej do innej grupy chemicznej, bez aldehydów,  do dezynfekcji powierzchni trudnodostępnych i sprzętu medycznego działający na B, F w czasie do 1 min. , B, Tbc (Mycobacterium tuberculosis), F, V,(HIV, HBV, HCV, Rota, Vakzina, Adeno) w czasie do 5 min.Preparat posiadający znak CE. Do opakowania 650 ml Wykonawca dostarczy Zamawiającemu pompkę dozującą - ilość do 120 szt.
</t>
  </si>
  <si>
    <t>650ml</t>
  </si>
  <si>
    <t>5a</t>
  </si>
  <si>
    <t>5l</t>
  </si>
  <si>
    <t>Preparat do higienicznego i chirurgicznego mycia rąk i calego ciała. Neutrlane ph 5,5. Nie zawiera związków alkalicznych i mydła.  Zawiera kwas mlekowy. Posiada pozytywna opinię IMiD. Do opakowania 500 ml Wykonawca dostarczy Zamawiającemu pompkę dozującą - ilość do 120 szt.</t>
  </si>
  <si>
    <t>500ml</t>
  </si>
  <si>
    <t>6a</t>
  </si>
  <si>
    <t>Preparat bezbarwny do odkażania  i odtłuszczania skóry, oparty o etanol i 2-propanol. Ułatwiający dobre przyleganie folii przy zabiegach, nie tracący aktywności w obecności białka, surowicy i krwi. Preparat o pH 6-7. Zakres działania B (MRSA), Tbc, F, V (HBV, HIV, Rota, vaccinia, Polio. Możliwość stosowania u noworodków potwiredzona wpisem do Karty Charakterystyki Produktu leczniczego. Zarejestrowany jako lek.</t>
  </si>
  <si>
    <t>250ml</t>
  </si>
  <si>
    <t>Autosterylny i niszczący biofilm lek do terapii i aseptyki ran, błon śluzowych /cewnikowanie / i skóry  -  bezbarwny, bezjodowy, bezbolesny, gotowy do użytku, na bazie wody. Oczyszczający ranę z martwicy i nie działający toksycznie na proces gojenia rany. Zakres działania B / MRSA /, F, V do 1 min. O  przedłużonym działaniu</t>
  </si>
  <si>
    <t>ZAKUP</t>
  </si>
  <si>
    <t>MARŻA</t>
  </si>
  <si>
    <r>
      <rPr>
        <b/>
        <sz val="11"/>
        <color indexed="55"/>
        <rFont val="Arial Narrow"/>
        <family val="2"/>
      </rPr>
      <t xml:space="preserve">wartość netto [PLN]                    </t>
    </r>
    <r>
      <rPr>
        <sz val="8"/>
        <color indexed="55"/>
        <rFont val="Arial Narrow"/>
        <family val="2"/>
      </rPr>
      <t>(kol. b x d)</t>
    </r>
  </si>
  <si>
    <r>
      <rPr>
        <b/>
        <sz val="11"/>
        <color indexed="55"/>
        <rFont val="Arial Narrow"/>
        <family val="2"/>
      </rPr>
      <t xml:space="preserve">Cena brutto [PLN]                  </t>
    </r>
    <r>
      <rPr>
        <sz val="11"/>
        <color indexed="55"/>
        <rFont val="Arial Narrow"/>
        <family val="2"/>
      </rPr>
      <t>(</t>
    </r>
    <r>
      <rPr>
        <sz val="8"/>
        <color indexed="55"/>
        <rFont val="Arial Narrow"/>
        <family val="2"/>
      </rPr>
      <t>kol. e + g)</t>
    </r>
  </si>
  <si>
    <t xml:space="preserve">Rabat - 35% </t>
  </si>
  <si>
    <t xml:space="preserve">Cena CZM CEZAL </t>
  </si>
  <si>
    <t>narzut ogółem</t>
  </si>
  <si>
    <t xml:space="preserve">          350ml</t>
  </si>
  <si>
    <t>4a</t>
  </si>
  <si>
    <t xml:space="preserve">Preparat alkoholowy z zawartością dodatkowej substancji czynnej należącej do innej grupy chemicznej, bez aldehydów,  do dezynfekcji powierzchni trudnodostępnych i sprzętu medycznego działający na B, F w czasie do 1 min. , B, Tbc (Mycobacterium tuberculosis), F, V,(HIV, HBV, HCV, Rota, Vakzina, Adeno) w czasie do 5 min.Preparat posiadający znak CE. Do opakowania 5 l Wykonawca dostarczy Zamawiającemu pompkę dozującą - ilość do 20 szt.
</t>
  </si>
  <si>
    <t>Preparat do higienicznego i chirurgicznego mycia rąk i calego ciała. Neutrlane ph 5,5. Nie zawiera związków alkalicznych i mydła.  Zawiera kwas mlekowy. Posiada pozytywna opinię IMiD. Do opakowania 5 l  Wykonawca dostarczy Zamawiającemu pompkę dozującą - ilość do 30 szt.</t>
  </si>
  <si>
    <t>7a</t>
  </si>
  <si>
    <t xml:space="preserve">RAZEM cena oferty </t>
  </si>
  <si>
    <r>
      <t xml:space="preserve">wartość netto [PLN]                    </t>
    </r>
    <r>
      <rPr>
        <sz val="9"/>
        <color indexed="55"/>
        <rFont val="Verdana"/>
        <family val="2"/>
      </rPr>
      <t>(kol. b x d)</t>
    </r>
  </si>
  <si>
    <t>Znak sprawy:285/Pu/2021</t>
  </si>
  <si>
    <t>Załącznik nr 1A</t>
  </si>
  <si>
    <t>Formularz wyceny</t>
  </si>
  <si>
    <t>Producent,
Nazwa własna preparatu</t>
  </si>
  <si>
    <r>
      <t xml:space="preserve">Podatek VAT [PLN]                   </t>
    </r>
    <r>
      <rPr>
        <sz val="9"/>
        <color indexed="55"/>
        <rFont val="Verdana"/>
        <family val="2"/>
      </rPr>
      <t>(kol. d x e)</t>
    </r>
  </si>
  <si>
    <r>
      <t xml:space="preserve">Cena brutto [PLN]                  </t>
    </r>
    <r>
      <rPr>
        <sz val="9"/>
        <color indexed="55"/>
        <rFont val="Verdana"/>
        <family val="2"/>
      </rPr>
      <t>(kol. d + f)</t>
    </r>
  </si>
  <si>
    <t>Sukcesywne dostawy preparatów dezynfekcyjnych dla Pogotowia Ratunkowego we Wrocławiu</t>
  </si>
  <si>
    <t xml:space="preserve">ilość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</si>
</sst>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[$zł-415]_-;\-* #,##0.00\ [$zł-415]_-;_-* &quot;-&quot;??\ [$zł-415]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1"/>
      <color rgb="FF000000"/>
      <name val="Czcionka tekstu podstawowego"/>
      <family val="2"/>
    </font>
    <font>
      <sz val="11"/>
      <color indexed="55"/>
      <name val="Calibri"/>
      <family val="2"/>
    </font>
    <font>
      <b/>
      <sz val="11"/>
      <color indexed="55"/>
      <name val="Arial Narrow"/>
      <family val="2"/>
    </font>
    <font>
      <sz val="8"/>
      <color indexed="55"/>
      <name val="Arial Narrow"/>
      <family val="2"/>
    </font>
    <font>
      <sz val="11"/>
      <color indexed="55"/>
      <name val="Arial Narrow"/>
      <family val="2"/>
    </font>
    <font>
      <b/>
      <sz val="11"/>
      <name val="Czcionka tekstu podstawowego"/>
      <family val="0"/>
    </font>
    <font>
      <b/>
      <sz val="9"/>
      <color indexed="55"/>
      <name val="Verdana"/>
      <family val="2"/>
    </font>
    <font>
      <sz val="9"/>
      <color indexed="55"/>
      <name val="Verdana"/>
      <family val="2"/>
    </font>
    <font>
      <sz val="9"/>
      <name val="Verdana"/>
      <family val="2"/>
    </font>
    <font>
      <sz val="11"/>
      <color indexed="55"/>
      <name val="Czcionka tekstu podstawowego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b/>
      <sz val="10"/>
      <color indexed="55"/>
      <name val="Verdana"/>
      <family val="2"/>
    </font>
    <font>
      <b/>
      <sz val="11"/>
      <color indexed="55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Arial Narrow"/>
      <family val="2"/>
    </font>
    <font>
      <b/>
      <sz val="11"/>
      <color rgb="FF000000"/>
      <name val="Czcionka tekstu podstawowego"/>
      <family val="0"/>
    </font>
    <font>
      <b/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9" fontId="0" fillId="0" borderId="0" xfId="52" applyFont="1" applyAlignment="1">
      <alignment horizontal="center"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66" fontId="45" fillId="0" borderId="10" xfId="58" applyFont="1" applyBorder="1" applyAlignment="1" applyProtection="1">
      <alignment horizontal="center" vertical="center" wrapText="1"/>
      <protection/>
    </xf>
    <xf numFmtId="167" fontId="45" fillId="0" borderId="10" xfId="0" applyNumberFormat="1" applyFont="1" applyBorder="1" applyAlignment="1">
      <alignment horizontal="center" vertical="center" wrapText="1"/>
    </xf>
    <xf numFmtId="9" fontId="44" fillId="0" borderId="10" xfId="52" applyFont="1" applyBorder="1" applyAlignment="1">
      <alignment horizontal="center" vertical="center" wrapText="1"/>
    </xf>
    <xf numFmtId="167" fontId="44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67" fontId="44" fillId="0" borderId="10" xfId="0" applyNumberFormat="1" applyFont="1" applyBorder="1" applyAlignment="1">
      <alignment/>
    </xf>
    <xf numFmtId="167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7" fontId="46" fillId="35" borderId="10" xfId="0" applyNumberFormat="1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167" fontId="0" fillId="35" borderId="10" xfId="0" applyNumberFormat="1" applyFill="1" applyBorder="1" applyAlignment="1">
      <alignment horizontal="center" vertical="center" wrapText="1"/>
    </xf>
    <xf numFmtId="167" fontId="0" fillId="19" borderId="10" xfId="0" applyNumberFormat="1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0" fillId="3" borderId="10" xfId="0" applyNumberFormat="1" applyFill="1" applyBorder="1" applyAlignment="1">
      <alignment horizontal="center" vertical="center"/>
    </xf>
    <xf numFmtId="167" fontId="0" fillId="7" borderId="10" xfId="0" applyNumberFormat="1" applyFill="1" applyBorder="1" applyAlignment="1">
      <alignment horizontal="center" vertical="center"/>
    </xf>
    <xf numFmtId="167" fontId="0" fillId="35" borderId="10" xfId="0" applyNumberForma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 wrapText="1"/>
    </xf>
    <xf numFmtId="167" fontId="4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2"/>
  <sheetViews>
    <sheetView tabSelected="1" view="pageLayout" workbookViewId="0" topLeftCell="A4">
      <selection activeCell="C7" sqref="C7"/>
    </sheetView>
  </sheetViews>
  <sheetFormatPr defaultColWidth="8.59765625" defaultRowHeight="14.25"/>
  <cols>
    <col min="1" max="1" width="9" style="1" customWidth="1"/>
    <col min="2" max="2" width="74.59765625" style="0" customWidth="1"/>
    <col min="3" max="3" width="8.69921875" style="0" bestFit="1" customWidth="1"/>
    <col min="4" max="4" width="8.59765625" style="0" customWidth="1"/>
    <col min="5" max="5" width="8.69921875" style="0" bestFit="1" customWidth="1"/>
    <col min="6" max="6" width="13.09765625" style="0" customWidth="1"/>
    <col min="7" max="7" width="8.69921875" style="0" bestFit="1" customWidth="1"/>
    <col min="8" max="8" width="14" style="0" customWidth="1"/>
    <col min="9" max="9" width="15.19921875" style="0" customWidth="1"/>
    <col min="10" max="10" width="12.5" style="4" hidden="1" customWidth="1"/>
    <col min="11" max="11" width="8.69921875" style="3" hidden="1" customWidth="1"/>
    <col min="12" max="12" width="16.19921875" style="3" hidden="1" customWidth="1"/>
    <col min="13" max="13" width="13.3984375" style="4" hidden="1" customWidth="1"/>
    <col min="14" max="14" width="11.8984375" style="3" hidden="1" customWidth="1"/>
    <col min="15" max="15" width="14" style="3" hidden="1" customWidth="1"/>
    <col min="16" max="16" width="10.69921875" style="4" hidden="1" customWidth="1"/>
    <col min="17" max="17" width="10.3984375" style="3" hidden="1" customWidth="1"/>
    <col min="18" max="18" width="14" style="3" hidden="1" customWidth="1"/>
    <col min="19" max="19" width="14.5" style="4" hidden="1" customWidth="1"/>
    <col min="20" max="20" width="13.5" style="0" customWidth="1"/>
  </cols>
  <sheetData>
    <row r="2" ht="14.25">
      <c r="H2" s="25" t="s">
        <v>44</v>
      </c>
    </row>
    <row r="3" spans="1:7" ht="14.25">
      <c r="A3" s="26"/>
      <c r="G3" s="26" t="s">
        <v>43</v>
      </c>
    </row>
    <row r="4" spans="1:8" ht="14.25">
      <c r="A4" s="26"/>
      <c r="B4" s="45" t="s">
        <v>45</v>
      </c>
      <c r="C4" s="45"/>
      <c r="D4" s="45"/>
      <c r="E4" s="45"/>
      <c r="F4" s="45"/>
      <c r="G4" s="45"/>
      <c r="H4" s="45"/>
    </row>
    <row r="5" spans="1:9" ht="14.25">
      <c r="A5" s="26"/>
      <c r="B5" s="46" t="s">
        <v>49</v>
      </c>
      <c r="C5" s="46"/>
      <c r="D5" s="46"/>
      <c r="E5" s="46"/>
      <c r="F5" s="46"/>
      <c r="G5" s="46"/>
      <c r="H5" s="46"/>
      <c r="I5" s="46"/>
    </row>
    <row r="7" spans="1:20" ht="45">
      <c r="A7" s="43" t="s">
        <v>0</v>
      </c>
      <c r="B7" s="8" t="s">
        <v>1</v>
      </c>
      <c r="C7" s="9" t="s">
        <v>50</v>
      </c>
      <c r="D7" s="10" t="s">
        <v>2</v>
      </c>
      <c r="E7" s="11" t="s">
        <v>3</v>
      </c>
      <c r="F7" s="12" t="s">
        <v>42</v>
      </c>
      <c r="G7" s="11" t="s">
        <v>4</v>
      </c>
      <c r="H7" s="12" t="s">
        <v>47</v>
      </c>
      <c r="I7" s="12" t="s">
        <v>48</v>
      </c>
      <c r="J7" s="29" t="s">
        <v>29</v>
      </c>
      <c r="K7" s="30" t="s">
        <v>30</v>
      </c>
      <c r="L7" s="31" t="s">
        <v>35</v>
      </c>
      <c r="M7" s="32" t="s">
        <v>33</v>
      </c>
      <c r="N7" s="32" t="s">
        <v>3</v>
      </c>
      <c r="O7" s="32" t="s">
        <v>31</v>
      </c>
      <c r="P7" s="33" t="s">
        <v>34</v>
      </c>
      <c r="Q7" s="32" t="s">
        <v>3</v>
      </c>
      <c r="R7" s="32" t="s">
        <v>31</v>
      </c>
      <c r="S7" s="32" t="s">
        <v>32</v>
      </c>
      <c r="T7" s="28" t="s">
        <v>46</v>
      </c>
    </row>
    <row r="8" spans="1:20" ht="14.25">
      <c r="A8" s="43"/>
      <c r="B8" s="8"/>
      <c r="C8" s="9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34"/>
      <c r="K8" s="35"/>
      <c r="L8" s="35"/>
      <c r="M8" s="34"/>
      <c r="N8" s="35"/>
      <c r="O8" s="35"/>
      <c r="P8" s="34"/>
      <c r="Q8" s="35"/>
      <c r="R8" s="35"/>
      <c r="S8" s="34"/>
      <c r="T8" s="7"/>
    </row>
    <row r="9" spans="1:20" ht="33.75">
      <c r="A9" s="13">
        <v>1</v>
      </c>
      <c r="B9" s="14" t="s">
        <v>13</v>
      </c>
      <c r="C9" s="13">
        <v>30</v>
      </c>
      <c r="D9" s="13" t="s">
        <v>14</v>
      </c>
      <c r="E9" s="15"/>
      <c r="F9" s="16"/>
      <c r="G9" s="17"/>
      <c r="H9" s="18"/>
      <c r="I9" s="18"/>
      <c r="J9" s="36">
        <v>105</v>
      </c>
      <c r="K9" s="35">
        <v>0.88</v>
      </c>
      <c r="L9" s="34">
        <f aca="true" t="shared" si="0" ref="L9:L15">J9*C9</f>
        <v>3150</v>
      </c>
      <c r="M9" s="36">
        <v>163.8</v>
      </c>
      <c r="N9" s="34">
        <f>M9/K9</f>
        <v>186.14</v>
      </c>
      <c r="O9" s="34">
        <f aca="true" t="shared" si="1" ref="O9:O15">N9*C9</f>
        <v>5584.2</v>
      </c>
      <c r="P9" s="37">
        <v>105</v>
      </c>
      <c r="Q9" s="34">
        <f>P9/K9</f>
        <v>119.32</v>
      </c>
      <c r="R9" s="34">
        <f aca="true" t="shared" si="2" ref="R9:R15">Q9*C9</f>
        <v>3579.6</v>
      </c>
      <c r="S9" s="34">
        <f aca="true" t="shared" si="3" ref="S9:S17">ROUND(R9*(1+G9),2)</f>
        <v>3579.6</v>
      </c>
      <c r="T9" s="7"/>
    </row>
    <row r="10" spans="1:20" ht="33.75">
      <c r="A10" s="13">
        <v>2</v>
      </c>
      <c r="B10" s="14" t="s">
        <v>15</v>
      </c>
      <c r="C10" s="13">
        <v>25</v>
      </c>
      <c r="D10" s="13" t="s">
        <v>16</v>
      </c>
      <c r="E10" s="15"/>
      <c r="F10" s="16"/>
      <c r="G10" s="17"/>
      <c r="H10" s="18"/>
      <c r="I10" s="18"/>
      <c r="J10" s="36">
        <v>40</v>
      </c>
      <c r="K10" s="35">
        <v>0.88</v>
      </c>
      <c r="L10" s="34">
        <f t="shared" si="0"/>
        <v>1000</v>
      </c>
      <c r="M10" s="36">
        <v>36.72</v>
      </c>
      <c r="N10" s="34">
        <f aca="true" t="shared" si="4" ref="N10:N17">M10/K10</f>
        <v>41.73</v>
      </c>
      <c r="O10" s="34">
        <f t="shared" si="1"/>
        <v>1043.25</v>
      </c>
      <c r="P10" s="37">
        <v>40</v>
      </c>
      <c r="Q10" s="34">
        <f aca="true" t="shared" si="5" ref="Q10:Q17">P10/K10</f>
        <v>45.45</v>
      </c>
      <c r="R10" s="34">
        <f t="shared" si="2"/>
        <v>1136.25</v>
      </c>
      <c r="S10" s="34">
        <f t="shared" si="3"/>
        <v>1136.25</v>
      </c>
      <c r="T10" s="7"/>
    </row>
    <row r="11" spans="1:20" ht="56.25">
      <c r="A11" s="13">
        <v>3</v>
      </c>
      <c r="B11" s="19" t="s">
        <v>17</v>
      </c>
      <c r="C11" s="13">
        <v>12</v>
      </c>
      <c r="D11" s="13" t="s">
        <v>18</v>
      </c>
      <c r="E11" s="15"/>
      <c r="F11" s="16"/>
      <c r="G11" s="17"/>
      <c r="H11" s="18"/>
      <c r="I11" s="18"/>
      <c r="J11" s="36">
        <v>32</v>
      </c>
      <c r="K11" s="35">
        <v>0.88</v>
      </c>
      <c r="L11" s="34">
        <f t="shared" si="0"/>
        <v>384</v>
      </c>
      <c r="M11" s="36">
        <v>55.9</v>
      </c>
      <c r="N11" s="34">
        <f t="shared" si="4"/>
        <v>63.52</v>
      </c>
      <c r="O11" s="34">
        <f t="shared" si="1"/>
        <v>762.24</v>
      </c>
      <c r="P11" s="37">
        <v>32</v>
      </c>
      <c r="Q11" s="34">
        <f t="shared" si="5"/>
        <v>36.36</v>
      </c>
      <c r="R11" s="34">
        <f t="shared" si="2"/>
        <v>436.32</v>
      </c>
      <c r="S11" s="34">
        <f t="shared" si="3"/>
        <v>436.32</v>
      </c>
      <c r="T11" s="7"/>
    </row>
    <row r="12" spans="1:20" ht="78.75">
      <c r="A12" s="13">
        <v>4</v>
      </c>
      <c r="B12" s="14" t="s">
        <v>19</v>
      </c>
      <c r="C12" s="13">
        <v>120</v>
      </c>
      <c r="D12" s="13" t="s">
        <v>20</v>
      </c>
      <c r="E12" s="15"/>
      <c r="F12" s="16"/>
      <c r="G12" s="17"/>
      <c r="H12" s="18"/>
      <c r="I12" s="18"/>
      <c r="J12" s="36">
        <v>15</v>
      </c>
      <c r="K12" s="35">
        <v>0.88</v>
      </c>
      <c r="L12" s="34">
        <f t="shared" si="0"/>
        <v>1800</v>
      </c>
      <c r="M12" s="36">
        <v>18.2</v>
      </c>
      <c r="N12" s="34">
        <f t="shared" si="4"/>
        <v>20.68</v>
      </c>
      <c r="O12" s="34">
        <f t="shared" si="1"/>
        <v>2481.6</v>
      </c>
      <c r="P12" s="37">
        <v>15</v>
      </c>
      <c r="Q12" s="34">
        <f t="shared" si="5"/>
        <v>17.05</v>
      </c>
      <c r="R12" s="34">
        <f t="shared" si="2"/>
        <v>2046</v>
      </c>
      <c r="S12" s="34">
        <f t="shared" si="3"/>
        <v>2046</v>
      </c>
      <c r="T12" s="7"/>
    </row>
    <row r="13" spans="1:20" ht="78.75">
      <c r="A13" s="13" t="s">
        <v>37</v>
      </c>
      <c r="B13" s="14" t="s">
        <v>38</v>
      </c>
      <c r="C13" s="13">
        <v>120</v>
      </c>
      <c r="D13" s="13" t="s">
        <v>22</v>
      </c>
      <c r="E13" s="15"/>
      <c r="F13" s="16"/>
      <c r="G13" s="17"/>
      <c r="H13" s="18"/>
      <c r="I13" s="18"/>
      <c r="J13" s="36">
        <v>100</v>
      </c>
      <c r="K13" s="35">
        <v>0.88</v>
      </c>
      <c r="L13" s="34">
        <f t="shared" si="0"/>
        <v>12000</v>
      </c>
      <c r="M13" s="36">
        <v>108.87</v>
      </c>
      <c r="N13" s="34">
        <f t="shared" si="4"/>
        <v>123.72</v>
      </c>
      <c r="O13" s="34">
        <f t="shared" si="1"/>
        <v>14846.4</v>
      </c>
      <c r="P13" s="37">
        <v>100</v>
      </c>
      <c r="Q13" s="34">
        <f t="shared" si="5"/>
        <v>113.64</v>
      </c>
      <c r="R13" s="34">
        <f t="shared" si="2"/>
        <v>13636.8</v>
      </c>
      <c r="S13" s="34">
        <f t="shared" si="3"/>
        <v>13636.8</v>
      </c>
      <c r="T13" s="7"/>
    </row>
    <row r="14" spans="1:20" ht="45">
      <c r="A14" s="13">
        <v>5</v>
      </c>
      <c r="B14" s="14" t="s">
        <v>23</v>
      </c>
      <c r="C14" s="13">
        <v>60</v>
      </c>
      <c r="D14" s="13" t="s">
        <v>24</v>
      </c>
      <c r="E14" s="15"/>
      <c r="F14" s="16"/>
      <c r="G14" s="17"/>
      <c r="H14" s="18"/>
      <c r="I14" s="18"/>
      <c r="J14" s="36">
        <v>10.5</v>
      </c>
      <c r="K14" s="35">
        <v>0.88</v>
      </c>
      <c r="L14" s="34">
        <f t="shared" si="0"/>
        <v>630</v>
      </c>
      <c r="M14" s="36">
        <v>12.02</v>
      </c>
      <c r="N14" s="34">
        <f t="shared" si="4"/>
        <v>13.66</v>
      </c>
      <c r="O14" s="34">
        <f t="shared" si="1"/>
        <v>819.6</v>
      </c>
      <c r="P14" s="37">
        <v>10.5</v>
      </c>
      <c r="Q14" s="34">
        <f t="shared" si="5"/>
        <v>11.93</v>
      </c>
      <c r="R14" s="34">
        <f t="shared" si="2"/>
        <v>715.8</v>
      </c>
      <c r="S14" s="34">
        <f t="shared" si="3"/>
        <v>715.8</v>
      </c>
      <c r="T14" s="7"/>
    </row>
    <row r="15" spans="1:20" ht="45">
      <c r="A15" s="13" t="s">
        <v>21</v>
      </c>
      <c r="B15" s="14" t="s">
        <v>39</v>
      </c>
      <c r="C15" s="13">
        <v>12</v>
      </c>
      <c r="D15" s="13" t="s">
        <v>22</v>
      </c>
      <c r="E15" s="15"/>
      <c r="F15" s="16"/>
      <c r="G15" s="17"/>
      <c r="H15" s="18"/>
      <c r="I15" s="18"/>
      <c r="J15" s="36">
        <v>100</v>
      </c>
      <c r="K15" s="35">
        <v>0.88</v>
      </c>
      <c r="L15" s="34">
        <f t="shared" si="0"/>
        <v>1200</v>
      </c>
      <c r="M15" s="36">
        <v>122.2</v>
      </c>
      <c r="N15" s="34">
        <f t="shared" si="4"/>
        <v>138.86</v>
      </c>
      <c r="O15" s="34">
        <f t="shared" si="1"/>
        <v>1666.32</v>
      </c>
      <c r="P15" s="37">
        <v>100</v>
      </c>
      <c r="Q15" s="34">
        <f t="shared" si="5"/>
        <v>113.64</v>
      </c>
      <c r="R15" s="34">
        <f t="shared" si="2"/>
        <v>1363.68</v>
      </c>
      <c r="S15" s="34">
        <f t="shared" si="3"/>
        <v>1363.68</v>
      </c>
      <c r="T15" s="7"/>
    </row>
    <row r="16" spans="1:20" ht="56.25">
      <c r="A16" s="13">
        <v>6</v>
      </c>
      <c r="B16" s="14" t="s">
        <v>26</v>
      </c>
      <c r="C16" s="20">
        <v>120</v>
      </c>
      <c r="D16" s="20" t="s">
        <v>36</v>
      </c>
      <c r="E16" s="15"/>
      <c r="F16" s="16"/>
      <c r="G16" s="17"/>
      <c r="H16" s="18"/>
      <c r="I16" s="18"/>
      <c r="J16" s="36">
        <v>12</v>
      </c>
      <c r="K16" s="35">
        <v>0.88</v>
      </c>
      <c r="L16" s="34">
        <f>J16*320</f>
        <v>3840</v>
      </c>
      <c r="M16" s="36">
        <v>14.51</v>
      </c>
      <c r="N16" s="34">
        <f t="shared" si="4"/>
        <v>16.49</v>
      </c>
      <c r="O16" s="34">
        <f>N16*320</f>
        <v>5276.8</v>
      </c>
      <c r="P16" s="37">
        <v>12</v>
      </c>
      <c r="Q16" s="34">
        <f t="shared" si="5"/>
        <v>13.64</v>
      </c>
      <c r="R16" s="34">
        <f>Q16*320</f>
        <v>4364.8</v>
      </c>
      <c r="S16" s="34">
        <f t="shared" si="3"/>
        <v>4364.8</v>
      </c>
      <c r="T16" s="7"/>
    </row>
    <row r="17" spans="1:20" ht="56.25">
      <c r="A17" s="13" t="s">
        <v>25</v>
      </c>
      <c r="B17" s="19" t="s">
        <v>26</v>
      </c>
      <c r="C17" s="13">
        <v>120</v>
      </c>
      <c r="D17" s="13" t="s">
        <v>12</v>
      </c>
      <c r="E17" s="15"/>
      <c r="F17" s="16"/>
      <c r="G17" s="17"/>
      <c r="H17" s="18"/>
      <c r="I17" s="18"/>
      <c r="J17" s="36">
        <v>14</v>
      </c>
      <c r="K17" s="35">
        <v>0.88</v>
      </c>
      <c r="L17" s="34">
        <f>J17*C17</f>
        <v>1680</v>
      </c>
      <c r="M17" s="36">
        <v>19.01</v>
      </c>
      <c r="N17" s="34">
        <f t="shared" si="4"/>
        <v>21.6</v>
      </c>
      <c r="O17" s="34">
        <f>N17*C17</f>
        <v>2592</v>
      </c>
      <c r="P17" s="37">
        <v>14</v>
      </c>
      <c r="Q17" s="34">
        <f t="shared" si="5"/>
        <v>15.91</v>
      </c>
      <c r="R17" s="34">
        <f>Q17*300</f>
        <v>4773</v>
      </c>
      <c r="S17" s="34">
        <f t="shared" si="3"/>
        <v>4773</v>
      </c>
      <c r="T17" s="7"/>
    </row>
    <row r="18" spans="1:20" ht="45">
      <c r="A18" s="13">
        <v>7</v>
      </c>
      <c r="B18" s="21" t="s">
        <v>28</v>
      </c>
      <c r="C18" s="22">
        <v>100</v>
      </c>
      <c r="D18" s="13" t="s">
        <v>27</v>
      </c>
      <c r="E18" s="15"/>
      <c r="F18" s="16"/>
      <c r="G18" s="17"/>
      <c r="H18" s="18"/>
      <c r="I18" s="18"/>
      <c r="J18" s="38">
        <v>26.86</v>
      </c>
      <c r="K18" s="35">
        <v>0.88</v>
      </c>
      <c r="L18" s="34">
        <f>J18*C18</f>
        <v>2686</v>
      </c>
      <c r="M18" s="34"/>
      <c r="N18" s="35"/>
      <c r="O18" s="34">
        <f>F18</f>
        <v>0</v>
      </c>
      <c r="P18" s="34"/>
      <c r="Q18" s="35"/>
      <c r="R18" s="34">
        <f>F18</f>
        <v>0</v>
      </c>
      <c r="S18" s="34">
        <f>I18</f>
        <v>0</v>
      </c>
      <c r="T18" s="7"/>
    </row>
    <row r="19" spans="1:20" ht="45">
      <c r="A19" s="13" t="s">
        <v>40</v>
      </c>
      <c r="B19" s="21" t="s">
        <v>28</v>
      </c>
      <c r="C19" s="22">
        <v>30</v>
      </c>
      <c r="D19" s="13" t="s">
        <v>12</v>
      </c>
      <c r="E19" s="15"/>
      <c r="F19" s="16"/>
      <c r="G19" s="17"/>
      <c r="H19" s="18"/>
      <c r="I19" s="18"/>
      <c r="J19" s="38">
        <v>55.43</v>
      </c>
      <c r="K19" s="35">
        <v>0.88</v>
      </c>
      <c r="L19" s="34">
        <f>J19*C19</f>
        <v>1662.9</v>
      </c>
      <c r="M19" s="34"/>
      <c r="N19" s="35"/>
      <c r="O19" s="34">
        <f>F19</f>
        <v>0</v>
      </c>
      <c r="P19" s="34"/>
      <c r="Q19" s="35"/>
      <c r="R19" s="34">
        <f>F19</f>
        <v>0</v>
      </c>
      <c r="S19" s="34">
        <f>I19</f>
        <v>0</v>
      </c>
      <c r="T19" s="7"/>
    </row>
    <row r="20" spans="1:255" ht="15">
      <c r="A20" s="13"/>
      <c r="B20" s="44" t="s">
        <v>41</v>
      </c>
      <c r="C20" s="44"/>
      <c r="D20" s="44"/>
      <c r="E20" s="44"/>
      <c r="F20" s="23">
        <f>SUM(F9:F19)</f>
        <v>0</v>
      </c>
      <c r="G20" s="11"/>
      <c r="H20" s="24">
        <f>SUM(H9:H19)</f>
        <v>0</v>
      </c>
      <c r="I20" s="24">
        <f>SUM(I9:I19)</f>
        <v>0</v>
      </c>
      <c r="J20" s="39">
        <v>166.3</v>
      </c>
      <c r="K20" s="28"/>
      <c r="L20" s="39">
        <f>SUM(L9:L19)</f>
        <v>30032.9</v>
      </c>
      <c r="M20" s="39"/>
      <c r="N20" s="28"/>
      <c r="O20" s="39">
        <f>SUM(O9:O19)</f>
        <v>35072.41</v>
      </c>
      <c r="P20" s="39"/>
      <c r="Q20" s="28"/>
      <c r="R20" s="40">
        <f>SUM(R9:R19)</f>
        <v>32052.25</v>
      </c>
      <c r="S20" s="40">
        <f>SUM(S9:S19)</f>
        <v>32052.25</v>
      </c>
      <c r="T20" s="2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ht="15">
      <c r="L21" s="5">
        <f>F20-L20</f>
        <v>-30032.9</v>
      </c>
    </row>
    <row r="22" ht="14.25">
      <c r="K22" s="6"/>
    </row>
  </sheetData>
  <sheetProtection/>
  <mergeCells count="4">
    <mergeCell ref="A7:A8"/>
    <mergeCell ref="B20:E20"/>
    <mergeCell ref="B4:H4"/>
    <mergeCell ref="B5:I5"/>
  </mergeCells>
  <printOptions/>
  <pageMargins left="0.11811023622047245" right="0.31496062992125984" top="0.35433070866141736" bottom="0.35433070866141736" header="0.11811023622047245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9" sqref="I9"/>
    </sheetView>
  </sheetViews>
  <sheetFormatPr defaultColWidth="8.796875" defaultRowHeight="14.25"/>
  <cols>
    <col min="1" max="1" width="27.19921875" style="0" bestFit="1" customWidth="1"/>
  </cols>
  <sheetData>
    <row r="1" spans="1:5" ht="14.25">
      <c r="A1" s="41"/>
      <c r="B1" s="41"/>
      <c r="C1" s="41"/>
      <c r="D1" s="41"/>
      <c r="E1" s="41"/>
    </row>
    <row r="2" spans="1:5" ht="14.25">
      <c r="A2" s="41"/>
      <c r="B2" s="41"/>
      <c r="C2" s="41"/>
      <c r="D2" s="41"/>
      <c r="E2" s="41"/>
    </row>
    <row r="3" spans="1:5" ht="14.25">
      <c r="A3" s="41"/>
      <c r="B3" s="41"/>
      <c r="C3" s="41"/>
      <c r="D3" s="41"/>
      <c r="E3" s="41"/>
    </row>
    <row r="4" spans="1:5" ht="14.25">
      <c r="A4" s="41"/>
      <c r="B4" s="41"/>
      <c r="C4" s="41"/>
      <c r="D4" s="41"/>
      <c r="E4" s="41"/>
    </row>
    <row r="5" spans="1:5" ht="14.25">
      <c r="A5" s="41"/>
      <c r="B5" s="41"/>
      <c r="C5" s="41"/>
      <c r="D5" s="41"/>
      <c r="E5" s="41"/>
    </row>
    <row r="6" spans="1:5" ht="14.25">
      <c r="A6" s="41"/>
      <c r="B6" s="41"/>
      <c r="C6" s="41"/>
      <c r="D6" s="41"/>
      <c r="E6" s="41"/>
    </row>
    <row r="7" spans="1:5" ht="14.25">
      <c r="A7" s="41"/>
      <c r="B7" s="41"/>
      <c r="C7" s="41"/>
      <c r="D7" s="41"/>
      <c r="E7" s="41"/>
    </row>
    <row r="8" spans="1:5" ht="14.25">
      <c r="A8" s="41"/>
      <c r="B8" s="41"/>
      <c r="C8" s="41"/>
      <c r="D8" s="41"/>
      <c r="E8" s="41"/>
    </row>
    <row r="9" spans="1:5" ht="14.25">
      <c r="A9" s="42"/>
      <c r="B9" s="41"/>
      <c r="C9" s="41"/>
      <c r="D9" s="41"/>
      <c r="E9" s="41"/>
    </row>
    <row r="10" spans="1:5" ht="14.25">
      <c r="A10" s="42"/>
      <c r="B10" s="41"/>
      <c r="C10" s="41"/>
      <c r="D10" s="41"/>
      <c r="E10" s="41"/>
    </row>
    <row r="11" spans="1:5" ht="14.25">
      <c r="A11" s="41"/>
      <c r="B11" s="41"/>
      <c r="C11" s="41"/>
      <c r="D11" s="41"/>
      <c r="E11" s="41"/>
    </row>
    <row r="12" spans="1:5" ht="14.25">
      <c r="A12" s="41"/>
      <c r="B12" s="41"/>
      <c r="C12" s="41"/>
      <c r="D12" s="41"/>
      <c r="E12" s="41"/>
    </row>
    <row r="13" spans="1:5" ht="14.25">
      <c r="A13" s="41"/>
      <c r="B13" s="41"/>
      <c r="C13" s="41"/>
      <c r="D13" s="41"/>
      <c r="E13" s="41"/>
    </row>
    <row r="14" spans="1:5" ht="14.25">
      <c r="A14" s="41"/>
      <c r="B14" s="41"/>
      <c r="C14" s="41"/>
      <c r="D14" s="41"/>
      <c r="E14" s="41"/>
    </row>
    <row r="15" spans="1:5" ht="14.25">
      <c r="A15" s="41"/>
      <c r="B15" s="41"/>
      <c r="C15" s="41"/>
      <c r="D15" s="41"/>
      <c r="E15" s="41"/>
    </row>
    <row r="16" spans="1:5" ht="14.25">
      <c r="A16" s="41"/>
      <c r="B16" s="41"/>
      <c r="C16" s="41"/>
      <c r="D16" s="41"/>
      <c r="E16" s="41"/>
    </row>
    <row r="17" spans="1:5" ht="14.25">
      <c r="A17" s="41"/>
      <c r="B17" s="41"/>
      <c r="C17" s="41"/>
      <c r="D17" s="41"/>
      <c r="E17" s="41"/>
    </row>
    <row r="18" spans="1:5" ht="14.25">
      <c r="A18" s="41"/>
      <c r="B18" s="41"/>
      <c r="C18" s="41"/>
      <c r="D18" s="41"/>
      <c r="E18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Lidia Brzeska</cp:lastModifiedBy>
  <cp:lastPrinted>2021-08-30T13:21:11Z</cp:lastPrinted>
  <dcterms:created xsi:type="dcterms:W3CDTF">2018-08-13T08:10:09Z</dcterms:created>
  <dcterms:modified xsi:type="dcterms:W3CDTF">2021-08-30T13:52:57Z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