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bak237\Desktop\"/>
    </mc:Choice>
  </mc:AlternateContent>
  <bookViews>
    <workbookView xWindow="0" yWindow="0" windowWidth="28800" windowHeight="12180" activeTab="1"/>
  </bookViews>
  <sheets>
    <sheet name="Arkusz1" sheetId="1" r:id="rId1"/>
    <sheet name="Drób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H27" i="2" s="1"/>
  <c r="G28" i="2"/>
  <c r="H28" i="2" s="1"/>
  <c r="G23" i="2" l="1"/>
  <c r="H23" i="2" s="1"/>
  <c r="G24" i="2"/>
  <c r="H24" i="2" s="1"/>
  <c r="G25" i="2"/>
  <c r="H25" i="2" s="1"/>
  <c r="G26" i="2"/>
  <c r="H26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H22" i="2" l="1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9" i="2" l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37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33" i="1"/>
  <c r="O132" i="1"/>
  <c r="M238" i="1"/>
  <c r="M239" i="1"/>
  <c r="M240" i="1"/>
  <c r="M241" i="1"/>
  <c r="M242" i="1"/>
  <c r="M243" i="1"/>
  <c r="M244" i="1"/>
  <c r="M245" i="1"/>
  <c r="M246" i="1"/>
  <c r="M247" i="1"/>
  <c r="M248" i="1"/>
  <c r="M237" i="1"/>
  <c r="O236" i="1"/>
  <c r="M218" i="1"/>
  <c r="O536" i="1" l="1"/>
  <c r="K536" i="1"/>
  <c r="M450" i="1" l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449" i="1"/>
  <c r="O448" i="1"/>
  <c r="K448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379" i="1"/>
  <c r="O378" i="1"/>
  <c r="K378" i="1"/>
  <c r="O375" i="1"/>
  <c r="K375" i="1"/>
  <c r="M365" i="1"/>
  <c r="M366" i="1"/>
  <c r="M367" i="1"/>
  <c r="M368" i="1"/>
  <c r="M369" i="1"/>
  <c r="M370" i="1"/>
  <c r="M371" i="1"/>
  <c r="M372" i="1"/>
  <c r="M373" i="1"/>
  <c r="M374" i="1"/>
  <c r="M364" i="1"/>
  <c r="O363" i="1"/>
  <c r="K363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284" i="1"/>
  <c r="O283" i="1"/>
  <c r="K283" i="1"/>
  <c r="M273" i="1"/>
  <c r="M274" i="1"/>
  <c r="M275" i="1"/>
  <c r="M276" i="1"/>
  <c r="M277" i="1"/>
  <c r="M278" i="1"/>
  <c r="M279" i="1"/>
  <c r="M280" i="1"/>
  <c r="M281" i="1"/>
  <c r="M282" i="1"/>
  <c r="M272" i="1"/>
  <c r="O271" i="1"/>
  <c r="K271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50" i="1"/>
  <c r="K236" i="1" l="1"/>
  <c r="M226" i="1"/>
  <c r="M227" i="1"/>
  <c r="M228" i="1"/>
  <c r="M229" i="1"/>
  <c r="M230" i="1"/>
  <c r="M231" i="1"/>
  <c r="M232" i="1"/>
  <c r="M233" i="1"/>
  <c r="M234" i="1"/>
  <c r="M235" i="1"/>
  <c r="M219" i="1"/>
  <c r="M220" i="1"/>
  <c r="M221" i="1"/>
  <c r="M222" i="1"/>
  <c r="M223" i="1"/>
  <c r="M224" i="1"/>
  <c r="M225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184" i="1"/>
  <c r="O183" i="1"/>
  <c r="K183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04" i="1"/>
  <c r="K132" i="1"/>
  <c r="K126" i="1"/>
  <c r="P103" i="1"/>
  <c r="K103" i="1"/>
  <c r="L101" i="1"/>
  <c r="L102" i="1"/>
  <c r="L100" i="1"/>
  <c r="P99" i="1"/>
  <c r="K99" i="1"/>
  <c r="L92" i="1"/>
  <c r="L93" i="1"/>
  <c r="L94" i="1"/>
  <c r="L95" i="1"/>
  <c r="L96" i="1"/>
  <c r="L97" i="1"/>
  <c r="L98" i="1"/>
  <c r="L91" i="1"/>
  <c r="L89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71" i="1"/>
  <c r="P70" i="1"/>
  <c r="M70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71" i="1"/>
  <c r="G71" i="1"/>
  <c r="I71" i="1" s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13" i="1"/>
  <c r="L5" i="1"/>
  <c r="I5" i="1"/>
  <c r="H61" i="1"/>
  <c r="H62" i="1"/>
  <c r="H63" i="1"/>
  <c r="H64" i="1"/>
  <c r="H65" i="1"/>
  <c r="H66" i="1"/>
  <c r="H67" i="1"/>
  <c r="H68" i="1"/>
  <c r="H69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24" i="1"/>
  <c r="H25" i="1"/>
  <c r="H26" i="1"/>
  <c r="H27" i="1"/>
  <c r="H22" i="1"/>
  <c r="H23" i="1"/>
  <c r="H20" i="1"/>
  <c r="H21" i="1"/>
  <c r="H19" i="1"/>
  <c r="H18" i="1"/>
  <c r="H17" i="1"/>
  <c r="H1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G13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2" i="1"/>
  <c r="G21" i="1"/>
  <c r="G20" i="1"/>
  <c r="G19" i="1"/>
  <c r="G18" i="1"/>
  <c r="G17" i="1"/>
  <c r="G16" i="1"/>
  <c r="I16" i="1" s="1"/>
  <c r="G15" i="1"/>
  <c r="I15" i="1" s="1"/>
  <c r="H15" i="1" s="1"/>
  <c r="H14" i="1"/>
  <c r="I14" i="1"/>
  <c r="G14" i="1"/>
  <c r="I13" i="1" l="1"/>
  <c r="H13" i="1" s="1"/>
  <c r="H306" i="1"/>
  <c r="H312" i="1"/>
  <c r="H288" i="1"/>
  <c r="H291" i="1"/>
  <c r="G588" i="1"/>
  <c r="H588" i="1" s="1"/>
  <c r="G587" i="1"/>
  <c r="H587" i="1" s="1"/>
  <c r="G582" i="1"/>
  <c r="H582" i="1" s="1"/>
  <c r="G583" i="1"/>
  <c r="H583" i="1" s="1"/>
  <c r="G584" i="1"/>
  <c r="H584" i="1" s="1"/>
  <c r="G585" i="1"/>
  <c r="H585" i="1" s="1"/>
  <c r="G581" i="1"/>
  <c r="H581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68" i="1"/>
  <c r="H568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5" i="1"/>
  <c r="H555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37" i="1"/>
  <c r="H537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524" i="1"/>
  <c r="H524" i="1" s="1"/>
  <c r="G525" i="1"/>
  <c r="H525" i="1" s="1"/>
  <c r="G526" i="1"/>
  <c r="H526" i="1" s="1"/>
  <c r="G527" i="1"/>
  <c r="H527" i="1" s="1"/>
  <c r="G528" i="1"/>
  <c r="H528" i="1" s="1"/>
  <c r="G529" i="1"/>
  <c r="H529" i="1" s="1"/>
  <c r="G530" i="1"/>
  <c r="H530" i="1" s="1"/>
  <c r="G531" i="1"/>
  <c r="H531" i="1" s="1"/>
  <c r="G532" i="1"/>
  <c r="H532" i="1" s="1"/>
  <c r="G533" i="1"/>
  <c r="H533" i="1" s="1"/>
  <c r="G515" i="1"/>
  <c r="H515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H473" i="1" s="1"/>
  <c r="G474" i="1"/>
  <c r="H47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3" i="1"/>
  <c r="H503" i="1" s="1"/>
  <c r="G504" i="1"/>
  <c r="H504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449" i="1"/>
  <c r="H44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H418" i="1" s="1"/>
  <c r="G419" i="1"/>
  <c r="H419" i="1" s="1"/>
  <c r="G420" i="1"/>
  <c r="H420" i="1" s="1"/>
  <c r="G421" i="1"/>
  <c r="H421" i="1" s="1"/>
  <c r="G422" i="1"/>
  <c r="H422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379" i="1"/>
  <c r="H379" i="1" s="1"/>
  <c r="G377" i="1"/>
  <c r="H377" i="1" s="1"/>
  <c r="G376" i="1"/>
  <c r="H376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64" i="1"/>
  <c r="H364" i="1" s="1"/>
  <c r="G305" i="1"/>
  <c r="H305" i="1" s="1"/>
  <c r="G306" i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04" i="1"/>
  <c r="H304" i="1" s="1"/>
  <c r="G285" i="1"/>
  <c r="H285" i="1" s="1"/>
  <c r="G286" i="1"/>
  <c r="H286" i="1" s="1"/>
  <c r="G287" i="1"/>
  <c r="H287" i="1" s="1"/>
  <c r="G288" i="1"/>
  <c r="G289" i="1"/>
  <c r="H289" i="1" s="1"/>
  <c r="G290" i="1"/>
  <c r="H290" i="1" s="1"/>
  <c r="G291" i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284" i="1"/>
  <c r="H284" i="1" s="1"/>
  <c r="H253" i="1"/>
  <c r="H254" i="1"/>
  <c r="H256" i="1"/>
  <c r="H224" i="1"/>
  <c r="H174" i="1"/>
  <c r="H177" i="1"/>
  <c r="H128" i="1"/>
  <c r="H120" i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G121" i="1"/>
  <c r="H121" i="1" s="1"/>
  <c r="G122" i="1"/>
  <c r="H122" i="1" s="1"/>
  <c r="G123" i="1"/>
  <c r="H123" i="1" s="1"/>
  <c r="G124" i="1"/>
  <c r="H124" i="1" s="1"/>
  <c r="G125" i="1"/>
  <c r="H125" i="1" s="1"/>
  <c r="G128" i="1"/>
  <c r="G129" i="1"/>
  <c r="H129" i="1" s="1"/>
  <c r="G130" i="1"/>
  <c r="H130" i="1" s="1"/>
  <c r="G131" i="1"/>
  <c r="H131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G175" i="1"/>
  <c r="H175" i="1" s="1"/>
  <c r="G176" i="1"/>
  <c r="H176" i="1" s="1"/>
  <c r="G177" i="1"/>
  <c r="G178" i="1"/>
  <c r="H178" i="1" s="1"/>
  <c r="G179" i="1"/>
  <c r="H179" i="1" s="1"/>
  <c r="G180" i="1"/>
  <c r="H180" i="1" s="1"/>
  <c r="G181" i="1"/>
  <c r="H181" i="1" s="1"/>
  <c r="G182" i="1"/>
  <c r="H182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51" i="1"/>
  <c r="H251" i="1" s="1"/>
  <c r="G252" i="1"/>
  <c r="H252" i="1" s="1"/>
  <c r="G253" i="1"/>
  <c r="G254" i="1"/>
  <c r="G255" i="1"/>
  <c r="H255" i="1" s="1"/>
  <c r="G256" i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72" i="1"/>
  <c r="H272" i="1" s="1"/>
  <c r="G250" i="1"/>
  <c r="H250" i="1" s="1"/>
  <c r="K249" i="1" s="1"/>
  <c r="O249" i="1" s="1"/>
  <c r="G237" i="1"/>
  <c r="H237" i="1" s="1"/>
  <c r="G218" i="1"/>
  <c r="H218" i="1" s="1"/>
  <c r="G184" i="1"/>
  <c r="H184" i="1" s="1"/>
  <c r="G133" i="1"/>
  <c r="H133" i="1" s="1"/>
  <c r="G127" i="1"/>
  <c r="H127" i="1" s="1"/>
  <c r="G104" i="1"/>
  <c r="H104" i="1" s="1"/>
  <c r="G102" i="1"/>
  <c r="H102" i="1" s="1"/>
  <c r="G101" i="1"/>
  <c r="H101" i="1" s="1"/>
  <c r="G100" i="1"/>
  <c r="H100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1" i="1"/>
  <c r="H91" i="1" s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K217" i="1" l="1"/>
  <c r="O217" i="1" s="1"/>
</calcChain>
</file>

<file path=xl/sharedStrings.xml><?xml version="1.0" encoding="utf-8"?>
<sst xmlns="http://schemas.openxmlformats.org/spreadsheetml/2006/main" count="1813" uniqueCount="1194">
  <si>
    <t>ZATWIERDZAM</t>
  </si>
  <si>
    <t>DOWÓDCA</t>
  </si>
  <si>
    <t>…………………………</t>
  </si>
  <si>
    <t xml:space="preserve">PLAN RZECZOWO-FINANSOWY </t>
  </si>
  <si>
    <t xml:space="preserve">ZAKUPU ŻYWNOŚCI W 2025 ROKU </t>
  </si>
  <si>
    <t>Lp.</t>
  </si>
  <si>
    <t>Nazwa produktu</t>
  </si>
  <si>
    <t>Jm</t>
  </si>
  <si>
    <t>Potrzeby ogółem</t>
  </si>
  <si>
    <t>cena (netto)</t>
  </si>
  <si>
    <t>VAT</t>
  </si>
  <si>
    <t>WARTOŚĆ (netto)</t>
  </si>
  <si>
    <t>WARTOŚĆ (brutto)</t>
  </si>
  <si>
    <t>II.</t>
  </si>
  <si>
    <t>GRUPY POZOSTAŁYCH ŚRODKÓW SPOŻYWCZYCH ZAKUPYWANYCH PRZEZ JEDNOSTKI WOJSKOWE ORGANIZUJĄCE ŻYWIENIE - WOG, KPW, BLOT, OZ LUB RBLOG*:</t>
  </si>
  <si>
    <t xml:space="preserve">1. ZIEMNIAKI I WARZYWA </t>
  </si>
  <si>
    <t>1.</t>
  </si>
  <si>
    <t>Ziemniaki jadalne</t>
  </si>
  <si>
    <t>kg</t>
  </si>
  <si>
    <t>2.</t>
  </si>
  <si>
    <t>Ziemniaki wczesne</t>
  </si>
  <si>
    <t>3.</t>
  </si>
  <si>
    <t>Bataty</t>
  </si>
  <si>
    <t>4.</t>
  </si>
  <si>
    <t>Buraki ćwikłowe</t>
  </si>
  <si>
    <t>5.</t>
  </si>
  <si>
    <t>Marchew</t>
  </si>
  <si>
    <t>6.</t>
  </si>
  <si>
    <t>Pietruszka korzeniowa</t>
  </si>
  <si>
    <t>7.</t>
  </si>
  <si>
    <t>Seler korzeniowy</t>
  </si>
  <si>
    <t>8.</t>
  </si>
  <si>
    <t>Cebula</t>
  </si>
  <si>
    <t>9.</t>
  </si>
  <si>
    <t>Cebula czerowna</t>
  </si>
  <si>
    <t>10.</t>
  </si>
  <si>
    <t>Por</t>
  </si>
  <si>
    <t>11.</t>
  </si>
  <si>
    <t>Kapusta biała</t>
  </si>
  <si>
    <t>12.</t>
  </si>
  <si>
    <t>Kapusta czerwona</t>
  </si>
  <si>
    <t>13.</t>
  </si>
  <si>
    <t>Kapusta kwaszona</t>
  </si>
  <si>
    <t>14.</t>
  </si>
  <si>
    <t>Jarmuż</t>
  </si>
  <si>
    <t>15.</t>
  </si>
  <si>
    <t>Czarna rzepa</t>
  </si>
  <si>
    <t>16.</t>
  </si>
  <si>
    <t>Fasola szparagowa</t>
  </si>
  <si>
    <t>17.</t>
  </si>
  <si>
    <t>Papryka słodka</t>
  </si>
  <si>
    <t>18.</t>
  </si>
  <si>
    <t>Pomidory</t>
  </si>
  <si>
    <t>19.</t>
  </si>
  <si>
    <t>Pomidory cherry</t>
  </si>
  <si>
    <t>20.</t>
  </si>
  <si>
    <t>Ogórki</t>
  </si>
  <si>
    <t>21.</t>
  </si>
  <si>
    <t>Ogórki kwaszone</t>
  </si>
  <si>
    <t>22.</t>
  </si>
  <si>
    <t>Ogórki małosolne</t>
  </si>
  <si>
    <t>23.</t>
  </si>
  <si>
    <t>Sałata</t>
  </si>
  <si>
    <t>24.</t>
  </si>
  <si>
    <t>Sałata lodowa</t>
  </si>
  <si>
    <t>25.</t>
  </si>
  <si>
    <t>Sałata karbowana</t>
  </si>
  <si>
    <t>26.</t>
  </si>
  <si>
    <t>Sałata rzymska</t>
  </si>
  <si>
    <t>27.</t>
  </si>
  <si>
    <t>Roszponka</t>
  </si>
  <si>
    <t>28.</t>
  </si>
  <si>
    <t>Cykoria</t>
  </si>
  <si>
    <t>29.</t>
  </si>
  <si>
    <t>Rukola</t>
  </si>
  <si>
    <t>30.</t>
  </si>
  <si>
    <t>Brokuły</t>
  </si>
  <si>
    <t>31.</t>
  </si>
  <si>
    <t>Kapusta włoska</t>
  </si>
  <si>
    <t>32.</t>
  </si>
  <si>
    <t>Kapusta pekińska</t>
  </si>
  <si>
    <t>33.</t>
  </si>
  <si>
    <t>Kapusta brukselska</t>
  </si>
  <si>
    <t>34.</t>
  </si>
  <si>
    <t>Kalafior</t>
  </si>
  <si>
    <t>35.</t>
  </si>
  <si>
    <t>Rzodkiewka</t>
  </si>
  <si>
    <t>36.</t>
  </si>
  <si>
    <t>Rabarbar</t>
  </si>
  <si>
    <t>37.</t>
  </si>
  <si>
    <t>Natka pietruszki</t>
  </si>
  <si>
    <t>38.</t>
  </si>
  <si>
    <t>Koperek zielony</t>
  </si>
  <si>
    <t>39.</t>
  </si>
  <si>
    <t>Mięta świeża cięta</t>
  </si>
  <si>
    <t>40.</t>
  </si>
  <si>
    <t>Bazylia świeża cięta</t>
  </si>
  <si>
    <t>41.</t>
  </si>
  <si>
    <t>Oregano świeże cięte</t>
  </si>
  <si>
    <t>42.</t>
  </si>
  <si>
    <t>Szczypiorek</t>
  </si>
  <si>
    <t>43.</t>
  </si>
  <si>
    <t>Botwina</t>
  </si>
  <si>
    <t>44.</t>
  </si>
  <si>
    <t>Kiełki rzodkiewki</t>
  </si>
  <si>
    <t>45.</t>
  </si>
  <si>
    <t>Kiełki groszku</t>
  </si>
  <si>
    <t>46.</t>
  </si>
  <si>
    <t>Kiełki słonecznika</t>
  </si>
  <si>
    <t>47.</t>
  </si>
  <si>
    <t>Szpinak świeży</t>
  </si>
  <si>
    <t>48.</t>
  </si>
  <si>
    <t>Seler naciowy</t>
  </si>
  <si>
    <t>49.</t>
  </si>
  <si>
    <t>Kalarepa</t>
  </si>
  <si>
    <t>50.</t>
  </si>
  <si>
    <t>Czosnek</t>
  </si>
  <si>
    <t>51.</t>
  </si>
  <si>
    <t xml:space="preserve">Pieczarki </t>
  </si>
  <si>
    <t>52.</t>
  </si>
  <si>
    <t>Cukinia</t>
  </si>
  <si>
    <t>53.</t>
  </si>
  <si>
    <t xml:space="preserve">Dynia </t>
  </si>
  <si>
    <t>54.</t>
  </si>
  <si>
    <t>Imbir świeży kłącze</t>
  </si>
  <si>
    <t>55.</t>
  </si>
  <si>
    <t>Kukurydza (kolba)</t>
  </si>
  <si>
    <t>56.</t>
  </si>
  <si>
    <t>Bakłażan</t>
  </si>
  <si>
    <t>57.</t>
  </si>
  <si>
    <t>Szparagi</t>
  </si>
  <si>
    <t>2. OWOCE gr I</t>
  </si>
  <si>
    <t>58.</t>
  </si>
  <si>
    <t>Banany</t>
  </si>
  <si>
    <t>59.</t>
  </si>
  <si>
    <t>Cytryny</t>
  </si>
  <si>
    <t>60.</t>
  </si>
  <si>
    <t>Pomarańcze</t>
  </si>
  <si>
    <t>61.</t>
  </si>
  <si>
    <t>Mandarynki</t>
  </si>
  <si>
    <t>62.</t>
  </si>
  <si>
    <t>Grejpfruty</t>
  </si>
  <si>
    <t>63.</t>
  </si>
  <si>
    <t>Arbuz</t>
  </si>
  <si>
    <t>64.</t>
  </si>
  <si>
    <t>Kiwi</t>
  </si>
  <si>
    <t>65.</t>
  </si>
  <si>
    <t>Morele</t>
  </si>
  <si>
    <t>66.</t>
  </si>
  <si>
    <t>Brzoskwinie</t>
  </si>
  <si>
    <t>67.</t>
  </si>
  <si>
    <t>Winogrona</t>
  </si>
  <si>
    <t>68.</t>
  </si>
  <si>
    <t>Jabłka</t>
  </si>
  <si>
    <t>69.</t>
  </si>
  <si>
    <t xml:space="preserve">Gruszki </t>
  </si>
  <si>
    <t>70.</t>
  </si>
  <si>
    <t>Mango</t>
  </si>
  <si>
    <t>71.</t>
  </si>
  <si>
    <t>Ananas</t>
  </si>
  <si>
    <t>72.</t>
  </si>
  <si>
    <t>Nektarynki</t>
  </si>
  <si>
    <t>73.</t>
  </si>
  <si>
    <t>Melon</t>
  </si>
  <si>
    <t>74.</t>
  </si>
  <si>
    <t xml:space="preserve">Awokado </t>
  </si>
  <si>
    <t>75.</t>
  </si>
  <si>
    <t>Granat</t>
  </si>
  <si>
    <t>76.</t>
  </si>
  <si>
    <t>Limonka</t>
  </si>
  <si>
    <t>3. OWOCE  gr II</t>
  </si>
  <si>
    <t>77.</t>
  </si>
  <si>
    <t xml:space="preserve">Wiśnie </t>
  </si>
  <si>
    <t>78.</t>
  </si>
  <si>
    <t>Czereśnie</t>
  </si>
  <si>
    <t>79.</t>
  </si>
  <si>
    <t xml:space="preserve">Śliwki </t>
  </si>
  <si>
    <t>80.</t>
  </si>
  <si>
    <t xml:space="preserve">Truskawka </t>
  </si>
  <si>
    <t>81.</t>
  </si>
  <si>
    <t xml:space="preserve">Malina  </t>
  </si>
  <si>
    <t>82.</t>
  </si>
  <si>
    <t>Jeżyny</t>
  </si>
  <si>
    <t>83.</t>
  </si>
  <si>
    <t>Agrest</t>
  </si>
  <si>
    <t>84.</t>
  </si>
  <si>
    <t xml:space="preserve">Borówka  </t>
  </si>
  <si>
    <t>4. JAJA</t>
  </si>
  <si>
    <t>85.</t>
  </si>
  <si>
    <t xml:space="preserve">Jaja </t>
  </si>
  <si>
    <t>szt</t>
  </si>
  <si>
    <t>86.</t>
  </si>
  <si>
    <t>Płynna pasteryzowana masa jajowa</t>
  </si>
  <si>
    <t>87.</t>
  </si>
  <si>
    <t>Płynne pasteryzowane białko jaj</t>
  </si>
  <si>
    <t>5. MIĘSO CZERWONE</t>
  </si>
  <si>
    <t>88.</t>
  </si>
  <si>
    <t>Antrykot wołowy b/k kręg.</t>
  </si>
  <si>
    <t>89.</t>
  </si>
  <si>
    <t>Wołowina ekstra</t>
  </si>
  <si>
    <t>90.</t>
  </si>
  <si>
    <t>Polędwica wołowa</t>
  </si>
  <si>
    <t>91.</t>
  </si>
  <si>
    <t>Polędwica wieprzowa</t>
  </si>
  <si>
    <t>92.</t>
  </si>
  <si>
    <t>Wołowina zrazowa b/k</t>
  </si>
  <si>
    <t>93.</t>
  </si>
  <si>
    <t>Udziec cielęcy b/k</t>
  </si>
  <si>
    <t>94.</t>
  </si>
  <si>
    <t>Łopatka cielęca b/k</t>
  </si>
  <si>
    <t>95.</t>
  </si>
  <si>
    <t>Karkówka wieprzowa b/k</t>
  </si>
  <si>
    <t>96.</t>
  </si>
  <si>
    <t>Karkówka wieprzowa z/k</t>
  </si>
  <si>
    <t>97.</t>
  </si>
  <si>
    <t>Łopatka wieprzowa b/k</t>
  </si>
  <si>
    <t>98.</t>
  </si>
  <si>
    <t>Łopatka wieprzowa z/k</t>
  </si>
  <si>
    <t>99.</t>
  </si>
  <si>
    <t>Schab wieprzowy b/k</t>
  </si>
  <si>
    <t>100.</t>
  </si>
  <si>
    <t>Schab wieprzowy z/k</t>
  </si>
  <si>
    <t>101.</t>
  </si>
  <si>
    <t>Boczek surowy b/k</t>
  </si>
  <si>
    <t>102.</t>
  </si>
  <si>
    <t>Żeberka wieprzowe</t>
  </si>
  <si>
    <t>103.</t>
  </si>
  <si>
    <t>Żeberka wędzone</t>
  </si>
  <si>
    <t>104.</t>
  </si>
  <si>
    <t>Szynka wieprzowa b/k</t>
  </si>
  <si>
    <t>105.</t>
  </si>
  <si>
    <t>Mięso wieprzowe od szynki b/k drobne</t>
  </si>
  <si>
    <t>106.</t>
  </si>
  <si>
    <t>Golonka wieprzowa z/k</t>
  </si>
  <si>
    <t>107.</t>
  </si>
  <si>
    <t>Golonka wieprzowa b/k - pakowana próżniowo</t>
  </si>
  <si>
    <t>108.</t>
  </si>
  <si>
    <t>Ozorki wieprzowe</t>
  </si>
  <si>
    <t>109.</t>
  </si>
  <si>
    <t>Wątroba wieprzowa</t>
  </si>
  <si>
    <t>6.  PRODUKTY GŁĘBOKO MROŻONE PRZYGOTOWYWANE METODĄ SOUS-VIDE</t>
  </si>
  <si>
    <t>110.</t>
  </si>
  <si>
    <t>Wieprzowina sous-vide</t>
  </si>
  <si>
    <t>111.</t>
  </si>
  <si>
    <t>Filet z piersi indyka sous-vide</t>
  </si>
  <si>
    <t>112.</t>
  </si>
  <si>
    <t>Udziec z indyka sous-vide</t>
  </si>
  <si>
    <t>113.</t>
  </si>
  <si>
    <t>Filet z piersi kurczaka sous-vide</t>
  </si>
  <si>
    <t>114.</t>
  </si>
  <si>
    <t>Udziec z kurczaka sous-vide</t>
  </si>
  <si>
    <t>7. PRODUKTY GŁĘBOKO MROŻONE</t>
  </si>
  <si>
    <t>115.</t>
  </si>
  <si>
    <t>Flaki mrożone</t>
  </si>
  <si>
    <t>116.</t>
  </si>
  <si>
    <t>Pierogi z mięsem mrożone</t>
  </si>
  <si>
    <t>117.</t>
  </si>
  <si>
    <t>Pierogi z kapustą i grzybami mrożone</t>
  </si>
  <si>
    <t>118.</t>
  </si>
  <si>
    <t>Pierogi z serem mrożone</t>
  </si>
  <si>
    <t>119.</t>
  </si>
  <si>
    <t>Pierogi ruskie mrożone</t>
  </si>
  <si>
    <t>120.</t>
  </si>
  <si>
    <t>Pierogi ze szpinakiem i serem feta mrożone</t>
  </si>
  <si>
    <t>121.</t>
  </si>
  <si>
    <t>Pierogi z owocami mrożone</t>
  </si>
  <si>
    <t>122.</t>
  </si>
  <si>
    <t>Uszka z kapustą i grzybami mrożone</t>
  </si>
  <si>
    <t>123.</t>
  </si>
  <si>
    <t>Paszteciki drożdżowe z mięsem mrożone</t>
  </si>
  <si>
    <t>124.</t>
  </si>
  <si>
    <t>Paszteciki drożdżowe z kapustą i grzybami mrożone</t>
  </si>
  <si>
    <t>125.</t>
  </si>
  <si>
    <t>Paszteciki drożdżowe z pieczarkami i serem mrożone</t>
  </si>
  <si>
    <t>126.</t>
  </si>
  <si>
    <t>Pyzy ziemniaczane z mięsem mrożone</t>
  </si>
  <si>
    <t>127.</t>
  </si>
  <si>
    <t>Pyzy ziemniaczane mrożone</t>
  </si>
  <si>
    <t>128.</t>
  </si>
  <si>
    <t>Krokiety z kapustą i grzybami mrożone</t>
  </si>
  <si>
    <t>129.</t>
  </si>
  <si>
    <t>Krokiety z mięsem mrożone</t>
  </si>
  <si>
    <t>130.</t>
  </si>
  <si>
    <t>Placki ziemniaczane mrożone</t>
  </si>
  <si>
    <t>131.</t>
  </si>
  <si>
    <t>Naleśniki z serem mrożone</t>
  </si>
  <si>
    <t>132.</t>
  </si>
  <si>
    <t>Naleśniki z owocami mrożone</t>
  </si>
  <si>
    <t>133.</t>
  </si>
  <si>
    <t>Kluski śląskie mrożone</t>
  </si>
  <si>
    <t>134.</t>
  </si>
  <si>
    <t>Kopytka mrożone</t>
  </si>
  <si>
    <t>135.</t>
  </si>
  <si>
    <t>Knedle z owocami mrożone</t>
  </si>
  <si>
    <t>136.</t>
  </si>
  <si>
    <t>Spód do pizzy mrożony</t>
  </si>
  <si>
    <t>137.</t>
  </si>
  <si>
    <t>Mieszanka warzywa dwuskładnikowa mrożona</t>
  </si>
  <si>
    <t>138.</t>
  </si>
  <si>
    <t>Mieszanka warzywna trzyskładnikowa mrożona</t>
  </si>
  <si>
    <t>139.</t>
  </si>
  <si>
    <t>Kapusta brukselska mrożona</t>
  </si>
  <si>
    <t>140.</t>
  </si>
  <si>
    <t>Fasola szparagowa mrożona</t>
  </si>
  <si>
    <t>141.</t>
  </si>
  <si>
    <t>Różyczki kalafiora mrożone</t>
  </si>
  <si>
    <t>142.</t>
  </si>
  <si>
    <t>Brokuł mrożony</t>
  </si>
  <si>
    <t>143.</t>
  </si>
  <si>
    <t>Szpinak mrożony</t>
  </si>
  <si>
    <t>144.</t>
  </si>
  <si>
    <t>Groszek zielony mrożony</t>
  </si>
  <si>
    <t>145.</t>
  </si>
  <si>
    <t>Marchewka mini mrożona</t>
  </si>
  <si>
    <t>146.</t>
  </si>
  <si>
    <t>Mieszanka chińska mrożona</t>
  </si>
  <si>
    <t>147.</t>
  </si>
  <si>
    <t>Dynia mrożona</t>
  </si>
  <si>
    <t>148.</t>
  </si>
  <si>
    <t xml:space="preserve">Kurki mrożone </t>
  </si>
  <si>
    <t>149.</t>
  </si>
  <si>
    <t>Frytki z batatów mrożone</t>
  </si>
  <si>
    <t>150.</t>
  </si>
  <si>
    <t>Frytki mrożone</t>
  </si>
  <si>
    <t>151.</t>
  </si>
  <si>
    <t>Krążki cebulowe mrożone</t>
  </si>
  <si>
    <t>152.</t>
  </si>
  <si>
    <t>Cząstki ziemniaka mrożone</t>
  </si>
  <si>
    <t>153.</t>
  </si>
  <si>
    <t>Truskawka mrożona</t>
  </si>
  <si>
    <t>154.</t>
  </si>
  <si>
    <t>Sałatka owocowa mrożona</t>
  </si>
  <si>
    <t>155.</t>
  </si>
  <si>
    <t>Czarna porzeczka mrożona</t>
  </si>
  <si>
    <t>156.</t>
  </si>
  <si>
    <t>Śliwka mrożona</t>
  </si>
  <si>
    <t>157.</t>
  </si>
  <si>
    <t xml:space="preserve">Wiśnie mrożone </t>
  </si>
  <si>
    <t>158.</t>
  </si>
  <si>
    <t>Maliny mrożone</t>
  </si>
  <si>
    <t>159.</t>
  </si>
  <si>
    <t>Ryż z warzywami i kurczakiem mrożony</t>
  </si>
  <si>
    <t>160.</t>
  </si>
  <si>
    <t>Hamburger wołowy mrożony</t>
  </si>
  <si>
    <t>161.</t>
  </si>
  <si>
    <t>Stek wołowy mrożony</t>
  </si>
  <si>
    <t>162.</t>
  </si>
  <si>
    <t>Kotlet mielony wieprzowo-wołowy mrożony</t>
  </si>
  <si>
    <t>163.</t>
  </si>
  <si>
    <t>Włoszczyzna mrożona</t>
  </si>
  <si>
    <t>164.</t>
  </si>
  <si>
    <t>Falafel mrożony</t>
  </si>
  <si>
    <t>8.  WĘDLINY Z MIĘSA CZERWONEGO</t>
  </si>
  <si>
    <t>165.</t>
  </si>
  <si>
    <t>Pasztetowa</t>
  </si>
  <si>
    <t>166.</t>
  </si>
  <si>
    <t>Salceson włoski</t>
  </si>
  <si>
    <t>167.</t>
  </si>
  <si>
    <t>Salceson ozorkowy</t>
  </si>
  <si>
    <t>168.</t>
  </si>
  <si>
    <t>Kaszanka z kaszy gryczanej</t>
  </si>
  <si>
    <t>169.</t>
  </si>
  <si>
    <t>Salami</t>
  </si>
  <si>
    <t>170.</t>
  </si>
  <si>
    <t>Kiełbasa myśliwska</t>
  </si>
  <si>
    <t>171.</t>
  </si>
  <si>
    <t>Kiełbasa jałowcowa</t>
  </si>
  <si>
    <t>172.</t>
  </si>
  <si>
    <t>Frankfurterki</t>
  </si>
  <si>
    <t>173.</t>
  </si>
  <si>
    <t>Kiełbasa parówkowa</t>
  </si>
  <si>
    <t>174.</t>
  </si>
  <si>
    <t>Parówki z szynki</t>
  </si>
  <si>
    <t>175.</t>
  </si>
  <si>
    <t>Mortadela</t>
  </si>
  <si>
    <t>176.</t>
  </si>
  <si>
    <t>Kiełbasa biała parzona</t>
  </si>
  <si>
    <t>177.</t>
  </si>
  <si>
    <t>Kiełbasa podlaska</t>
  </si>
  <si>
    <t>178.</t>
  </si>
  <si>
    <t>Kiełbasa wiejska</t>
  </si>
  <si>
    <t>179.</t>
  </si>
  <si>
    <t>Kiełbasa śląska</t>
  </si>
  <si>
    <t>180.</t>
  </si>
  <si>
    <t>Kiełbasa toruńska</t>
  </si>
  <si>
    <t>181.</t>
  </si>
  <si>
    <t>Kiełbasa zwyczajna</t>
  </si>
  <si>
    <t>182.</t>
  </si>
  <si>
    <t>Kiełbasa krakowska parzona</t>
  </si>
  <si>
    <t>183.</t>
  </si>
  <si>
    <t>Kiełbasa szynkowa wieprzowa</t>
  </si>
  <si>
    <t>184.</t>
  </si>
  <si>
    <t xml:space="preserve">Kiełbasa krakowska sucha </t>
  </si>
  <si>
    <t>185.</t>
  </si>
  <si>
    <t>Kiełbasa żywiecka</t>
  </si>
  <si>
    <t>186.</t>
  </si>
  <si>
    <t>Kabanosy</t>
  </si>
  <si>
    <t>187.</t>
  </si>
  <si>
    <t>Baleron</t>
  </si>
  <si>
    <t>188.</t>
  </si>
  <si>
    <t>Polędwica wieprzowa wędzona</t>
  </si>
  <si>
    <t>189.</t>
  </si>
  <si>
    <t>Szynka wieprzowa wędzona</t>
  </si>
  <si>
    <t>190.</t>
  </si>
  <si>
    <t>Szynka wieprzowa gotowana</t>
  </si>
  <si>
    <t>191.</t>
  </si>
  <si>
    <t>Szynka wieprzowa konserwowa</t>
  </si>
  <si>
    <t>192.</t>
  </si>
  <si>
    <t>Boczek wędzony parzony b/k</t>
  </si>
  <si>
    <t>193.</t>
  </si>
  <si>
    <t>Schab pieczony</t>
  </si>
  <si>
    <t>194.</t>
  </si>
  <si>
    <t>Rolada z boczku</t>
  </si>
  <si>
    <t>195.</t>
  </si>
  <si>
    <t>Pasztet wieprzowy pieczony</t>
  </si>
  <si>
    <t>196.</t>
  </si>
  <si>
    <t>Golonka wieprzowa</t>
  </si>
  <si>
    <t>197.</t>
  </si>
  <si>
    <t>Ogonówka</t>
  </si>
  <si>
    <t xml:space="preserve">9. DRÓB </t>
  </si>
  <si>
    <t>198.</t>
  </si>
  <si>
    <t>Noga z kurczaka mrożona</t>
  </si>
  <si>
    <t>199.</t>
  </si>
  <si>
    <t>Noga z kurczaka</t>
  </si>
  <si>
    <t>200.</t>
  </si>
  <si>
    <t>Podudzie z kurczaka</t>
  </si>
  <si>
    <t>201.</t>
  </si>
  <si>
    <t>Filet z piersi kurczaka mrożony</t>
  </si>
  <si>
    <t>202.</t>
  </si>
  <si>
    <t>Filet z piersi kurczaka</t>
  </si>
  <si>
    <t>203.</t>
  </si>
  <si>
    <t xml:space="preserve">Skrzydełka z kurczaka </t>
  </si>
  <si>
    <t>204.</t>
  </si>
  <si>
    <t>Filet z piersi indyka mrożony</t>
  </si>
  <si>
    <t>205.</t>
  </si>
  <si>
    <t>Filet z piersi indyka</t>
  </si>
  <si>
    <t>206.</t>
  </si>
  <si>
    <t>Mięso z udźca indyka</t>
  </si>
  <si>
    <t>207.</t>
  </si>
  <si>
    <t>Filet z piersi kaczki</t>
  </si>
  <si>
    <t>208.</t>
  </si>
  <si>
    <t>Udo z kaczki</t>
  </si>
  <si>
    <t>209.</t>
  </si>
  <si>
    <t>Indyk tuszka</t>
  </si>
  <si>
    <t>210.</t>
  </si>
  <si>
    <t>Golonka z indyka</t>
  </si>
  <si>
    <t>211.</t>
  </si>
  <si>
    <t>Przepiórka tuszka mrożona</t>
  </si>
  <si>
    <t>212.</t>
  </si>
  <si>
    <t>Kurczak - tuszka</t>
  </si>
  <si>
    <t>213.</t>
  </si>
  <si>
    <t>Wątroba z kurczaka</t>
  </si>
  <si>
    <t>214.</t>
  </si>
  <si>
    <t>Wątróbka z indyka</t>
  </si>
  <si>
    <t>215.</t>
  </si>
  <si>
    <t>Żołądki kurczaka</t>
  </si>
  <si>
    <t>10. WĘDLINY DROBIOWE</t>
  </si>
  <si>
    <t>216.</t>
  </si>
  <si>
    <t>Kabanosy drobiowe</t>
  </si>
  <si>
    <t>217.</t>
  </si>
  <si>
    <t>Kiełbasa szynkowa drobiowa</t>
  </si>
  <si>
    <t>218.</t>
  </si>
  <si>
    <t>Parówki z fileta z kurczaka</t>
  </si>
  <si>
    <t>219.</t>
  </si>
  <si>
    <t>Udko drobiowe wędzone</t>
  </si>
  <si>
    <t>220.</t>
  </si>
  <si>
    <t>Filet z piersi kurczaka wędzony</t>
  </si>
  <si>
    <t>221.</t>
  </si>
  <si>
    <t>Filet z piersi indyka wędzony</t>
  </si>
  <si>
    <t>222.</t>
  </si>
  <si>
    <t>Szynka drobiowa</t>
  </si>
  <si>
    <t>223.</t>
  </si>
  <si>
    <t>Szynka z indyka</t>
  </si>
  <si>
    <t>224.</t>
  </si>
  <si>
    <t>Mortadela drobiowa</t>
  </si>
  <si>
    <t>225.</t>
  </si>
  <si>
    <t>Bekon z indyka</t>
  </si>
  <si>
    <t>226.</t>
  </si>
  <si>
    <t>Pasztet drobiowy pieczony</t>
  </si>
  <si>
    <t>227.</t>
  </si>
  <si>
    <t>Krakowska drobiowa</t>
  </si>
  <si>
    <t xml:space="preserve">11. RYBY </t>
  </si>
  <si>
    <t>228.</t>
  </si>
  <si>
    <t>Karp świeży tusza</t>
  </si>
  <si>
    <t>229.</t>
  </si>
  <si>
    <t>Karp filet</t>
  </si>
  <si>
    <t>230.</t>
  </si>
  <si>
    <t>Pstrąg  filet</t>
  </si>
  <si>
    <t>231.</t>
  </si>
  <si>
    <t>Łosoś  filet</t>
  </si>
  <si>
    <t>232.</t>
  </si>
  <si>
    <t>Miruna - filet ze skórą</t>
  </si>
  <si>
    <t>233.</t>
  </si>
  <si>
    <t>Miruna filet ze skórą mrożony</t>
  </si>
  <si>
    <t>234.</t>
  </si>
  <si>
    <t>Sandacz filet mrożony</t>
  </si>
  <si>
    <t>235.</t>
  </si>
  <si>
    <t>Dorsz atlantycki filet mrożony</t>
  </si>
  <si>
    <t>236.</t>
  </si>
  <si>
    <t>Morszczuk filet mrożony</t>
  </si>
  <si>
    <t>237.</t>
  </si>
  <si>
    <t>Mintaj filet mrożony</t>
  </si>
  <si>
    <t>238.</t>
  </si>
  <si>
    <t>Śledzie solone matjasy filety</t>
  </si>
  <si>
    <t>239.</t>
  </si>
  <si>
    <t>Łosoś wędzony filet</t>
  </si>
  <si>
    <t>240.</t>
  </si>
  <si>
    <t>Łosoś wędzony na zimno - plastrowany</t>
  </si>
  <si>
    <t>241.</t>
  </si>
  <si>
    <t>Makrela wędzona tusza</t>
  </si>
  <si>
    <t>242.</t>
  </si>
  <si>
    <t>Krewetki mrożone</t>
  </si>
  <si>
    <t>243.</t>
  </si>
  <si>
    <t>Śledź marynowany</t>
  </si>
  <si>
    <t>244.</t>
  </si>
  <si>
    <t>Śledź po kaszubsku</t>
  </si>
  <si>
    <t>245.</t>
  </si>
  <si>
    <t>Tuńczyk w sosie własnym</t>
  </si>
  <si>
    <t>246.</t>
  </si>
  <si>
    <t>Filet z mintaja panierowany mrożony</t>
  </si>
  <si>
    <t>247.</t>
  </si>
  <si>
    <t>Filet rybny w panierce z dodatkiem ziół mrożony</t>
  </si>
  <si>
    <t>248.</t>
  </si>
  <si>
    <t>Ryba z sosem brokułowym mrożona</t>
  </si>
  <si>
    <t>12. OLEJE I TŁUSZCZE ROŚLINNE</t>
  </si>
  <si>
    <t>249.</t>
  </si>
  <si>
    <t>Olej  rzepakowy</t>
  </si>
  <si>
    <t>l</t>
  </si>
  <si>
    <t>250.</t>
  </si>
  <si>
    <t>Oliwa z oliwek</t>
  </si>
  <si>
    <t>251.</t>
  </si>
  <si>
    <t>Olej  słonecznikowy</t>
  </si>
  <si>
    <t>252.</t>
  </si>
  <si>
    <t>Olej sezamowy</t>
  </si>
  <si>
    <t>253.</t>
  </si>
  <si>
    <t>Olej kukurydziany</t>
  </si>
  <si>
    <t>254.</t>
  </si>
  <si>
    <t>Olej z pestek winogron</t>
  </si>
  <si>
    <t>255.</t>
  </si>
  <si>
    <t>Margaryna jednoporcjowa</t>
  </si>
  <si>
    <t>256.</t>
  </si>
  <si>
    <t>Margaryna</t>
  </si>
  <si>
    <t>257.</t>
  </si>
  <si>
    <t>Frytura</t>
  </si>
  <si>
    <t>258.</t>
  </si>
  <si>
    <t>Masło orzechowe jednoporcjowe</t>
  </si>
  <si>
    <t>259.</t>
  </si>
  <si>
    <t>Masło orzechowe</t>
  </si>
  <si>
    <t>13. SOSY, ZUPY, PRZYPRAWY PRZETWORZONE</t>
  </si>
  <si>
    <t>260.</t>
  </si>
  <si>
    <t>Sos grzybowy</t>
  </si>
  <si>
    <t>261.</t>
  </si>
  <si>
    <t>Sos do sałatek</t>
  </si>
  <si>
    <t>262.</t>
  </si>
  <si>
    <t>Sos boloński</t>
  </si>
  <si>
    <t>263.</t>
  </si>
  <si>
    <t>Sos sojowy jasny</t>
  </si>
  <si>
    <t>264.</t>
  </si>
  <si>
    <t>Sos sojowy o obniżonej zawartości soli</t>
  </si>
  <si>
    <t>265.</t>
  </si>
  <si>
    <t>Sos czosnkowy</t>
  </si>
  <si>
    <t>266.</t>
  </si>
  <si>
    <t>Sos jogurtowo-czosnkowy</t>
  </si>
  <si>
    <t>267.</t>
  </si>
  <si>
    <t>Sos 1000 wysp</t>
  </si>
  <si>
    <t>268.</t>
  </si>
  <si>
    <t>Sos chili</t>
  </si>
  <si>
    <t>269.</t>
  </si>
  <si>
    <t>Sos meksykański</t>
  </si>
  <si>
    <t>270.</t>
  </si>
  <si>
    <t>Sos barbecue</t>
  </si>
  <si>
    <t>271.</t>
  </si>
  <si>
    <t>Sos słodko-kwaśny</t>
  </si>
  <si>
    <t>272.</t>
  </si>
  <si>
    <t>Barszcz czerwony - instant</t>
  </si>
  <si>
    <t>273.</t>
  </si>
  <si>
    <t>Barszcz czerwony koncentrat w płynie</t>
  </si>
  <si>
    <t>274.</t>
  </si>
  <si>
    <t>Żurek na zakwasie koncentrat</t>
  </si>
  <si>
    <t>275.</t>
  </si>
  <si>
    <t>Żurek - instant</t>
  </si>
  <si>
    <t>276.</t>
  </si>
  <si>
    <t>Bulion drobiowy</t>
  </si>
  <si>
    <t>277.</t>
  </si>
  <si>
    <t>Bulion drobiowy - kostka</t>
  </si>
  <si>
    <t>278.</t>
  </si>
  <si>
    <t>Rosół wołowy</t>
  </si>
  <si>
    <t>279.</t>
  </si>
  <si>
    <t>Majonez jednoporcjowy</t>
  </si>
  <si>
    <t>280.</t>
  </si>
  <si>
    <t>Majonez</t>
  </si>
  <si>
    <t>281.</t>
  </si>
  <si>
    <t>Majonez o obniżonej zawartości tłuszczu jednoporcjowy</t>
  </si>
  <si>
    <t>282.</t>
  </si>
  <si>
    <t>Musztarda jednoporcjowa</t>
  </si>
  <si>
    <t>283.</t>
  </si>
  <si>
    <t>Musztarda</t>
  </si>
  <si>
    <t>284.</t>
  </si>
  <si>
    <t>Musztarda francuska</t>
  </si>
  <si>
    <t>285.</t>
  </si>
  <si>
    <t>Musztarda miodowa</t>
  </si>
  <si>
    <t>286.</t>
  </si>
  <si>
    <t>Ketchup jednoporcjowy</t>
  </si>
  <si>
    <t>287.</t>
  </si>
  <si>
    <t>Ketchup</t>
  </si>
  <si>
    <t>288.</t>
  </si>
  <si>
    <t>Przyprawa do zup w płynie</t>
  </si>
  <si>
    <t>289.</t>
  </si>
  <si>
    <t>Przyprawa do mięsa</t>
  </si>
  <si>
    <t>290.</t>
  </si>
  <si>
    <t>Przyprawa uniwersalna</t>
  </si>
  <si>
    <t>291.</t>
  </si>
  <si>
    <t>Przyprawa gyros</t>
  </si>
  <si>
    <t>292.</t>
  </si>
  <si>
    <t>Przyprawa do flaków</t>
  </si>
  <si>
    <t>293.</t>
  </si>
  <si>
    <t>Przyprawa Garam Masala</t>
  </si>
  <si>
    <t>294.</t>
  </si>
  <si>
    <t xml:space="preserve">Przyprawa do kurczaka </t>
  </si>
  <si>
    <t>295.</t>
  </si>
  <si>
    <t>Ocet</t>
  </si>
  <si>
    <t>296.</t>
  </si>
  <si>
    <t>Ocet jabłkowy</t>
  </si>
  <si>
    <t>297.</t>
  </si>
  <si>
    <t>Ocet balsamiczny</t>
  </si>
  <si>
    <t>298.</t>
  </si>
  <si>
    <t>Ocet winny biały</t>
  </si>
  <si>
    <t>299.</t>
  </si>
  <si>
    <t>Ocet winny czerwony</t>
  </si>
  <si>
    <t>300.</t>
  </si>
  <si>
    <t>Koncentrat pomidorowy</t>
  </si>
  <si>
    <t>301.</t>
  </si>
  <si>
    <t>Kwasek cytrynowy spożywczy</t>
  </si>
  <si>
    <t>302.</t>
  </si>
  <si>
    <t>Żelatyna spożywcza</t>
  </si>
  <si>
    <t>303.</t>
  </si>
  <si>
    <t>Drożdże suszone</t>
  </si>
  <si>
    <t>304.</t>
  </si>
  <si>
    <t>Liśc laurowy</t>
  </si>
  <si>
    <t>305.</t>
  </si>
  <si>
    <t>Majeranek</t>
  </si>
  <si>
    <t>306.</t>
  </si>
  <si>
    <t>Tymianek</t>
  </si>
  <si>
    <t>307.</t>
  </si>
  <si>
    <t>Kminek cały</t>
  </si>
  <si>
    <t>308.</t>
  </si>
  <si>
    <t>Ziele angielskie</t>
  </si>
  <si>
    <t>309.</t>
  </si>
  <si>
    <t>Borowik suszony</t>
  </si>
  <si>
    <t>310.</t>
  </si>
  <si>
    <t>Podgrzybek suszony</t>
  </si>
  <si>
    <t>311.</t>
  </si>
  <si>
    <t>Rozmaryn</t>
  </si>
  <si>
    <t>312.</t>
  </si>
  <si>
    <t>313.</t>
  </si>
  <si>
    <t>Papryka chili</t>
  </si>
  <si>
    <t>314.</t>
  </si>
  <si>
    <t>315.</t>
  </si>
  <si>
    <t xml:space="preserve">Bazylia </t>
  </si>
  <si>
    <t>316.</t>
  </si>
  <si>
    <t>Oregano</t>
  </si>
  <si>
    <t>317.</t>
  </si>
  <si>
    <t>Przyprawa curry</t>
  </si>
  <si>
    <t>318.</t>
  </si>
  <si>
    <t>Kurkuma</t>
  </si>
  <si>
    <t>319.</t>
  </si>
  <si>
    <t>Kmin rzymski mielony</t>
  </si>
  <si>
    <t>320.</t>
  </si>
  <si>
    <t>Koperek suszony</t>
  </si>
  <si>
    <t>321.</t>
  </si>
  <si>
    <t>Natka pietruszki suszona</t>
  </si>
  <si>
    <t>322.</t>
  </si>
  <si>
    <t>Włoszczyzna suszona</t>
  </si>
  <si>
    <t>323.</t>
  </si>
  <si>
    <t>Kolendra</t>
  </si>
  <si>
    <t>324.</t>
  </si>
  <si>
    <t>Cynamon</t>
  </si>
  <si>
    <t>325.</t>
  </si>
  <si>
    <t>Zioła prowansalskie</t>
  </si>
  <si>
    <t>326.</t>
  </si>
  <si>
    <t>Pieprz czarny mielony porcjowany</t>
  </si>
  <si>
    <t>327.</t>
  </si>
  <si>
    <t>Pieprz czarny mielony</t>
  </si>
  <si>
    <t>328.</t>
  </si>
  <si>
    <t>Pieprz cytrynowy</t>
  </si>
  <si>
    <t>329.</t>
  </si>
  <si>
    <t>Pieprz ziołowy</t>
  </si>
  <si>
    <t>330.</t>
  </si>
  <si>
    <t>Mięta zielona otarta</t>
  </si>
  <si>
    <t>331.</t>
  </si>
  <si>
    <t>Imbir mielony</t>
  </si>
  <si>
    <t>332.</t>
  </si>
  <si>
    <t>Estragon</t>
  </si>
  <si>
    <t>333.</t>
  </si>
  <si>
    <t>Lubczyk</t>
  </si>
  <si>
    <t>334.</t>
  </si>
  <si>
    <t>Jałowiec</t>
  </si>
  <si>
    <t>335.</t>
  </si>
  <si>
    <t>Goździki</t>
  </si>
  <si>
    <t>336.</t>
  </si>
  <si>
    <t>Gałka muszkatołowa</t>
  </si>
  <si>
    <t>337.</t>
  </si>
  <si>
    <t>Sól spożywcza porcjowana</t>
  </si>
  <si>
    <t>338.</t>
  </si>
  <si>
    <t>Sól spożywcza jodowana</t>
  </si>
  <si>
    <t>14. KAWA, HERBATA</t>
  </si>
  <si>
    <t>339.</t>
  </si>
  <si>
    <t>Kawa naturalna mielona</t>
  </si>
  <si>
    <t>340.</t>
  </si>
  <si>
    <t>Kawa rozpuszczalna</t>
  </si>
  <si>
    <t>341.</t>
  </si>
  <si>
    <t>Kawa naturalna ziarnista</t>
  </si>
  <si>
    <t>342.</t>
  </si>
  <si>
    <t>Kawa rozpuszczalna bezkofeinowa</t>
  </si>
  <si>
    <t>343.</t>
  </si>
  <si>
    <t>Kawa rozpuszczalna - saszetka</t>
  </si>
  <si>
    <t>344.</t>
  </si>
  <si>
    <t>Herbata czarna liściasta</t>
  </si>
  <si>
    <t>345.</t>
  </si>
  <si>
    <t>Herbata czarna granulowana</t>
  </si>
  <si>
    <t>346.</t>
  </si>
  <si>
    <t>Herbata czarna w torebkach (ekspresowa)</t>
  </si>
  <si>
    <t>347.</t>
  </si>
  <si>
    <t>Herbata zielona  w torebkach (ekspresowa)</t>
  </si>
  <si>
    <t>348.</t>
  </si>
  <si>
    <t>Herbata zielona liściasta</t>
  </si>
  <si>
    <t>349.</t>
  </si>
  <si>
    <t>Herbata witaminizowana</t>
  </si>
  <si>
    <t>15. TŁUSZCZE ZWIERZĘCE</t>
  </si>
  <si>
    <t>350.</t>
  </si>
  <si>
    <t>Smalec wieprzowy</t>
  </si>
  <si>
    <t>351.</t>
  </si>
  <si>
    <t xml:space="preserve">Słonina </t>
  </si>
  <si>
    <t>16. MLEKO I PRZETWORY MLECZARSKIE</t>
  </si>
  <si>
    <t>352.</t>
  </si>
  <si>
    <t>Mleko w proszku pełne</t>
  </si>
  <si>
    <t>353.</t>
  </si>
  <si>
    <t>Mleko w proszku odtłuszczone</t>
  </si>
  <si>
    <t>354.</t>
  </si>
  <si>
    <t>Mleko spożywcze pasteryz. 2% tł.</t>
  </si>
  <si>
    <t>355.</t>
  </si>
  <si>
    <t>Mleko spożywcze pasteryz.1% tł. wzbogacone w wit. A i D</t>
  </si>
  <si>
    <t>356.</t>
  </si>
  <si>
    <t>Mleko spożywcze odtłuszczone UHT wzbogacone w wit. A i D</t>
  </si>
  <si>
    <t>357.</t>
  </si>
  <si>
    <t>Mleko spożywcze odtłuszczone UHT</t>
  </si>
  <si>
    <t>358.</t>
  </si>
  <si>
    <t>Mleko spożywcze  UHT 1,5% tł.bez laktozy</t>
  </si>
  <si>
    <t>359.</t>
  </si>
  <si>
    <t>Mleko spożywcze  UHT 2% tł.</t>
  </si>
  <si>
    <t>360.</t>
  </si>
  <si>
    <t>Mleko o smaku czekoladowym UHT 1,5% tł.</t>
  </si>
  <si>
    <t>361.</t>
  </si>
  <si>
    <t>Mleko o smaku truskawkowym UHT 1,5% tł.</t>
  </si>
  <si>
    <t>362.</t>
  </si>
  <si>
    <t>Mleko zsiadłe</t>
  </si>
  <si>
    <t>363.</t>
  </si>
  <si>
    <t>Śmietana 9% tł.</t>
  </si>
  <si>
    <t>364.</t>
  </si>
  <si>
    <t>Śmietana 12% tł.</t>
  </si>
  <si>
    <t>365.</t>
  </si>
  <si>
    <t>Śmietana 18% tł.</t>
  </si>
  <si>
    <t>366.</t>
  </si>
  <si>
    <t>Śmietanka kremowa 30% tł.</t>
  </si>
  <si>
    <t>367.</t>
  </si>
  <si>
    <t>Jogurt naturalny typ grecki</t>
  </si>
  <si>
    <t>368.</t>
  </si>
  <si>
    <t xml:space="preserve">Jogurt naturalny </t>
  </si>
  <si>
    <t>369.</t>
  </si>
  <si>
    <t>Jogurt naturalny light</t>
  </si>
  <si>
    <t>370.</t>
  </si>
  <si>
    <t xml:space="preserve">Jogurt owocowy </t>
  </si>
  <si>
    <t>371.</t>
  </si>
  <si>
    <t>Jogurt owocowy light</t>
  </si>
  <si>
    <t>372.</t>
  </si>
  <si>
    <t>Jogurt owocowy ze zbożami</t>
  </si>
  <si>
    <t>373.</t>
  </si>
  <si>
    <t>Jogurt z płatkami owsianymi</t>
  </si>
  <si>
    <t>374.</t>
  </si>
  <si>
    <t xml:space="preserve">Jogurt z wysoką zawartością białka </t>
  </si>
  <si>
    <t>375.</t>
  </si>
  <si>
    <t>Jogurt z wysoką zawartością białka - pitny (różne smaki)</t>
  </si>
  <si>
    <t>376.</t>
  </si>
  <si>
    <t>Jogurt pitny (różne smaki)</t>
  </si>
  <si>
    <t>377.</t>
  </si>
  <si>
    <t>Jogurt naturalny typu islandzkiego</t>
  </si>
  <si>
    <t>378.</t>
  </si>
  <si>
    <t>Maślanka</t>
  </si>
  <si>
    <t>379.</t>
  </si>
  <si>
    <t>Deser mleczny z owocami</t>
  </si>
  <si>
    <t>380.</t>
  </si>
  <si>
    <t>Deser mleczny z czekoladą</t>
  </si>
  <si>
    <t>381.</t>
  </si>
  <si>
    <t>Deser jogurtowy</t>
  </si>
  <si>
    <t>382.</t>
  </si>
  <si>
    <t>Serek twarogowy ziarnisty z owocami</t>
  </si>
  <si>
    <t>383.</t>
  </si>
  <si>
    <t>Serek homogenizowany naturalny</t>
  </si>
  <si>
    <t>384.</t>
  </si>
  <si>
    <t>Serek homogenizowany owocowy</t>
  </si>
  <si>
    <t>385.</t>
  </si>
  <si>
    <t>Serek homogenizowany waniliowy</t>
  </si>
  <si>
    <t>386.</t>
  </si>
  <si>
    <t>Serek twarogowy do smarowania porcjowany (różne smaki)</t>
  </si>
  <si>
    <t>387.</t>
  </si>
  <si>
    <t>Serek twarogowy do smarowania (różne smaki)</t>
  </si>
  <si>
    <t>388.</t>
  </si>
  <si>
    <t xml:space="preserve">Serek śmietankowy naturalny light do smarowania </t>
  </si>
  <si>
    <t>389.</t>
  </si>
  <si>
    <t>Serek mascarpone</t>
  </si>
  <si>
    <t>390.</t>
  </si>
  <si>
    <t xml:space="preserve">Kefir </t>
  </si>
  <si>
    <t>391.</t>
  </si>
  <si>
    <t xml:space="preserve">Ser twarogowy chudy </t>
  </si>
  <si>
    <t>392.</t>
  </si>
  <si>
    <t>Ser twarogowy półtłusty</t>
  </si>
  <si>
    <t>393.</t>
  </si>
  <si>
    <t>Serek twarogowy ziarnisty light</t>
  </si>
  <si>
    <t>394.</t>
  </si>
  <si>
    <t>Serek twarogowy ziarnisty</t>
  </si>
  <si>
    <t>395.</t>
  </si>
  <si>
    <t>Serek fromage</t>
  </si>
  <si>
    <t>396.</t>
  </si>
  <si>
    <t>Ser ementaler w plastrach</t>
  </si>
  <si>
    <t>397.</t>
  </si>
  <si>
    <t>Ser Monterey Jack</t>
  </si>
  <si>
    <t>398.</t>
  </si>
  <si>
    <t>Ser Pepper Jack</t>
  </si>
  <si>
    <t>399.</t>
  </si>
  <si>
    <t xml:space="preserve">Ser edamski </t>
  </si>
  <si>
    <t>400.</t>
  </si>
  <si>
    <t>Ser edamski light w plastrach</t>
  </si>
  <si>
    <t>401.</t>
  </si>
  <si>
    <r>
      <t xml:space="preserve">Ser gouda </t>
    </r>
    <r>
      <rPr>
        <b/>
        <strike/>
        <sz val="11"/>
        <rFont val="Arial"/>
        <family val="2"/>
        <charset val="238"/>
      </rPr>
      <t/>
    </r>
  </si>
  <si>
    <t>402.</t>
  </si>
  <si>
    <t>Ser salami z przyprawami</t>
  </si>
  <si>
    <t>403.</t>
  </si>
  <si>
    <t xml:space="preserve">Ser salami </t>
  </si>
  <si>
    <t>404.</t>
  </si>
  <si>
    <t>Ser maasdamer</t>
  </si>
  <si>
    <t>405.</t>
  </si>
  <si>
    <t xml:space="preserve">Ser camembert </t>
  </si>
  <si>
    <t>406.</t>
  </si>
  <si>
    <t>Ser topiony z szynką</t>
  </si>
  <si>
    <t>407.</t>
  </si>
  <si>
    <t>Ser topiony z papryką</t>
  </si>
  <si>
    <t>408.</t>
  </si>
  <si>
    <t>Ser topiony pełnotłusty</t>
  </si>
  <si>
    <t>409.</t>
  </si>
  <si>
    <t xml:space="preserve">Ser kremowy topiony śmietankowy w plastrach </t>
  </si>
  <si>
    <t>410.</t>
  </si>
  <si>
    <t>Ser topiony w plastrach</t>
  </si>
  <si>
    <t>411.</t>
  </si>
  <si>
    <t>Ser wędzony</t>
  </si>
  <si>
    <t>412.</t>
  </si>
  <si>
    <t>Ser mozzarella tarty</t>
  </si>
  <si>
    <t>413.</t>
  </si>
  <si>
    <t>Ser mozzarella light</t>
  </si>
  <si>
    <t>414.</t>
  </si>
  <si>
    <t>Ser mozzarella</t>
  </si>
  <si>
    <t>415.</t>
  </si>
  <si>
    <t>Ser sałatkowy</t>
  </si>
  <si>
    <t>416.</t>
  </si>
  <si>
    <t>Ser parmezan</t>
  </si>
  <si>
    <t>417.</t>
  </si>
  <si>
    <t xml:space="preserve">Ser pleśniowy  </t>
  </si>
  <si>
    <t>418.</t>
  </si>
  <si>
    <t>Masło ekstra jednoporcjowe</t>
  </si>
  <si>
    <t>419.</t>
  </si>
  <si>
    <t xml:space="preserve">Masło ekstra </t>
  </si>
  <si>
    <t>420.</t>
  </si>
  <si>
    <t>Śmietanka do kawy jednoporcjowa</t>
  </si>
  <si>
    <t>17. PIECZYWO I WYROBY CUKIERNICZE</t>
  </si>
  <si>
    <t>421.</t>
  </si>
  <si>
    <t>Bułka pszenna zwykła</t>
  </si>
  <si>
    <t>422.</t>
  </si>
  <si>
    <t>Bułka graham</t>
  </si>
  <si>
    <t>423.</t>
  </si>
  <si>
    <t>Bułka maślana</t>
  </si>
  <si>
    <t>424.</t>
  </si>
  <si>
    <t>Bułka ze słonecznikiem</t>
  </si>
  <si>
    <t>425.</t>
  </si>
  <si>
    <t>Bułka z ziarnami</t>
  </si>
  <si>
    <t>426.</t>
  </si>
  <si>
    <t>Bagietka pszenna</t>
  </si>
  <si>
    <t>427.</t>
  </si>
  <si>
    <t>Półbagietka czosnkowa</t>
  </si>
  <si>
    <t>428.</t>
  </si>
  <si>
    <t>Półbagietka razowa</t>
  </si>
  <si>
    <t>429.</t>
  </si>
  <si>
    <t>Bułka do hamburgera</t>
  </si>
  <si>
    <t>430.</t>
  </si>
  <si>
    <t>Bajgiel</t>
  </si>
  <si>
    <t>431.</t>
  </si>
  <si>
    <t>Bułka hot-dog pszenna</t>
  </si>
  <si>
    <t>432.</t>
  </si>
  <si>
    <t>Chałka</t>
  </si>
  <si>
    <t>433.</t>
  </si>
  <si>
    <t>Rogal pszenny</t>
  </si>
  <si>
    <t>434.</t>
  </si>
  <si>
    <t>Bułka tarta</t>
  </si>
  <si>
    <t>435.</t>
  </si>
  <si>
    <t>Chlebek pita</t>
  </si>
  <si>
    <t>436.</t>
  </si>
  <si>
    <t>Chleb żytni razowy</t>
  </si>
  <si>
    <t>437.</t>
  </si>
  <si>
    <t>Chleb zwykły krojony w folii</t>
  </si>
  <si>
    <t>438.</t>
  </si>
  <si>
    <t>Chleb graham</t>
  </si>
  <si>
    <t>439.</t>
  </si>
  <si>
    <t>Chleb mieszany słonecznikowy</t>
  </si>
  <si>
    <t>440.</t>
  </si>
  <si>
    <t>Chleb mieszany z soją</t>
  </si>
  <si>
    <t>441.</t>
  </si>
  <si>
    <t>Chleb wieloziarnisty wzbogacony w Ca, kwas foliowy i Fe</t>
  </si>
  <si>
    <t>442.</t>
  </si>
  <si>
    <t>Chleb wieloziarnisty</t>
  </si>
  <si>
    <t>443.</t>
  </si>
  <si>
    <t>Chleb zwykły</t>
  </si>
  <si>
    <t>444.</t>
  </si>
  <si>
    <t>Chleb tostowy pszenny</t>
  </si>
  <si>
    <t>445.</t>
  </si>
  <si>
    <t>Drożdżówka z jagodami</t>
  </si>
  <si>
    <t>446.</t>
  </si>
  <si>
    <t>Drożdżówka z nadzieniem o obniżonej wartości energetycznej</t>
  </si>
  <si>
    <t>447.</t>
  </si>
  <si>
    <t>Drożdżówka z budyniem</t>
  </si>
  <si>
    <t>448.</t>
  </si>
  <si>
    <t>Drożdżówka z serem</t>
  </si>
  <si>
    <t>449.</t>
  </si>
  <si>
    <t>Drożdżówka z makiem</t>
  </si>
  <si>
    <t>450.</t>
  </si>
  <si>
    <t>Drożdżówka z nadzieniem owocowym</t>
  </si>
  <si>
    <t>451.</t>
  </si>
  <si>
    <t>Bułeczki z cynamonem</t>
  </si>
  <si>
    <t>452.</t>
  </si>
  <si>
    <t>Bułeczki z cynamonem o obniżonej wartości energetycznej</t>
  </si>
  <si>
    <t>453.</t>
  </si>
  <si>
    <t>Mufinki z czekoladą</t>
  </si>
  <si>
    <t>454.</t>
  </si>
  <si>
    <t>Mufinki z czekoladą o obniżonej wartości energetycznej</t>
  </si>
  <si>
    <t>455.</t>
  </si>
  <si>
    <t>Mufinki z orzechami</t>
  </si>
  <si>
    <t>456.</t>
  </si>
  <si>
    <t>Mufinki z orzechami o obniżonej wartości energetycznej</t>
  </si>
  <si>
    <t>457.</t>
  </si>
  <si>
    <t>Mufinki z bananami</t>
  </si>
  <si>
    <t>458.</t>
  </si>
  <si>
    <t>Mufinki z bananami o obniżonej wartości energetycznej</t>
  </si>
  <si>
    <t>459.</t>
  </si>
  <si>
    <t>Placek z brzoskwiniami</t>
  </si>
  <si>
    <t>460.</t>
  </si>
  <si>
    <t>Placek z brzoskwiniami o obniżonej wartości energetycznej</t>
  </si>
  <si>
    <t>461.</t>
  </si>
  <si>
    <t>Placek drożdżowy</t>
  </si>
  <si>
    <t>462.</t>
  </si>
  <si>
    <t>Placek z jagodami</t>
  </si>
  <si>
    <t>463.</t>
  </si>
  <si>
    <t>Placek z wiśniami</t>
  </si>
  <si>
    <t>464.</t>
  </si>
  <si>
    <t>Placek z wiśniami o obniżonej wartości energetycznej</t>
  </si>
  <si>
    <t>465.</t>
  </si>
  <si>
    <t>Ciasto Brownie</t>
  </si>
  <si>
    <t>466.</t>
  </si>
  <si>
    <t>Babka w polewie</t>
  </si>
  <si>
    <t>467.</t>
  </si>
  <si>
    <t>Babka waniliowa</t>
  </si>
  <si>
    <t>468.</t>
  </si>
  <si>
    <t>Babka waniliowa o obniżonej wartości energetycznej</t>
  </si>
  <si>
    <t>469.</t>
  </si>
  <si>
    <t>Babka czekoladowa</t>
  </si>
  <si>
    <t>470.</t>
  </si>
  <si>
    <t>Babka czekoladowa o obniżonej wartości energetycznej</t>
  </si>
  <si>
    <t>471.</t>
  </si>
  <si>
    <t>Korpusy babeczek słodkie</t>
  </si>
  <si>
    <t>472.</t>
  </si>
  <si>
    <t>Korpusy babeczek słone</t>
  </si>
  <si>
    <t>473.</t>
  </si>
  <si>
    <t>Ciastka kruche</t>
  </si>
  <si>
    <t>474.</t>
  </si>
  <si>
    <t>Donut</t>
  </si>
  <si>
    <t>475.</t>
  </si>
  <si>
    <t>Pączek</t>
  </si>
  <si>
    <t>476.</t>
  </si>
  <si>
    <t>Makowiec</t>
  </si>
  <si>
    <t>477.</t>
  </si>
  <si>
    <t>Mazurek</t>
  </si>
  <si>
    <t>478.</t>
  </si>
  <si>
    <t>Sernik</t>
  </si>
  <si>
    <t>479.</t>
  </si>
  <si>
    <t>Jabłecznik</t>
  </si>
  <si>
    <t>480.</t>
  </si>
  <si>
    <t xml:space="preserve">Piernik </t>
  </si>
  <si>
    <t>481.</t>
  </si>
  <si>
    <t>Piernik w polewie</t>
  </si>
  <si>
    <t>482.</t>
  </si>
  <si>
    <t>Keks</t>
  </si>
  <si>
    <t>483.</t>
  </si>
  <si>
    <t>Croissant</t>
  </si>
  <si>
    <t>484.</t>
  </si>
  <si>
    <t>Zakwas żytni żywy</t>
  </si>
  <si>
    <t>485.</t>
  </si>
  <si>
    <t>Drożdże świeże</t>
  </si>
  <si>
    <t>18. PRODUKTY GARMAŻERYJNE CHŁODZONE</t>
  </si>
  <si>
    <t>486.</t>
  </si>
  <si>
    <t xml:space="preserve">Pierogi z kapustą i grzybami </t>
  </si>
  <si>
    <t>487.</t>
  </si>
  <si>
    <t>Pierogi ruskie</t>
  </si>
  <si>
    <t>488.</t>
  </si>
  <si>
    <t xml:space="preserve">Pierogi ze szpinakiem i serem feta </t>
  </si>
  <si>
    <t>489.</t>
  </si>
  <si>
    <t>Pierogi leniwe</t>
  </si>
  <si>
    <t>490.</t>
  </si>
  <si>
    <t>Gołąbki</t>
  </si>
  <si>
    <t>491.</t>
  </si>
  <si>
    <t>Ciasto francuskie</t>
  </si>
  <si>
    <t>492.</t>
  </si>
  <si>
    <t>Ciasto drożdzowe</t>
  </si>
  <si>
    <t>493.</t>
  </si>
  <si>
    <t>Pierożki z mięsem</t>
  </si>
  <si>
    <t>494.</t>
  </si>
  <si>
    <t>Pierożki z grzybami</t>
  </si>
  <si>
    <t>495.</t>
  </si>
  <si>
    <t>Kluski śląskie</t>
  </si>
  <si>
    <t>496.</t>
  </si>
  <si>
    <t>Krokiety z mięsem</t>
  </si>
  <si>
    <t>497.</t>
  </si>
  <si>
    <t>Krokiety z kapustą i grzybami</t>
  </si>
  <si>
    <t>498.</t>
  </si>
  <si>
    <t xml:space="preserve">Naleśniki z owocami </t>
  </si>
  <si>
    <t>499.</t>
  </si>
  <si>
    <t>Naleśniki z serem</t>
  </si>
  <si>
    <t>500.</t>
  </si>
  <si>
    <t>Placki pancakes</t>
  </si>
  <si>
    <t>501.</t>
  </si>
  <si>
    <t>Gofry</t>
  </si>
  <si>
    <t>502.</t>
  </si>
  <si>
    <t>Płaty naleśnikowe</t>
  </si>
  <si>
    <t>503.</t>
  </si>
  <si>
    <t>Kopytka</t>
  </si>
  <si>
    <t>504.</t>
  </si>
  <si>
    <t>Hummus</t>
  </si>
  <si>
    <t>19. MIÓD</t>
  </si>
  <si>
    <t>505.</t>
  </si>
  <si>
    <t>Miód nektarowy wielokwiatowy</t>
  </si>
  <si>
    <t>20. NAPOJE BEZALKOHOLOWE</t>
  </si>
  <si>
    <t>506.</t>
  </si>
  <si>
    <t>Naturalna woda mineralna butelkowana gazowana 0,33 l</t>
  </si>
  <si>
    <t>507.</t>
  </si>
  <si>
    <t>Naturalna woda mineralna butelkowana niegazowana 0,33 l</t>
  </si>
  <si>
    <t>508.</t>
  </si>
  <si>
    <t xml:space="preserve">Sok owocowo-warzywny różne smaki </t>
  </si>
  <si>
    <t>509.</t>
  </si>
  <si>
    <t>Sok jabłkowy</t>
  </si>
  <si>
    <t>510.</t>
  </si>
  <si>
    <t xml:space="preserve">Sok grejpfrutowy </t>
  </si>
  <si>
    <t>511.</t>
  </si>
  <si>
    <t>Sok pomarańczowy</t>
  </si>
  <si>
    <t>512.</t>
  </si>
  <si>
    <t>Sok pomarańczowy wzbogacany Ca i wit.D</t>
  </si>
  <si>
    <t>513.</t>
  </si>
  <si>
    <t>Sok z czarnej porzeczki tłoczony</t>
  </si>
  <si>
    <t>514.</t>
  </si>
  <si>
    <t>Sok jabłko - czarna porzeczka tłoczony</t>
  </si>
  <si>
    <t>515.</t>
  </si>
  <si>
    <t>Sok jabłko - aronia tłoczony</t>
  </si>
  <si>
    <t>516.</t>
  </si>
  <si>
    <t>Sok jabłko - gruszka tłoczony</t>
  </si>
  <si>
    <t>517.</t>
  </si>
  <si>
    <t xml:space="preserve">Sok pomarańczowy tłoczony </t>
  </si>
  <si>
    <t>518.</t>
  </si>
  <si>
    <t xml:space="preserve">Sok jabłkowy tłoczony </t>
  </si>
  <si>
    <t>519.</t>
  </si>
  <si>
    <t>Sok wieloowocowy (multiwitamina)</t>
  </si>
  <si>
    <t>520.</t>
  </si>
  <si>
    <t>Sok pomidorowy</t>
  </si>
  <si>
    <t>521.</t>
  </si>
  <si>
    <t>Sok wielowarzywny</t>
  </si>
  <si>
    <t>522.</t>
  </si>
  <si>
    <t>Sok owocowo-warzywny różne smaki</t>
  </si>
  <si>
    <t>523.</t>
  </si>
  <si>
    <t>Nektar z czarnej porzeczki</t>
  </si>
  <si>
    <t>524.</t>
  </si>
  <si>
    <t xml:space="preserve">Napój gazowany typu Coca cola </t>
  </si>
  <si>
    <t>525.</t>
  </si>
  <si>
    <t>Napój gazowany typu Coca cola Zero</t>
  </si>
  <si>
    <t>526.</t>
  </si>
  <si>
    <t>Napój gazowany typu Pepsi</t>
  </si>
  <si>
    <t>527.</t>
  </si>
  <si>
    <t>Napój gazowany o smaku pomarańczowym typu Mirinda</t>
  </si>
  <si>
    <t>528.</t>
  </si>
  <si>
    <t>Napój gazowany o smaku cytrynowo-limonkowym typu Sprite</t>
  </si>
  <si>
    <t>529.</t>
  </si>
  <si>
    <t>Piwo bezalkoholowe  (0% alk.)</t>
  </si>
  <si>
    <t>530.</t>
  </si>
  <si>
    <t>Piwo bezalkoholowe smakowe  (0% alk.)</t>
  </si>
  <si>
    <t>531.</t>
  </si>
  <si>
    <t>Napój niegazowany herbata mrożona - różne smaki</t>
  </si>
  <si>
    <t>532.</t>
  </si>
  <si>
    <t>Napój niegazowany herbata mrożona bez dodat. cukru - różne smaki</t>
  </si>
  <si>
    <t>533.</t>
  </si>
  <si>
    <t>Napój owsiany</t>
  </si>
  <si>
    <t>534.</t>
  </si>
  <si>
    <t>Napój migdałowy</t>
  </si>
  <si>
    <t>535.</t>
  </si>
  <si>
    <t>Napój sojowy</t>
  </si>
  <si>
    <t>21. DANIA INSTANT</t>
  </si>
  <si>
    <t>536.</t>
  </si>
  <si>
    <t>Danie instant- makaron carbonara</t>
  </si>
  <si>
    <t>537.</t>
  </si>
  <si>
    <t>Danie instant – makaron w sosie gulaszowym</t>
  </si>
  <si>
    <t>538.</t>
  </si>
  <si>
    <t>Danie instant – makaron w sosie pieczarkowym</t>
  </si>
  <si>
    <t>539.</t>
  </si>
  <si>
    <t>Danie instant – puree ziemniaczane z boczkiem i cebulką</t>
  </si>
  <si>
    <t>540.</t>
  </si>
  <si>
    <t>Danie instant – puree ziemniaczane z klopsikami i cebulką</t>
  </si>
  <si>
    <t>541.</t>
  </si>
  <si>
    <t>Danie instant – spaghetti po bolońsku</t>
  </si>
  <si>
    <t>542.</t>
  </si>
  <si>
    <t>Zupa instant – barszcz czerwony z grzankami</t>
  </si>
  <si>
    <t>543.</t>
  </si>
  <si>
    <t>Zupa instant – rosół z kury z makaronem</t>
  </si>
  <si>
    <t>544.</t>
  </si>
  <si>
    <t>Zupa instant – zupa grochowa z grzankami</t>
  </si>
  <si>
    <t>545.</t>
  </si>
  <si>
    <t>Zupa instant – zupa pieczarkowa z grzankami</t>
  </si>
  <si>
    <t>546.</t>
  </si>
  <si>
    <t>Zupa instant – zupa pomidorowa z makaronem</t>
  </si>
  <si>
    <t>547.</t>
  </si>
  <si>
    <t>Zupa instant – żurek z grzankami</t>
  </si>
  <si>
    <t>22. PRODUKTY WEGETARIAŃSKIE</t>
  </si>
  <si>
    <t>548.</t>
  </si>
  <si>
    <t>Tofu naturalne</t>
  </si>
  <si>
    <t>549.</t>
  </si>
  <si>
    <t>Tofu wędzone</t>
  </si>
  <si>
    <t>550.</t>
  </si>
  <si>
    <t>Parówki roślinne</t>
  </si>
  <si>
    <t>551.</t>
  </si>
  <si>
    <t>Śmietana roślinna (12%-18%)</t>
  </si>
  <si>
    <t>552.</t>
  </si>
  <si>
    <t>Pasztet warzywny</t>
  </si>
  <si>
    <t>23. KARMA DLA PSÓW</t>
  </si>
  <si>
    <t>553.</t>
  </si>
  <si>
    <t>Karma sucha dla psów</t>
  </si>
  <si>
    <t>554.</t>
  </si>
  <si>
    <t>Konserwy mięsne dla psów</t>
  </si>
  <si>
    <t>23. PASZA DLA KONI</t>
  </si>
  <si>
    <t>555.</t>
  </si>
  <si>
    <t>Siano</t>
  </si>
  <si>
    <t>556.</t>
  </si>
  <si>
    <t>Słoma</t>
  </si>
  <si>
    <t>557.</t>
  </si>
  <si>
    <t>Owies</t>
  </si>
  <si>
    <t>558.</t>
  </si>
  <si>
    <t>559.</t>
  </si>
  <si>
    <t>Siemie lniane</t>
  </si>
  <si>
    <t>560.</t>
  </si>
  <si>
    <t>Otręby pszenne</t>
  </si>
  <si>
    <t>561.</t>
  </si>
  <si>
    <t>Sól lizawka</t>
  </si>
  <si>
    <t>562.</t>
  </si>
  <si>
    <t>Mieszanka pełnoporcjowa</t>
  </si>
  <si>
    <t>563.</t>
  </si>
  <si>
    <t>Dodatek mineralno - witaminowy</t>
  </si>
  <si>
    <t>RAZEM</t>
  </si>
  <si>
    <t>PRZEZ JW  4101 w LUBLIŃCU</t>
  </si>
  <si>
    <t>stavka vat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</si>
  <si>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</si>
  <si>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</si>
  <si>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</si>
  <si>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</si>
  <si>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</si>
  <si>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</si>
  <si>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</si>
  <si>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</si>
  <si>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</si>
  <si>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</si>
  <si>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</si>
  <si>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</si>
  <si>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</si>
  <si>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</si>
  <si>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</si>
  <si>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</si>
  <si>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</si>
  <si>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</si>
  <si>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Zadanie nr 1 mięso czerwone, tłuszcze zwierzęce</t>
  </si>
  <si>
    <t>19</t>
  </si>
  <si>
    <t>20</t>
  </si>
  <si>
    <t>21</t>
  </si>
  <si>
    <t>22</t>
  </si>
  <si>
    <t>23</t>
  </si>
  <si>
    <t>24</t>
  </si>
  <si>
    <t>~10%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</si>
</sst>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</font>
    <font>
      <b/>
      <strike/>
      <sz val="11"/>
      <name val="Arial"/>
      <family val="2"/>
      <charset val="238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46">
    <xf numFmtId="0" fontId="0" fillId="0" borderId="0" xfId="0"/>
    <xf numFmtId="49" fontId="2" fillId="0" borderId="0" xfId="1" applyNumberFormat="1" applyFon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0" fontId="1" fillId="0" borderId="0" xfId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4" fontId="4" fillId="0" borderId="0" xfId="1" applyNumberFormat="1" applyFont="1" applyAlignment="1" applyProtection="1">
      <alignment vertical="center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4" fontId="7" fillId="0" borderId="0" xfId="1" applyNumberFormat="1" applyFont="1" applyAlignment="1" applyProtection="1">
      <alignment vertical="center"/>
      <protection hidden="1"/>
    </xf>
    <xf numFmtId="49" fontId="9" fillId="0" borderId="8" xfId="1" applyNumberFormat="1" applyFont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9" fillId="0" borderId="10" xfId="1" applyFont="1" applyBorder="1" applyAlignment="1" applyProtection="1">
      <alignment horizontal="center" vertical="center"/>
      <protection hidden="1"/>
    </xf>
    <xf numFmtId="3" fontId="9" fillId="0" borderId="11" xfId="1" applyNumberFormat="1" applyFont="1" applyBorder="1" applyAlignment="1" applyProtection="1">
      <alignment horizontal="center" vertical="center"/>
      <protection hidden="1"/>
    </xf>
    <xf numFmtId="0" fontId="9" fillId="0" borderId="12" xfId="1" applyFont="1" applyBorder="1" applyAlignment="1" applyProtection="1">
      <alignment horizontal="center" vertical="center"/>
      <protection hidden="1"/>
    </xf>
    <xf numFmtId="3" fontId="9" fillId="0" borderId="9" xfId="1" applyNumberFormat="1" applyFont="1" applyBorder="1" applyAlignment="1" applyProtection="1">
      <alignment horizontal="center" vertical="center"/>
      <protection hidden="1"/>
    </xf>
    <xf numFmtId="0" fontId="9" fillId="0" borderId="15" xfId="1" applyFont="1" applyBorder="1" applyAlignment="1" applyProtection="1">
      <alignment horizontal="center" vertical="center"/>
      <protection hidden="1"/>
    </xf>
    <xf numFmtId="3" fontId="9" fillId="0" borderId="15" xfId="1" applyNumberFormat="1" applyFont="1" applyBorder="1" applyAlignment="1" applyProtection="1">
      <alignment horizontal="center" vertical="center"/>
      <protection hidden="1"/>
    </xf>
    <xf numFmtId="49" fontId="8" fillId="0" borderId="16" xfId="1" applyNumberFormat="1" applyFont="1" applyBorder="1" applyAlignment="1" applyProtection="1">
      <alignment horizontal="center" vertical="center"/>
      <protection hidden="1"/>
    </xf>
    <xf numFmtId="49" fontId="8" fillId="0" borderId="20" xfId="1" applyNumberFormat="1" applyFont="1" applyBorder="1" applyAlignment="1" applyProtection="1">
      <alignment horizontal="center" vertical="center"/>
      <protection hidden="1"/>
    </xf>
    <xf numFmtId="49" fontId="10" fillId="0" borderId="24" xfId="1" applyNumberFormat="1" applyFont="1" applyBorder="1" applyAlignment="1" applyProtection="1">
      <alignment horizontal="center" vertical="center"/>
      <protection hidden="1"/>
    </xf>
    <xf numFmtId="0" fontId="3" fillId="0" borderId="25" xfId="1" applyFont="1" applyBorder="1" applyAlignment="1" applyProtection="1">
      <alignment horizontal="left" vertical="center" wrapTex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3" fontId="8" fillId="0" borderId="4" xfId="1" applyNumberFormat="1" applyFont="1" applyBorder="1" applyAlignment="1" applyProtection="1">
      <alignment horizontal="right" vertical="center" indent="1"/>
      <protection hidden="1"/>
    </xf>
    <xf numFmtId="0" fontId="1" fillId="0" borderId="26" xfId="1" applyBorder="1" applyAlignment="1" applyProtection="1">
      <alignment vertical="center"/>
      <protection hidden="1"/>
    </xf>
    <xf numFmtId="0" fontId="1" fillId="0" borderId="25" xfId="1" applyBorder="1" applyAlignment="1" applyProtection="1">
      <alignment vertical="center"/>
      <protection hidden="1"/>
    </xf>
    <xf numFmtId="0" fontId="1" fillId="0" borderId="27" xfId="1" applyBorder="1" applyAlignment="1" applyProtection="1">
      <alignment vertical="center"/>
      <protection hidden="1"/>
    </xf>
    <xf numFmtId="0" fontId="3" fillId="0" borderId="9" xfId="1" applyFont="1" applyBorder="1" applyAlignment="1" applyProtection="1">
      <alignment horizontal="left" vertical="center" wrapText="1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3" fontId="8" fillId="0" borderId="28" xfId="1" applyNumberFormat="1" applyFont="1" applyBorder="1" applyAlignment="1" applyProtection="1">
      <alignment horizontal="right" vertical="center" indent="1"/>
      <protection hidden="1"/>
    </xf>
    <xf numFmtId="0" fontId="1" fillId="0" borderId="29" xfId="1" applyBorder="1" applyAlignment="1" applyProtection="1">
      <alignment vertical="center"/>
      <protection hidden="1"/>
    </xf>
    <xf numFmtId="0" fontId="1" fillId="0" borderId="9" xfId="1" applyBorder="1" applyAlignment="1" applyProtection="1">
      <alignment vertical="center"/>
      <protection hidden="1"/>
    </xf>
    <xf numFmtId="0" fontId="1" fillId="0" borderId="30" xfId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left" vertical="center" wrapText="1"/>
      <protection hidden="1"/>
    </xf>
    <xf numFmtId="0" fontId="3" fillId="2" borderId="9" xfId="1" applyFont="1" applyFill="1" applyBorder="1" applyAlignment="1" applyProtection="1">
      <alignment horizontal="left" vertical="center" wrapText="1"/>
      <protection hidden="1"/>
    </xf>
    <xf numFmtId="0" fontId="3" fillId="0" borderId="9" xfId="1" applyFont="1" applyBorder="1" applyAlignment="1" applyProtection="1">
      <alignment horizontal="center" vertical="center" wrapText="1"/>
      <protection hidden="1"/>
    </xf>
    <xf numFmtId="0" fontId="3" fillId="0" borderId="31" xfId="1" applyFont="1" applyBorder="1" applyAlignment="1" applyProtection="1">
      <alignment horizontal="left" vertical="center" wrapText="1"/>
      <protection hidden="1"/>
    </xf>
    <xf numFmtId="0" fontId="3" fillId="0" borderId="31" xfId="1" applyFont="1" applyBorder="1" applyAlignment="1" applyProtection="1">
      <alignment horizontal="center" vertical="center"/>
      <protection hidden="1"/>
    </xf>
    <xf numFmtId="3" fontId="8" fillId="0" borderId="32" xfId="1" applyNumberFormat="1" applyFont="1" applyBorder="1" applyAlignment="1" applyProtection="1">
      <alignment horizontal="right" vertical="center" indent="1"/>
      <protection hidden="1"/>
    </xf>
    <xf numFmtId="0" fontId="1" fillId="0" borderId="33" xfId="1" applyBorder="1" applyAlignment="1" applyProtection="1">
      <alignment vertical="center"/>
      <protection hidden="1"/>
    </xf>
    <xf numFmtId="0" fontId="1" fillId="0" borderId="31" xfId="1" applyBorder="1" applyAlignment="1" applyProtection="1">
      <alignment vertical="center"/>
      <protection hidden="1"/>
    </xf>
    <xf numFmtId="0" fontId="1" fillId="0" borderId="34" xfId="1" applyBorder="1" applyAlignment="1" applyProtection="1">
      <alignment vertical="center"/>
      <protection hidden="1"/>
    </xf>
    <xf numFmtId="49" fontId="10" fillId="0" borderId="20" xfId="1" applyNumberFormat="1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 applyProtection="1">
      <alignment horizontal="center" vertical="center" wrapText="1"/>
      <protection hidden="1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49" fontId="10" fillId="0" borderId="21" xfId="1" applyNumberFormat="1" applyFont="1" applyBorder="1" applyAlignment="1" applyProtection="1">
      <alignment horizontal="center" vertical="center"/>
      <protection hidden="1"/>
    </xf>
    <xf numFmtId="0" fontId="11" fillId="2" borderId="25" xfId="1" applyFont="1" applyFill="1" applyBorder="1" applyAlignment="1" applyProtection="1">
      <alignment horizontal="left" vertical="center" wrapText="1"/>
      <protection hidden="1"/>
    </xf>
    <xf numFmtId="0" fontId="3" fillId="2" borderId="27" xfId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 applyProtection="1">
      <alignment horizontal="left" vertical="center" wrapText="1"/>
      <protection hidden="1"/>
    </xf>
    <xf numFmtId="0" fontId="3" fillId="0" borderId="9" xfId="1" applyFont="1" applyBorder="1" applyAlignment="1" applyProtection="1">
      <alignment vertical="center"/>
      <protection hidden="1"/>
    </xf>
    <xf numFmtId="0" fontId="3" fillId="2" borderId="30" xfId="1" applyFont="1" applyFill="1" applyBorder="1" applyAlignment="1" applyProtection="1">
      <alignment horizontal="center" vertical="center" wrapText="1"/>
      <protection hidden="1"/>
    </xf>
    <xf numFmtId="0" fontId="8" fillId="0" borderId="11" xfId="1" applyFont="1" applyBorder="1" applyAlignment="1" applyProtection="1">
      <alignment horizontal="left" vertical="center" wrapText="1"/>
      <protection hidden="1"/>
    </xf>
    <xf numFmtId="0" fontId="3" fillId="0" borderId="31" xfId="1" applyFont="1" applyBorder="1" applyAlignment="1" applyProtection="1">
      <alignment vertical="center"/>
      <protection hidden="1"/>
    </xf>
    <xf numFmtId="0" fontId="10" fillId="0" borderId="37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vertical="center" wrapText="1"/>
      <protection hidden="1"/>
    </xf>
    <xf numFmtId="0" fontId="10" fillId="0" borderId="10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left" vertical="center" wrapText="1"/>
      <protection hidden="1"/>
    </xf>
    <xf numFmtId="0" fontId="10" fillId="0" borderId="17" xfId="1" applyFont="1" applyBorder="1" applyAlignment="1" applyProtection="1">
      <alignment horizontal="center" vertical="center"/>
      <protection hidden="1"/>
    </xf>
    <xf numFmtId="0" fontId="11" fillId="0" borderId="9" xfId="1" applyFont="1" applyBorder="1" applyAlignment="1" applyProtection="1">
      <alignment vertical="center" wrapText="1"/>
      <protection hidden="1"/>
    </xf>
    <xf numFmtId="0" fontId="11" fillId="3" borderId="25" xfId="1" applyFont="1" applyFill="1" applyBorder="1" applyAlignment="1" applyProtection="1">
      <alignment horizontal="left" vertical="center" wrapText="1"/>
      <protection hidden="1"/>
    </xf>
    <xf numFmtId="0" fontId="11" fillId="3" borderId="9" xfId="1" applyFont="1" applyFill="1" applyBorder="1" applyAlignment="1" applyProtection="1">
      <alignment horizontal="left" vertical="center" wrapText="1"/>
      <protection hidden="1"/>
    </xf>
    <xf numFmtId="0" fontId="3" fillId="3" borderId="9" xfId="1" applyFont="1" applyFill="1" applyBorder="1" applyAlignment="1" applyProtection="1">
      <alignment horizontal="left" vertical="center" wrapText="1"/>
      <protection hidden="1"/>
    </xf>
    <xf numFmtId="0" fontId="12" fillId="0" borderId="9" xfId="1" applyFont="1" applyBorder="1" applyAlignment="1" applyProtection="1">
      <alignment horizontal="left" vertical="center" wrapText="1"/>
      <protection hidden="1"/>
    </xf>
    <xf numFmtId="0" fontId="3" fillId="2" borderId="31" xfId="1" applyFont="1" applyFill="1" applyBorder="1" applyAlignment="1" applyProtection="1">
      <alignment horizontal="left" vertical="center" wrapText="1"/>
      <protection hidden="1"/>
    </xf>
    <xf numFmtId="0" fontId="3" fillId="0" borderId="25" xfId="1" applyFont="1" applyBorder="1" applyAlignment="1" applyProtection="1">
      <alignment vertical="center"/>
      <protection hidden="1"/>
    </xf>
    <xf numFmtId="0" fontId="3" fillId="0" borderId="30" xfId="1" applyFont="1" applyBorder="1" applyAlignment="1" applyProtection="1">
      <alignment horizontal="center" vertical="center"/>
      <protection hidden="1"/>
    </xf>
    <xf numFmtId="3" fontId="8" fillId="0" borderId="11" xfId="1" applyNumberFormat="1" applyFont="1" applyBorder="1" applyAlignment="1" applyProtection="1">
      <alignment horizontal="right" vertical="center" indent="1"/>
      <protection hidden="1"/>
    </xf>
    <xf numFmtId="0" fontId="11" fillId="0" borderId="9" xfId="1" applyFont="1" applyBorder="1" applyAlignment="1" applyProtection="1">
      <alignment vertical="center"/>
      <protection hidden="1"/>
    </xf>
    <xf numFmtId="0" fontId="3" fillId="2" borderId="30" xfId="1" applyFont="1" applyFill="1" applyBorder="1" applyAlignment="1" applyProtection="1">
      <alignment horizontal="center" vertical="center"/>
      <protection hidden="1"/>
    </xf>
    <xf numFmtId="0" fontId="3" fillId="0" borderId="30" xfId="1" applyFont="1" applyBorder="1" applyAlignment="1" applyProtection="1">
      <alignment horizontal="center" vertical="center" wrapText="1"/>
      <protection hidden="1"/>
    </xf>
    <xf numFmtId="49" fontId="10" fillId="0" borderId="38" xfId="1" applyNumberFormat="1" applyFont="1" applyBorder="1" applyAlignment="1" applyProtection="1">
      <alignment horizontal="center" vertical="center"/>
      <protection hidden="1"/>
    </xf>
    <xf numFmtId="0" fontId="3" fillId="0" borderId="34" xfId="1" applyFont="1" applyBorder="1" applyAlignment="1" applyProtection="1">
      <alignment horizontal="center" vertical="center"/>
      <protection hidden="1"/>
    </xf>
    <xf numFmtId="3" fontId="8" fillId="0" borderId="39" xfId="1" applyNumberFormat="1" applyFont="1" applyBorder="1" applyAlignment="1" applyProtection="1">
      <alignment horizontal="right" vertical="center" indent="1"/>
      <protection hidden="1"/>
    </xf>
    <xf numFmtId="49" fontId="10" fillId="0" borderId="40" xfId="1" applyNumberFormat="1" applyFont="1" applyBorder="1" applyAlignment="1" applyProtection="1">
      <alignment horizontal="center" vertical="center"/>
      <protection hidden="1"/>
    </xf>
    <xf numFmtId="49" fontId="10" fillId="0" borderId="25" xfId="1" applyNumberFormat="1" applyFont="1" applyBorder="1" applyAlignment="1" applyProtection="1">
      <alignment horizontal="center" vertical="center"/>
      <protection hidden="1"/>
    </xf>
    <xf numFmtId="0" fontId="11" fillId="0" borderId="25" xfId="1" applyFont="1" applyBorder="1" applyAlignment="1" applyProtection="1">
      <alignment vertical="center"/>
      <protection hidden="1"/>
    </xf>
    <xf numFmtId="0" fontId="3" fillId="0" borderId="27" xfId="1" applyFont="1" applyBorder="1" applyAlignment="1" applyProtection="1">
      <alignment horizontal="center" vertical="center"/>
      <protection hidden="1"/>
    </xf>
    <xf numFmtId="49" fontId="10" fillId="0" borderId="9" xfId="1" applyNumberFormat="1" applyFont="1" applyBorder="1" applyAlignment="1" applyProtection="1">
      <alignment horizontal="center" vertical="center"/>
      <protection hidden="1"/>
    </xf>
    <xf numFmtId="49" fontId="10" fillId="0" borderId="31" xfId="1" applyNumberFormat="1" applyFont="1" applyBorder="1" applyAlignment="1" applyProtection="1">
      <alignment horizontal="center" vertical="center"/>
      <protection hidden="1"/>
    </xf>
    <xf numFmtId="0" fontId="3" fillId="0" borderId="39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left" vertical="center" wrapText="1"/>
      <protection hidden="1"/>
    </xf>
    <xf numFmtId="0" fontId="11" fillId="0" borderId="31" xfId="1" applyFont="1" applyBorder="1" applyAlignment="1" applyProtection="1">
      <alignment horizontal="left" vertical="center" wrapText="1"/>
      <protection hidden="1"/>
    </xf>
    <xf numFmtId="0" fontId="3" fillId="0" borderId="39" xfId="1" applyFont="1" applyBorder="1" applyAlignment="1" applyProtection="1">
      <alignment horizontal="left" vertical="center" wrapText="1"/>
      <protection hidden="1"/>
    </xf>
    <xf numFmtId="0" fontId="3" fillId="0" borderId="31" xfId="1" quotePrefix="1" applyFont="1" applyBorder="1" applyAlignment="1" applyProtection="1">
      <alignment horizontal="left" vertical="center" wrapText="1"/>
      <protection hidden="1"/>
    </xf>
    <xf numFmtId="0" fontId="11" fillId="0" borderId="25" xfId="1" applyFont="1" applyBorder="1" applyAlignment="1" applyProtection="1">
      <alignment vertical="center" wrapText="1"/>
      <protection hidden="1"/>
    </xf>
    <xf numFmtId="0" fontId="3" fillId="0" borderId="25" xfId="1" applyFont="1" applyBorder="1" applyAlignment="1" applyProtection="1">
      <alignment vertical="center" wrapText="1"/>
      <protection hidden="1"/>
    </xf>
    <xf numFmtId="0" fontId="12" fillId="0" borderId="9" xfId="1" applyFont="1" applyBorder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vertical="center"/>
      <protection hidden="1"/>
    </xf>
    <xf numFmtId="0" fontId="8" fillId="0" borderId="35" xfId="1" applyFont="1" applyBorder="1" applyAlignment="1" applyProtection="1">
      <alignment vertical="center" wrapText="1"/>
      <protection hidden="1"/>
    </xf>
    <xf numFmtId="0" fontId="11" fillId="0" borderId="35" xfId="1" applyFont="1" applyBorder="1" applyAlignment="1" applyProtection="1">
      <alignment vertical="center" wrapText="1"/>
      <protection hidden="1"/>
    </xf>
    <xf numFmtId="49" fontId="10" fillId="0" borderId="41" xfId="1" applyNumberFormat="1" applyFont="1" applyBorder="1" applyAlignment="1" applyProtection="1">
      <alignment horizontal="center" vertical="center"/>
      <protection hidden="1"/>
    </xf>
    <xf numFmtId="0" fontId="11" fillId="0" borderId="31" xfId="1" applyFont="1" applyBorder="1" applyAlignment="1" applyProtection="1">
      <alignment vertical="center"/>
      <protection hidden="1"/>
    </xf>
    <xf numFmtId="0" fontId="3" fillId="0" borderId="42" xfId="1" applyFont="1" applyBorder="1" applyAlignment="1" applyProtection="1">
      <alignment horizontal="center" vertical="center"/>
      <protection hidden="1"/>
    </xf>
    <xf numFmtId="3" fontId="8" fillId="0" borderId="43" xfId="1" applyNumberFormat="1" applyFont="1" applyBorder="1" applyAlignment="1" applyProtection="1">
      <alignment horizontal="right" vertical="center" indent="1"/>
      <protection hidden="1"/>
    </xf>
    <xf numFmtId="0" fontId="1" fillId="0" borderId="21" xfId="1" applyBorder="1" applyAlignment="1" applyProtection="1">
      <alignment vertical="center"/>
      <protection hidden="1"/>
    </xf>
    <xf numFmtId="0" fontId="1" fillId="0" borderId="44" xfId="1" applyBorder="1" applyAlignment="1" applyProtection="1">
      <alignment vertical="center"/>
      <protection hidden="1"/>
    </xf>
    <xf numFmtId="0" fontId="1" fillId="0" borderId="23" xfId="1" applyBorder="1" applyAlignment="1" applyProtection="1">
      <alignment vertical="center"/>
      <protection hidden="1"/>
    </xf>
    <xf numFmtId="49" fontId="3" fillId="0" borderId="25" xfId="1" applyNumberFormat="1" applyFont="1" applyBorder="1" applyAlignment="1" applyProtection="1">
      <alignment horizontal="center" vertical="center"/>
      <protection hidden="1"/>
    </xf>
    <xf numFmtId="49" fontId="3" fillId="0" borderId="9" xfId="1" applyNumberFormat="1" applyFont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>
      <alignment horizontal="justify"/>
    </xf>
    <xf numFmtId="0" fontId="11" fillId="2" borderId="9" xfId="1" applyFont="1" applyFill="1" applyBorder="1" applyAlignment="1" applyProtection="1">
      <alignment horizontal="left" vertical="center" wrapText="1"/>
      <protection hidden="1"/>
    </xf>
    <xf numFmtId="0" fontId="3" fillId="2" borderId="31" xfId="0" applyFont="1" applyFill="1" applyBorder="1" applyAlignment="1">
      <alignment horizontal="justify"/>
    </xf>
    <xf numFmtId="49" fontId="3" fillId="0" borderId="31" xfId="1" applyNumberFormat="1" applyFont="1" applyBorder="1" applyAlignment="1" applyProtection="1">
      <alignment horizontal="center" vertical="center"/>
      <protection hidden="1"/>
    </xf>
    <xf numFmtId="0" fontId="3" fillId="2" borderId="25" xfId="0" applyFont="1" applyFill="1" applyBorder="1" applyAlignment="1">
      <alignment horizontal="justify"/>
    </xf>
    <xf numFmtId="0" fontId="3" fillId="2" borderId="37" xfId="0" applyFont="1" applyFill="1" applyBorder="1" applyAlignment="1">
      <alignment horizontal="justify"/>
    </xf>
    <xf numFmtId="49" fontId="3" fillId="0" borderId="27" xfId="1" applyNumberFormat="1" applyFont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justify"/>
    </xf>
    <xf numFmtId="49" fontId="3" fillId="0" borderId="30" xfId="1" applyNumberFormat="1" applyFont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justify"/>
    </xf>
    <xf numFmtId="49" fontId="3" fillId="0" borderId="34" xfId="1" applyNumberFormat="1" applyFont="1" applyBorder="1" applyAlignment="1" applyProtection="1">
      <alignment horizontal="center" vertical="center"/>
      <protection hidden="1"/>
    </xf>
    <xf numFmtId="0" fontId="10" fillId="0" borderId="25" xfId="1" applyFont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center" vertical="center"/>
      <protection hidden="1"/>
    </xf>
    <xf numFmtId="49" fontId="10" fillId="0" borderId="45" xfId="1" applyNumberFormat="1" applyFont="1" applyBorder="1" applyAlignment="1" applyProtection="1">
      <alignment horizontal="center" vertical="center"/>
      <protection hidden="1"/>
    </xf>
    <xf numFmtId="0" fontId="10" fillId="0" borderId="31" xfId="1" applyFont="1" applyBorder="1" applyAlignment="1" applyProtection="1">
      <alignment horizontal="left" vertical="center" wrapText="1"/>
      <protection hidden="1"/>
    </xf>
    <xf numFmtId="0" fontId="3" fillId="0" borderId="25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3" fillId="0" borderId="46" xfId="1" applyFont="1" applyBorder="1" applyAlignment="1" applyProtection="1">
      <alignment horizontal="center" vertical="center"/>
      <protection hidden="1"/>
    </xf>
    <xf numFmtId="0" fontId="1" fillId="0" borderId="39" xfId="1" applyBorder="1" applyAlignment="1" applyProtection="1">
      <alignment vertical="center"/>
      <protection hidden="1"/>
    </xf>
    <xf numFmtId="49" fontId="3" fillId="0" borderId="0" xfId="1" applyNumberFormat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vertical="center"/>
      <protection hidden="1"/>
    </xf>
    <xf numFmtId="4" fontId="1" fillId="0" borderId="0" xfId="1" applyNumberFormat="1" applyAlignment="1" applyProtection="1">
      <alignment vertical="center"/>
      <protection hidden="1"/>
    </xf>
    <xf numFmtId="4" fontId="1" fillId="0" borderId="27" xfId="1" applyNumberFormat="1" applyBorder="1" applyAlignment="1" applyProtection="1">
      <alignment vertical="center"/>
      <protection hidden="1"/>
    </xf>
    <xf numFmtId="4" fontId="1" fillId="0" borderId="30" xfId="1" applyNumberFormat="1" applyBorder="1" applyAlignment="1" applyProtection="1">
      <alignment vertical="center"/>
      <protection hidden="1"/>
    </xf>
    <xf numFmtId="4" fontId="1" fillId="0" borderId="23" xfId="1" applyNumberFormat="1" applyBorder="1" applyAlignment="1" applyProtection="1">
      <alignment vertical="center"/>
      <protection hidden="1"/>
    </xf>
    <xf numFmtId="0" fontId="1" fillId="2" borderId="29" xfId="1" applyFill="1" applyBorder="1" applyAlignment="1" applyProtection="1">
      <alignment vertical="center"/>
      <protection hidden="1"/>
    </xf>
    <xf numFmtId="0" fontId="1" fillId="2" borderId="9" xfId="1" applyFill="1" applyBorder="1" applyAlignment="1" applyProtection="1">
      <alignment vertical="center"/>
      <protection hidden="1"/>
    </xf>
    <xf numFmtId="4" fontId="1" fillId="0" borderId="43" xfId="1" applyNumberFormat="1" applyBorder="1" applyAlignment="1" applyProtection="1">
      <alignment vertical="center"/>
      <protection hidden="1"/>
    </xf>
    <xf numFmtId="4" fontId="1" fillId="0" borderId="9" xfId="1" applyNumberFormat="1" applyBorder="1" applyAlignment="1" applyProtection="1">
      <alignment vertical="center"/>
      <protection hidden="1"/>
    </xf>
    <xf numFmtId="4" fontId="4" fillId="2" borderId="0" xfId="1" applyNumberFormat="1" applyFont="1" applyFill="1" applyAlignment="1" applyProtection="1">
      <alignment vertical="center"/>
      <protection hidden="1"/>
    </xf>
    <xf numFmtId="9" fontId="1" fillId="0" borderId="0" xfId="1" applyNumberFormat="1" applyAlignment="1" applyProtection="1">
      <alignment vertical="center"/>
      <protection hidden="1"/>
    </xf>
    <xf numFmtId="4" fontId="1" fillId="0" borderId="13" xfId="1" applyNumberFormat="1" applyBorder="1" applyAlignment="1" applyProtection="1">
      <alignment vertical="center"/>
      <protection hidden="1"/>
    </xf>
    <xf numFmtId="3" fontId="8" fillId="0" borderId="47" xfId="1" applyNumberFormat="1" applyFont="1" applyBorder="1" applyAlignment="1" applyProtection="1">
      <alignment horizontal="right" vertical="center" indent="1"/>
      <protection hidden="1"/>
    </xf>
    <xf numFmtId="4" fontId="1" fillId="0" borderId="31" xfId="1" applyNumberFormat="1" applyBorder="1" applyAlignment="1" applyProtection="1">
      <alignment vertical="center"/>
      <protection hidden="1"/>
    </xf>
    <xf numFmtId="4" fontId="1" fillId="0" borderId="25" xfId="1" applyNumberFormat="1" applyBorder="1" applyAlignment="1" applyProtection="1">
      <alignment vertical="center"/>
      <protection hidden="1"/>
    </xf>
    <xf numFmtId="0" fontId="8" fillId="0" borderId="11" xfId="1" applyFont="1" applyBorder="1" applyAlignment="1" applyProtection="1">
      <alignment horizontal="right" vertical="center" wrapText="1"/>
      <protection hidden="1"/>
    </xf>
    <xf numFmtId="0" fontId="8" fillId="0" borderId="4" xfId="1" applyFont="1" applyBorder="1" applyAlignment="1" applyProtection="1">
      <alignment horizontal="right" vertical="center" wrapText="1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8" fillId="0" borderId="28" xfId="1" applyFont="1" applyBorder="1" applyAlignment="1" applyProtection="1">
      <alignment horizontal="left" vertical="center" wrapText="1"/>
      <protection hidden="1"/>
    </xf>
    <xf numFmtId="49" fontId="10" fillId="5" borderId="40" xfId="1" applyNumberFormat="1" applyFont="1" applyFill="1" applyBorder="1" applyAlignment="1" applyProtection="1">
      <alignment horizontal="center" vertical="center"/>
      <protection hidden="1"/>
    </xf>
    <xf numFmtId="164" fontId="1" fillId="0" borderId="9" xfId="1" applyNumberFormat="1" applyBorder="1" applyAlignment="1" applyProtection="1">
      <alignment vertical="center"/>
      <protection hidden="1"/>
    </xf>
    <xf numFmtId="3" fontId="1" fillId="0" borderId="0" xfId="1" applyNumberFormat="1" applyAlignment="1" applyProtection="1">
      <alignment vertical="center"/>
      <protection hidden="1"/>
    </xf>
    <xf numFmtId="0" fontId="15" fillId="0" borderId="0" xfId="0" applyFont="1" applyBorder="1" applyAlignment="1">
      <alignment vertical="center"/>
    </xf>
    <xf numFmtId="49" fontId="17" fillId="0" borderId="9" xfId="1" applyNumberFormat="1" applyFont="1" applyBorder="1" applyAlignment="1" applyProtection="1">
      <alignment horizontal="center" vertical="center"/>
      <protection hidden="1"/>
    </xf>
    <xf numFmtId="0" fontId="17" fillId="0" borderId="9" xfId="1" applyFont="1" applyBorder="1" applyAlignment="1" applyProtection="1">
      <alignment horizontal="center" vertical="center"/>
      <protection hidden="1"/>
    </xf>
    <xf numFmtId="3" fontId="17" fillId="0" borderId="9" xfId="1" applyNumberFormat="1" applyFont="1" applyBorder="1" applyAlignment="1" applyProtection="1">
      <alignment horizontal="center" vertical="center"/>
      <protection hidden="1"/>
    </xf>
    <xf numFmtId="49" fontId="1" fillId="0" borderId="9" xfId="1" applyNumberFormat="1" applyFont="1" applyBorder="1" applyAlignment="1" applyProtection="1">
      <alignment horizontal="center" vertical="center"/>
      <protection hidden="1"/>
    </xf>
    <xf numFmtId="0" fontId="1" fillId="0" borderId="9" xfId="1" applyFont="1" applyBorder="1" applyAlignment="1" applyProtection="1">
      <alignment horizontal="center" vertical="center"/>
      <protection hidden="1"/>
    </xf>
    <xf numFmtId="0" fontId="1" fillId="0" borderId="9" xfId="1" applyFont="1" applyBorder="1" applyAlignment="1" applyProtection="1">
      <alignment vertical="center"/>
      <protection hidden="1"/>
    </xf>
    <xf numFmtId="4" fontId="1" fillId="0" borderId="9" xfId="1" applyNumberFormat="1" applyFont="1" applyBorder="1" applyAlignment="1" applyProtection="1">
      <alignment vertical="center"/>
      <protection hidden="1"/>
    </xf>
    <xf numFmtId="4" fontId="1" fillId="0" borderId="31" xfId="1" applyNumberFormat="1" applyFont="1" applyBorder="1" applyAlignment="1" applyProtection="1">
      <alignment vertical="center"/>
      <protection hidden="1"/>
    </xf>
    <xf numFmtId="0" fontId="18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3" fontId="16" fillId="0" borderId="9" xfId="1" applyNumberFormat="1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3" fontId="17" fillId="0" borderId="25" xfId="1" applyNumberFormat="1" applyFont="1" applyBorder="1" applyAlignment="1" applyProtection="1">
      <alignment horizontal="center" vertical="center"/>
      <protection hidden="1"/>
    </xf>
    <xf numFmtId="0" fontId="0" fillId="0" borderId="29" xfId="0" applyBorder="1"/>
    <xf numFmtId="0" fontId="21" fillId="0" borderId="9" xfId="1" applyFont="1" applyBorder="1" applyAlignment="1" applyProtection="1">
      <alignment horizontal="center" vertical="center" wrapText="1"/>
      <protection hidden="1"/>
    </xf>
    <xf numFmtId="4" fontId="20" fillId="0" borderId="0" xfId="0" applyNumberFormat="1" applyFont="1"/>
    <xf numFmtId="0" fontId="0" fillId="0" borderId="0" xfId="0" applyAlignment="1">
      <alignment horizontal="center"/>
    </xf>
    <xf numFmtId="0" fontId="3" fillId="0" borderId="9" xfId="1" applyFont="1" applyBorder="1" applyAlignment="1" applyProtection="1">
      <alignment horizontal="left" vertical="center" wrapText="1"/>
      <protection hidden="1"/>
    </xf>
    <xf numFmtId="0" fontId="1" fillId="0" borderId="9" xfId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center" vertical="center"/>
      <protection hidden="1"/>
    </xf>
    <xf numFmtId="9" fontId="1" fillId="4" borderId="0" xfId="1" applyNumberFormat="1" applyFill="1" applyAlignment="1" applyProtection="1">
      <alignment horizontal="center" vertical="center"/>
      <protection hidden="1"/>
    </xf>
    <xf numFmtId="0" fontId="1" fillId="4" borderId="0" xfId="1" applyFill="1" applyAlignment="1" applyProtection="1">
      <alignment horizontal="center" vertical="center"/>
      <protection hidden="1"/>
    </xf>
    <xf numFmtId="9" fontId="1" fillId="4" borderId="43" xfId="1" applyNumberForma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4" fontId="1" fillId="0" borderId="43" xfId="1" applyNumberForma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49" fontId="8" fillId="0" borderId="8" xfId="1" applyNumberFormat="1" applyFont="1" applyBorder="1" applyAlignment="1" applyProtection="1">
      <alignment horizontal="center" vertical="center" wrapText="1"/>
      <protection hidden="1"/>
    </xf>
    <xf numFmtId="0" fontId="8" fillId="0" borderId="2" xfId="1" applyFont="1" applyBorder="1" applyAlignment="1" applyProtection="1">
      <alignment horizontal="center" vertical="center" wrapText="1"/>
      <protection hidden="1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4" fontId="8" fillId="0" borderId="4" xfId="1" applyNumberFormat="1" applyFont="1" applyBorder="1" applyAlignment="1" applyProtection="1">
      <alignment horizontal="center" vertical="center" wrapText="1"/>
      <protection hidden="1"/>
    </xf>
    <xf numFmtId="4" fontId="8" fillId="0" borderId="11" xfId="1" applyNumberFormat="1" applyFont="1" applyBorder="1" applyAlignment="1" applyProtection="1">
      <alignment horizontal="center" vertical="center" wrapText="1"/>
      <protection hidden="1"/>
    </xf>
    <xf numFmtId="2" fontId="8" fillId="0" borderId="5" xfId="1" applyNumberFormat="1" applyFont="1" applyBorder="1" applyAlignment="1" applyProtection="1">
      <alignment horizontal="center" vertical="center" wrapText="1"/>
      <protection hidden="1"/>
    </xf>
    <xf numFmtId="2" fontId="8" fillId="0" borderId="12" xfId="1" applyNumberFormat="1" applyFont="1" applyBorder="1" applyAlignment="1" applyProtection="1">
      <alignment horizontal="center" vertical="center" wrapText="1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0" fontId="8" fillId="0" borderId="9" xfId="1" applyFont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center"/>
      <protection hidden="1"/>
    </xf>
    <xf numFmtId="0" fontId="8" fillId="0" borderId="6" xfId="1" applyFont="1" applyBorder="1" applyAlignment="1" applyProtection="1">
      <alignment horizontal="center" vertical="center" wrapText="1"/>
      <protection hidden="1"/>
    </xf>
    <xf numFmtId="0" fontId="8" fillId="0" borderId="13" xfId="1" applyFont="1" applyBorder="1" applyAlignment="1" applyProtection="1">
      <alignment horizontal="center" vertical="center" wrapText="1"/>
      <protection hidden="1"/>
    </xf>
    <xf numFmtId="0" fontId="8" fillId="0" borderId="7" xfId="1" applyFont="1" applyBorder="1" applyAlignment="1" applyProtection="1">
      <alignment horizontal="center" vertical="center" wrapText="1"/>
      <protection hidden="1"/>
    </xf>
    <xf numFmtId="0" fontId="8" fillId="0" borderId="14" xfId="1" applyFont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6" borderId="21" xfId="1" applyFont="1" applyFill="1" applyBorder="1" applyAlignment="1" applyProtection="1">
      <alignment horizontal="left" vertical="center" wrapText="1"/>
      <protection hidden="1"/>
    </xf>
    <xf numFmtId="0" fontId="8" fillId="6" borderId="22" xfId="1" applyFont="1" applyFill="1" applyBorder="1" applyAlignment="1" applyProtection="1">
      <alignment horizontal="left" vertical="center" wrapText="1"/>
      <protection hidden="1"/>
    </xf>
    <xf numFmtId="0" fontId="8" fillId="6" borderId="6" xfId="1" applyFont="1" applyFill="1" applyBorder="1" applyAlignment="1" applyProtection="1">
      <alignment horizontal="left" vertical="center" wrapText="1"/>
      <protection hidden="1"/>
    </xf>
    <xf numFmtId="0" fontId="8" fillId="6" borderId="20" xfId="1" applyFont="1" applyFill="1" applyBorder="1" applyAlignment="1" applyProtection="1">
      <alignment horizontal="left" vertical="center" wrapText="1"/>
      <protection hidden="1"/>
    </xf>
    <xf numFmtId="0" fontId="8" fillId="6" borderId="35" xfId="1" applyFont="1" applyFill="1" applyBorder="1" applyAlignment="1" applyProtection="1">
      <alignment horizontal="left" vertical="center" wrapText="1"/>
      <protection hidden="1"/>
    </xf>
    <xf numFmtId="0" fontId="8" fillId="6" borderId="36" xfId="1" applyFont="1" applyFill="1" applyBorder="1" applyAlignment="1" applyProtection="1">
      <alignment horizontal="left" vertical="center" wrapText="1"/>
      <protection hidden="1"/>
    </xf>
    <xf numFmtId="0" fontId="8" fillId="6" borderId="48" xfId="1" applyFont="1" applyFill="1" applyBorder="1" applyAlignment="1" applyProtection="1">
      <alignment horizontal="left" vertical="center" wrapText="1"/>
      <protection hidden="1"/>
    </xf>
    <xf numFmtId="0" fontId="8" fillId="0" borderId="20" xfId="1" applyFont="1" applyBorder="1" applyAlignment="1" applyProtection="1">
      <alignment horizontal="left" vertical="center" wrapText="1"/>
      <protection hidden="1"/>
    </xf>
    <xf numFmtId="0" fontId="8" fillId="0" borderId="35" xfId="1" applyFont="1" applyBorder="1" applyAlignment="1" applyProtection="1">
      <alignment horizontal="left" vertical="center" wrapText="1"/>
      <protection hidden="1"/>
    </xf>
    <xf numFmtId="0" fontId="8" fillId="0" borderId="36" xfId="1" applyFont="1" applyBorder="1" applyAlignment="1" applyProtection="1">
      <alignment horizontal="left" vertical="center" wrapText="1"/>
      <protection hidden="1"/>
    </xf>
    <xf numFmtId="0" fontId="11" fillId="6" borderId="20" xfId="1" applyFont="1" applyFill="1" applyBorder="1" applyAlignment="1" applyProtection="1">
      <alignment horizontal="left" vertical="center" wrapText="1"/>
      <protection hidden="1"/>
    </xf>
    <xf numFmtId="0" fontId="11" fillId="6" borderId="35" xfId="1" applyFont="1" applyFill="1" applyBorder="1" applyAlignment="1" applyProtection="1">
      <alignment horizontal="left" vertical="center" wrapText="1"/>
      <protection hidden="1"/>
    </xf>
    <xf numFmtId="0" fontId="11" fillId="6" borderId="36" xfId="1" applyFont="1" applyFill="1" applyBorder="1" applyAlignment="1" applyProtection="1">
      <alignment horizontal="left" vertical="center" wrapText="1"/>
      <protection hidden="1"/>
    </xf>
    <xf numFmtId="0" fontId="8" fillId="6" borderId="20" xfId="1" applyFont="1" applyFill="1" applyBorder="1" applyAlignment="1" applyProtection="1">
      <alignment vertical="center" wrapText="1"/>
      <protection hidden="1"/>
    </xf>
    <xf numFmtId="0" fontId="8" fillId="6" borderId="35" xfId="1" applyFont="1" applyFill="1" applyBorder="1" applyAlignment="1" applyProtection="1">
      <alignment vertical="center" wrapText="1"/>
      <protection hidden="1"/>
    </xf>
    <xf numFmtId="0" fontId="8" fillId="6" borderId="36" xfId="1" applyFont="1" applyFill="1" applyBorder="1" applyAlignment="1" applyProtection="1">
      <alignment vertical="center" wrapText="1"/>
      <protection hidden="1"/>
    </xf>
    <xf numFmtId="0" fontId="8" fillId="6" borderId="20" xfId="1" applyFont="1" applyFill="1" applyBorder="1" applyAlignment="1" applyProtection="1">
      <alignment horizontal="left" vertical="center"/>
      <protection hidden="1"/>
    </xf>
    <xf numFmtId="0" fontId="8" fillId="6" borderId="35" xfId="1" applyFont="1" applyFill="1" applyBorder="1" applyAlignment="1" applyProtection="1">
      <alignment horizontal="left" vertical="center"/>
      <protection hidden="1"/>
    </xf>
    <xf numFmtId="0" fontId="8" fillId="6" borderId="36" xfId="1" applyFont="1" applyFill="1" applyBorder="1" applyAlignment="1" applyProtection="1">
      <alignment horizontal="left" vertical="center"/>
      <protection hidden="1"/>
    </xf>
    <xf numFmtId="0" fontId="8" fillId="2" borderId="20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8" fillId="0" borderId="21" xfId="1" applyFont="1" applyBorder="1" applyAlignment="1" applyProtection="1">
      <alignment vertical="center" wrapText="1"/>
      <protection hidden="1"/>
    </xf>
    <xf numFmtId="0" fontId="8" fillId="0" borderId="22" xfId="1" applyFont="1" applyBorder="1" applyAlignment="1" applyProtection="1">
      <alignment vertical="center" wrapText="1"/>
      <protection hidden="1"/>
    </xf>
    <xf numFmtId="0" fontId="8" fillId="0" borderId="23" xfId="1" applyFont="1" applyBorder="1" applyAlignment="1" applyProtection="1">
      <alignment vertical="center" wrapText="1"/>
      <protection hidden="1"/>
    </xf>
    <xf numFmtId="0" fontId="11" fillId="0" borderId="20" xfId="1" applyFont="1" applyBorder="1" applyAlignment="1" applyProtection="1">
      <alignment vertical="center" wrapText="1"/>
      <protection hidden="1"/>
    </xf>
    <xf numFmtId="0" fontId="11" fillId="0" borderId="35" xfId="1" applyFont="1" applyBorder="1" applyAlignment="1" applyProtection="1">
      <alignment vertical="center" wrapText="1"/>
      <protection hidden="1"/>
    </xf>
    <xf numFmtId="0" fontId="11" fillId="0" borderId="36" xfId="1" applyFont="1" applyBorder="1" applyAlignment="1" applyProtection="1">
      <alignment vertical="center" wrapText="1"/>
      <protection hidden="1"/>
    </xf>
    <xf numFmtId="9" fontId="1" fillId="0" borderId="0" xfId="1" applyNumberFormat="1" applyAlignment="1" applyProtection="1">
      <alignment horizontal="center" vertical="center"/>
      <protection hidden="1"/>
    </xf>
    <xf numFmtId="4" fontId="1" fillId="4" borderId="0" xfId="1" applyNumberFormat="1" applyFill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6" fillId="0" borderId="4" xfId="1" applyFont="1" applyBorder="1" applyAlignment="1" applyProtection="1">
      <alignment horizontal="center" vertical="center" wrapText="1"/>
      <protection hidden="1"/>
    </xf>
    <xf numFmtId="0" fontId="16" fillId="0" borderId="39" xfId="1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6" fillId="0" borderId="25" xfId="1" applyNumberFormat="1" applyFont="1" applyBorder="1" applyAlignment="1" applyProtection="1">
      <alignment horizontal="center" vertical="center" wrapText="1"/>
      <protection hidden="1"/>
    </xf>
    <xf numFmtId="49" fontId="16" fillId="0" borderId="9" xfId="1" applyNumberFormat="1" applyFont="1" applyBorder="1" applyAlignment="1" applyProtection="1">
      <alignment horizontal="center" vertical="center" wrapText="1"/>
      <protection hidden="1"/>
    </xf>
    <xf numFmtId="0" fontId="16" fillId="0" borderId="25" xfId="1" applyFont="1" applyBorder="1" applyAlignment="1" applyProtection="1">
      <alignment horizontal="center" vertical="center" wrapText="1"/>
      <protection hidden="1"/>
    </xf>
    <xf numFmtId="0" fontId="16" fillId="0" borderId="9" xfId="1" applyFont="1" applyBorder="1" applyAlignment="1" applyProtection="1">
      <alignment horizontal="center" vertical="center" wrapText="1"/>
      <protection hidden="1"/>
    </xf>
    <xf numFmtId="4" fontId="16" fillId="0" borderId="25" xfId="1" applyNumberFormat="1" applyFont="1" applyBorder="1" applyAlignment="1" applyProtection="1">
      <alignment horizontal="center" vertical="center" wrapText="1"/>
      <protection hidden="1"/>
    </xf>
    <xf numFmtId="4" fontId="16" fillId="0" borderId="9" xfId="1" applyNumberFormat="1" applyFont="1" applyBorder="1" applyAlignment="1" applyProtection="1">
      <alignment horizontal="center" vertical="center" wrapText="1"/>
      <protection hidden="1"/>
    </xf>
    <xf numFmtId="2" fontId="16" fillId="0" borderId="25" xfId="1" applyNumberFormat="1" applyFont="1" applyBorder="1" applyAlignment="1" applyProtection="1">
      <alignment horizontal="center" vertical="center" wrapText="1"/>
      <protection hidden="1"/>
    </xf>
    <xf numFmtId="2" fontId="16" fillId="0" borderId="9" xfId="1" applyNumberFormat="1" applyFont="1" applyBorder="1" applyAlignment="1" applyProtection="1">
      <alignment horizontal="center" vertical="center" wrapText="1"/>
      <protection hidden="1"/>
    </xf>
    <xf numFmtId="0" fontId="16" fillId="0" borderId="25" xfId="1" applyFont="1" applyBorder="1" applyAlignment="1" applyProtection="1">
      <alignment horizontal="center" vertical="center"/>
      <protection hidden="1"/>
    </xf>
    <xf numFmtId="0" fontId="16" fillId="0" borderId="9" xfId="1" applyFont="1" applyBorder="1" applyAlignment="1" applyProtection="1">
      <alignment horizontal="center" vertical="center"/>
      <protection hidden="1"/>
    </xf>
    <xf numFmtId="0" fontId="16" fillId="0" borderId="37" xfId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Normalny 2" xfId="2"/>
    <cellStyle name="Normalny_JW1106 Olszty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359</xdr:row>
      <xdr:rowOff>0</xdr:rowOff>
    </xdr:from>
    <xdr:to>
      <xdr:col>1</xdr:col>
      <xdr:colOff>895350</xdr:colOff>
      <xdr:row>360</xdr:row>
      <xdr:rowOff>142875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62050" y="7219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676275</xdr:colOff>
      <xdr:row>359</xdr:row>
      <xdr:rowOff>0</xdr:rowOff>
    </xdr:from>
    <xdr:to>
      <xdr:col>1</xdr:col>
      <xdr:colOff>752475</xdr:colOff>
      <xdr:row>360</xdr:row>
      <xdr:rowOff>142875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19175" y="7219950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104775</xdr:colOff>
      <xdr:row>359</xdr:row>
      <xdr:rowOff>0</xdr:rowOff>
    </xdr:from>
    <xdr:to>
      <xdr:col>3</xdr:col>
      <xdr:colOff>180975</xdr:colOff>
      <xdr:row>359</xdr:row>
      <xdr:rowOff>209550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78755" y="72199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676275</xdr:colOff>
      <xdr:row>359</xdr:row>
      <xdr:rowOff>0</xdr:rowOff>
    </xdr:from>
    <xdr:to>
      <xdr:col>1</xdr:col>
      <xdr:colOff>752475</xdr:colOff>
      <xdr:row>359</xdr:row>
      <xdr:rowOff>209550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19175" y="72199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819150</xdr:colOff>
      <xdr:row>10</xdr:row>
      <xdr:rowOff>0</xdr:rowOff>
    </xdr:from>
    <xdr:to>
      <xdr:col>1</xdr:col>
      <xdr:colOff>895350</xdr:colOff>
      <xdr:row>10</xdr:row>
      <xdr:rowOff>371475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62050" y="265176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10</xdr:row>
      <xdr:rowOff>0</xdr:rowOff>
    </xdr:from>
    <xdr:to>
      <xdr:col>1</xdr:col>
      <xdr:colOff>752475</xdr:colOff>
      <xdr:row>10</xdr:row>
      <xdr:rowOff>371475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19175" y="2651760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819150</xdr:colOff>
      <xdr:row>372</xdr:row>
      <xdr:rowOff>0</xdr:rowOff>
    </xdr:from>
    <xdr:ext cx="76200" cy="3714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62050" y="7480554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372</xdr:row>
      <xdr:rowOff>0</xdr:rowOff>
    </xdr:from>
    <xdr:ext cx="76200" cy="3714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19175" y="7480554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104775</xdr:colOff>
      <xdr:row>372</xdr:row>
      <xdr:rowOff>0</xdr:rowOff>
    </xdr:from>
    <xdr:ext cx="76200" cy="209550"/>
    <xdr:sp macro="" textlink="">
      <xdr:nvSpPr>
        <xdr:cNvPr id="10" name="d 37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278755" y="748055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pl-PL"/>
            <a:t>10</a:t>
          </a:r>
        </a:p>
      </xdr:txBody>
    </xdr:sp>
    <xdr:clientData/>
  </xdr:oneCellAnchor>
  <xdr:oneCellAnchor>
    <xdr:from>
      <xdr:col>1</xdr:col>
      <xdr:colOff>676275</xdr:colOff>
      <xdr:row>372</xdr:row>
      <xdr:rowOff>0</xdr:rowOff>
    </xdr:from>
    <xdr:ext cx="76200" cy="209550"/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19175" y="748055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819150</xdr:colOff>
      <xdr:row>375</xdr:row>
      <xdr:rowOff>0</xdr:rowOff>
    </xdr:from>
    <xdr:ext cx="76200" cy="371475"/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2050" y="7543038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375</xdr:row>
      <xdr:rowOff>0</xdr:rowOff>
    </xdr:from>
    <xdr:ext cx="76200" cy="371475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19175" y="7543038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104775</xdr:colOff>
      <xdr:row>375</xdr:row>
      <xdr:rowOff>0</xdr:rowOff>
    </xdr:from>
    <xdr:ext cx="76200" cy="209550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278755" y="754303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375</xdr:row>
      <xdr:rowOff>0</xdr:rowOff>
    </xdr:from>
    <xdr:ext cx="76200" cy="209550"/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19175" y="7543038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819150</xdr:colOff>
      <xdr:row>566</xdr:row>
      <xdr:rowOff>0</xdr:rowOff>
    </xdr:from>
    <xdr:to>
      <xdr:col>1</xdr:col>
      <xdr:colOff>895350</xdr:colOff>
      <xdr:row>567</xdr:row>
      <xdr:rowOff>180974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62050" y="113446560"/>
          <a:ext cx="76200" cy="386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676275</xdr:colOff>
      <xdr:row>566</xdr:row>
      <xdr:rowOff>0</xdr:rowOff>
    </xdr:from>
    <xdr:to>
      <xdr:col>1</xdr:col>
      <xdr:colOff>752475</xdr:colOff>
      <xdr:row>567</xdr:row>
      <xdr:rowOff>180974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19175" y="113446560"/>
          <a:ext cx="76200" cy="386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104775</xdr:colOff>
      <xdr:row>566</xdr:row>
      <xdr:rowOff>0</xdr:rowOff>
    </xdr:from>
    <xdr:to>
      <xdr:col>3</xdr:col>
      <xdr:colOff>180975</xdr:colOff>
      <xdr:row>567</xdr:row>
      <xdr:rowOff>19049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278755" y="113446560"/>
          <a:ext cx="7620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676275</xdr:colOff>
      <xdr:row>566</xdr:row>
      <xdr:rowOff>0</xdr:rowOff>
    </xdr:from>
    <xdr:to>
      <xdr:col>1</xdr:col>
      <xdr:colOff>752475</xdr:colOff>
      <xdr:row>567</xdr:row>
      <xdr:rowOff>19049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19175" y="113446560"/>
          <a:ext cx="7620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819150</xdr:colOff>
      <xdr:row>585</xdr:row>
      <xdr:rowOff>0</xdr:rowOff>
    </xdr:from>
    <xdr:ext cx="76200" cy="371475"/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62050" y="11721084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585</xdr:row>
      <xdr:rowOff>0</xdr:rowOff>
    </xdr:from>
    <xdr:ext cx="76200" cy="371475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19175" y="11721084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104775</xdr:colOff>
      <xdr:row>585</xdr:row>
      <xdr:rowOff>0</xdr:rowOff>
    </xdr:from>
    <xdr:ext cx="76200" cy="209550"/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278755" y="117210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585</xdr:row>
      <xdr:rowOff>0</xdr:rowOff>
    </xdr:from>
    <xdr:ext cx="76200" cy="209550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19175" y="11721084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819150</xdr:colOff>
      <xdr:row>598</xdr:row>
      <xdr:rowOff>0</xdr:rowOff>
    </xdr:from>
    <xdr:ext cx="76200" cy="371475"/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62050" y="11980926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598</xdr:row>
      <xdr:rowOff>0</xdr:rowOff>
    </xdr:from>
    <xdr:ext cx="76200" cy="371475"/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19175" y="119809260"/>
          <a:ext cx="76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104775</xdr:colOff>
      <xdr:row>598</xdr:row>
      <xdr:rowOff>0</xdr:rowOff>
    </xdr:from>
    <xdr:ext cx="76200" cy="209550"/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278755" y="1198092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676275</xdr:colOff>
      <xdr:row>598</xdr:row>
      <xdr:rowOff>0</xdr:rowOff>
    </xdr:from>
    <xdr:ext cx="76200" cy="209550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19175" y="1198092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844550</xdr:colOff>
      <xdr:row>594</xdr:row>
      <xdr:rowOff>0</xdr:rowOff>
    </xdr:from>
    <xdr:to>
      <xdr:col>1</xdr:col>
      <xdr:colOff>965200</xdr:colOff>
      <xdr:row>595</xdr:row>
      <xdr:rowOff>31750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87450" y="119016780"/>
          <a:ext cx="120650" cy="229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717550</xdr:colOff>
      <xdr:row>594</xdr:row>
      <xdr:rowOff>0</xdr:rowOff>
    </xdr:from>
    <xdr:to>
      <xdr:col>1</xdr:col>
      <xdr:colOff>787400</xdr:colOff>
      <xdr:row>595</xdr:row>
      <xdr:rowOff>31750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60450" y="119016780"/>
          <a:ext cx="69850" cy="229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9"/>
  <sheetViews>
    <sheetView zoomScale="80" zoomScaleNormal="80" workbookViewId="0">
      <selection activeCell="A8" sqref="A8:H10"/>
    </sheetView>
  </sheetViews>
  <sheetFormatPr defaultColWidth="9.140625" defaultRowHeight="15" x14ac:dyDescent="0.25"/>
  <cols>
    <col min="1" max="1" width="5" style="123" customWidth="1"/>
    <col min="2" max="2" width="64.7109375" style="124" customWidth="1"/>
    <col min="3" max="3" width="5.7109375" style="115" customWidth="1"/>
    <col min="4" max="4" width="17.7109375" style="125" customWidth="1"/>
    <col min="5" max="6" width="10.7109375" style="3" customWidth="1"/>
    <col min="7" max="7" width="14.7109375" style="3" customWidth="1"/>
    <col min="8" max="8" width="16.7109375" style="3" customWidth="1"/>
    <col min="9" max="16384" width="9.140625" style="3"/>
  </cols>
  <sheetData>
    <row r="1" spans="1:13" ht="21" customHeight="1" x14ac:dyDescent="0.25">
      <c r="A1" s="176" t="s">
        <v>0</v>
      </c>
      <c r="B1" s="176"/>
      <c r="C1" s="1"/>
      <c r="D1" s="1"/>
      <c r="G1" s="175"/>
      <c r="H1" s="175"/>
    </row>
    <row r="2" spans="1:13" ht="21" customHeight="1" x14ac:dyDescent="0.25">
      <c r="A2" s="189" t="s">
        <v>1</v>
      </c>
      <c r="B2" s="189"/>
      <c r="C2" s="4"/>
      <c r="D2" s="5"/>
    </row>
    <row r="3" spans="1:13" ht="30" customHeight="1" x14ac:dyDescent="0.25">
      <c r="A3" s="190" t="s">
        <v>2</v>
      </c>
      <c r="B3" s="190"/>
      <c r="C3" s="2"/>
      <c r="D3" s="2"/>
    </row>
    <row r="4" spans="1:13" ht="20.25" customHeight="1" x14ac:dyDescent="0.25">
      <c r="A4" s="176" t="s">
        <v>3</v>
      </c>
      <c r="B4" s="176"/>
      <c r="C4" s="176"/>
      <c r="D4" s="176"/>
      <c r="E4" s="176"/>
      <c r="F4" s="176"/>
      <c r="G4" s="176"/>
      <c r="H4" s="176"/>
      <c r="I4" s="226">
        <v>1</v>
      </c>
      <c r="J4" s="173"/>
      <c r="L4" s="226">
        <v>0.6</v>
      </c>
      <c r="M4" s="173"/>
    </row>
    <row r="5" spans="1:13" ht="20.25" customHeight="1" x14ac:dyDescent="0.25">
      <c r="A5" s="176" t="s">
        <v>4</v>
      </c>
      <c r="B5" s="176"/>
      <c r="C5" s="176"/>
      <c r="D5" s="176"/>
      <c r="E5" s="176"/>
      <c r="F5" s="176"/>
      <c r="G5" s="176"/>
      <c r="H5" s="176"/>
      <c r="I5" s="227">
        <f>SUM(H13:H69)</f>
        <v>218910.82500000001</v>
      </c>
      <c r="J5" s="171"/>
      <c r="L5" s="171">
        <f>SUM(I5*0.6)</f>
        <v>131346.495</v>
      </c>
      <c r="M5" s="171"/>
    </row>
    <row r="6" spans="1:13" ht="20.25" customHeight="1" x14ac:dyDescent="0.25">
      <c r="A6" s="176" t="s">
        <v>1166</v>
      </c>
      <c r="B6" s="176"/>
      <c r="C6" s="176"/>
      <c r="D6" s="176"/>
      <c r="E6" s="176"/>
      <c r="F6" s="176"/>
      <c r="G6" s="176"/>
      <c r="H6" s="176"/>
    </row>
    <row r="7" spans="1:13" ht="15" customHeight="1" thickBot="1" x14ac:dyDescent="0.3">
      <c r="A7" s="6"/>
      <c r="B7" s="7"/>
      <c r="C7" s="8"/>
      <c r="D7" s="9"/>
    </row>
    <row r="8" spans="1:13" ht="20.25" customHeight="1" x14ac:dyDescent="0.25">
      <c r="A8" s="177" t="s">
        <v>5</v>
      </c>
      <c r="B8" s="179" t="s">
        <v>6</v>
      </c>
      <c r="C8" s="181" t="s">
        <v>7</v>
      </c>
      <c r="D8" s="183" t="s">
        <v>8</v>
      </c>
      <c r="E8" s="185" t="s">
        <v>9</v>
      </c>
      <c r="F8" s="187" t="s">
        <v>10</v>
      </c>
      <c r="G8" s="191" t="s">
        <v>11</v>
      </c>
      <c r="H8" s="193" t="s">
        <v>12</v>
      </c>
    </row>
    <row r="9" spans="1:13" ht="27" customHeight="1" x14ac:dyDescent="0.25">
      <c r="A9" s="178"/>
      <c r="B9" s="180"/>
      <c r="C9" s="182"/>
      <c r="D9" s="184"/>
      <c r="E9" s="186"/>
      <c r="F9" s="188"/>
      <c r="G9" s="192"/>
      <c r="H9" s="194"/>
    </row>
    <row r="10" spans="1:13" ht="15.75" customHeight="1" x14ac:dyDescent="0.25">
      <c r="A10" s="10">
        <v>1</v>
      </c>
      <c r="B10" s="11">
        <v>2</v>
      </c>
      <c r="C10" s="12">
        <v>3</v>
      </c>
      <c r="D10" s="13">
        <v>4</v>
      </c>
      <c r="E10" s="14">
        <v>9</v>
      </c>
      <c r="F10" s="15">
        <v>10</v>
      </c>
      <c r="G10" s="16">
        <v>11</v>
      </c>
      <c r="H10" s="17">
        <v>12</v>
      </c>
      <c r="I10" s="3" t="s">
        <v>1167</v>
      </c>
      <c r="K10" s="134"/>
      <c r="L10" s="173"/>
      <c r="M10" s="173"/>
    </row>
    <row r="11" spans="1:13" ht="36.75" customHeight="1" thickBot="1" x14ac:dyDescent="0.3">
      <c r="A11" s="18" t="s">
        <v>13</v>
      </c>
      <c r="B11" s="195" t="s">
        <v>14</v>
      </c>
      <c r="C11" s="196"/>
      <c r="D11" s="196"/>
      <c r="E11" s="196"/>
      <c r="F11" s="196"/>
      <c r="G11" s="196"/>
      <c r="H11" s="197"/>
      <c r="I11" s="115">
        <v>5</v>
      </c>
      <c r="L11" s="173"/>
      <c r="M11" s="173"/>
    </row>
    <row r="12" spans="1:13" ht="18" customHeight="1" thickBot="1" x14ac:dyDescent="0.3">
      <c r="A12" s="19"/>
      <c r="B12" s="198" t="s">
        <v>15</v>
      </c>
      <c r="C12" s="199"/>
      <c r="D12" s="199"/>
      <c r="E12" s="199"/>
      <c r="F12" s="199"/>
      <c r="G12" s="199"/>
      <c r="H12" s="200"/>
      <c r="L12" s="173"/>
      <c r="M12" s="173"/>
    </row>
    <row r="13" spans="1:13" ht="15.75" customHeight="1" x14ac:dyDescent="0.25">
      <c r="A13" s="20" t="s">
        <v>16</v>
      </c>
      <c r="B13" s="21" t="s">
        <v>17</v>
      </c>
      <c r="C13" s="22" t="s">
        <v>18</v>
      </c>
      <c r="D13" s="23">
        <v>5000</v>
      </c>
      <c r="E13" s="24">
        <v>3.5</v>
      </c>
      <c r="F13" s="25">
        <v>5</v>
      </c>
      <c r="G13" s="31">
        <f t="shared" ref="G13:G22" si="0">SUM(D13*E13)</f>
        <v>17500</v>
      </c>
      <c r="H13" s="132">
        <f t="shared" ref="H13:H27" si="1">SUM(G13+I13)</f>
        <v>18375</v>
      </c>
      <c r="I13" s="125">
        <f>SUM(G13*F13)/100</f>
        <v>875</v>
      </c>
      <c r="L13" s="144">
        <f>SUM(D13*0.65)</f>
        <v>3250</v>
      </c>
      <c r="M13" s="144"/>
    </row>
    <row r="14" spans="1:13" ht="18" customHeight="1" x14ac:dyDescent="0.25">
      <c r="A14" s="20" t="s">
        <v>19</v>
      </c>
      <c r="B14" s="27" t="s">
        <v>20</v>
      </c>
      <c r="C14" s="28" t="s">
        <v>18</v>
      </c>
      <c r="D14" s="29">
        <v>2500</v>
      </c>
      <c r="E14" s="30">
        <v>4.5</v>
      </c>
      <c r="F14" s="31">
        <v>5</v>
      </c>
      <c r="G14" s="31">
        <f t="shared" si="0"/>
        <v>11250</v>
      </c>
      <c r="H14" s="132">
        <f t="shared" si="1"/>
        <v>11812.5</v>
      </c>
      <c r="I14" s="125">
        <f>SUM(G14*F14)/100</f>
        <v>562.5</v>
      </c>
      <c r="L14" s="144">
        <f t="shared" ref="L14:L69" si="2">SUM(D14*0.65)</f>
        <v>1625</v>
      </c>
      <c r="M14" s="144"/>
    </row>
    <row r="15" spans="1:13" ht="15.75" customHeight="1" x14ac:dyDescent="0.25">
      <c r="A15" s="20" t="s">
        <v>21</v>
      </c>
      <c r="B15" s="27" t="s">
        <v>22</v>
      </c>
      <c r="C15" s="28" t="s">
        <v>18</v>
      </c>
      <c r="D15" s="29">
        <v>100</v>
      </c>
      <c r="E15" s="30">
        <v>13.99</v>
      </c>
      <c r="F15" s="31">
        <v>5</v>
      </c>
      <c r="G15" s="31">
        <f t="shared" si="0"/>
        <v>1399</v>
      </c>
      <c r="H15" s="132">
        <f t="shared" si="1"/>
        <v>1468.95</v>
      </c>
      <c r="I15" s="125">
        <f>SUM(G15*F15)/100</f>
        <v>69.95</v>
      </c>
      <c r="K15" s="133"/>
      <c r="L15" s="144">
        <f t="shared" si="2"/>
        <v>65</v>
      </c>
      <c r="M15" s="144"/>
    </row>
    <row r="16" spans="1:13" ht="15.75" customHeight="1" x14ac:dyDescent="0.25">
      <c r="A16" s="20" t="s">
        <v>23</v>
      </c>
      <c r="B16" s="33" t="s">
        <v>24</v>
      </c>
      <c r="C16" s="28" t="s">
        <v>18</v>
      </c>
      <c r="D16" s="29">
        <v>1600</v>
      </c>
      <c r="E16" s="30">
        <v>3.5</v>
      </c>
      <c r="F16" s="31">
        <v>5</v>
      </c>
      <c r="G16" s="31">
        <f t="shared" si="0"/>
        <v>5600</v>
      </c>
      <c r="H16" s="132">
        <f t="shared" si="1"/>
        <v>5880</v>
      </c>
      <c r="I16" s="125">
        <f>SUM(G16*F16)/100</f>
        <v>280</v>
      </c>
      <c r="L16" s="144">
        <f t="shared" si="2"/>
        <v>1040</v>
      </c>
      <c r="M16" s="144"/>
    </row>
    <row r="17" spans="1:13" ht="18" customHeight="1" x14ac:dyDescent="0.25">
      <c r="A17" s="20" t="s">
        <v>25</v>
      </c>
      <c r="B17" s="33" t="s">
        <v>26</v>
      </c>
      <c r="C17" s="28" t="s">
        <v>18</v>
      </c>
      <c r="D17" s="29">
        <v>2000</v>
      </c>
      <c r="E17" s="30">
        <v>4</v>
      </c>
      <c r="F17" s="31">
        <v>5</v>
      </c>
      <c r="G17" s="31">
        <f t="shared" si="0"/>
        <v>8000</v>
      </c>
      <c r="H17" s="132">
        <f t="shared" si="1"/>
        <v>8400</v>
      </c>
      <c r="I17" s="125">
        <f t="shared" ref="I17:I80" si="3">SUM(G17*F17)/100</f>
        <v>400</v>
      </c>
      <c r="L17" s="144">
        <f t="shared" si="2"/>
        <v>1300</v>
      </c>
      <c r="M17" s="144"/>
    </row>
    <row r="18" spans="1:13" ht="15.75" customHeight="1" x14ac:dyDescent="0.25">
      <c r="A18" s="20" t="s">
        <v>27</v>
      </c>
      <c r="B18" s="33" t="s">
        <v>28</v>
      </c>
      <c r="C18" s="28" t="s">
        <v>18</v>
      </c>
      <c r="D18" s="29">
        <v>600</v>
      </c>
      <c r="E18" s="30">
        <v>5.9</v>
      </c>
      <c r="F18" s="31">
        <v>5</v>
      </c>
      <c r="G18" s="31">
        <f t="shared" si="0"/>
        <v>3540</v>
      </c>
      <c r="H18" s="132">
        <f t="shared" si="1"/>
        <v>3717</v>
      </c>
      <c r="I18" s="125">
        <f t="shared" si="3"/>
        <v>177</v>
      </c>
      <c r="L18" s="144">
        <f t="shared" si="2"/>
        <v>390</v>
      </c>
      <c r="M18" s="144"/>
    </row>
    <row r="19" spans="1:13" ht="15.75" customHeight="1" x14ac:dyDescent="0.25">
      <c r="A19" s="20" t="s">
        <v>29</v>
      </c>
      <c r="B19" s="33" t="s">
        <v>30</v>
      </c>
      <c r="C19" s="28" t="s">
        <v>18</v>
      </c>
      <c r="D19" s="29">
        <v>600</v>
      </c>
      <c r="E19" s="30">
        <v>6.6</v>
      </c>
      <c r="F19" s="31">
        <v>5</v>
      </c>
      <c r="G19" s="31">
        <f t="shared" si="0"/>
        <v>3960</v>
      </c>
      <c r="H19" s="132">
        <f t="shared" si="1"/>
        <v>4158</v>
      </c>
      <c r="I19" s="125">
        <f t="shared" si="3"/>
        <v>198</v>
      </c>
      <c r="L19" s="144">
        <f t="shared" si="2"/>
        <v>390</v>
      </c>
      <c r="M19" s="144"/>
    </row>
    <row r="20" spans="1:13" ht="15.75" customHeight="1" x14ac:dyDescent="0.25">
      <c r="A20" s="20" t="s">
        <v>31</v>
      </c>
      <c r="B20" s="33" t="s">
        <v>32</v>
      </c>
      <c r="C20" s="28" t="s">
        <v>18</v>
      </c>
      <c r="D20" s="29">
        <v>1000</v>
      </c>
      <c r="E20" s="30">
        <v>4.2</v>
      </c>
      <c r="F20" s="31">
        <v>5</v>
      </c>
      <c r="G20" s="31">
        <f t="shared" si="0"/>
        <v>4200</v>
      </c>
      <c r="H20" s="132">
        <f t="shared" si="1"/>
        <v>4410</v>
      </c>
      <c r="I20" s="125">
        <f t="shared" si="3"/>
        <v>210</v>
      </c>
      <c r="L20" s="144">
        <f t="shared" si="2"/>
        <v>650</v>
      </c>
      <c r="M20" s="144"/>
    </row>
    <row r="21" spans="1:13" ht="15.75" customHeight="1" x14ac:dyDescent="0.25">
      <c r="A21" s="20" t="s">
        <v>33</v>
      </c>
      <c r="B21" s="27" t="s">
        <v>34</v>
      </c>
      <c r="C21" s="28" t="s">
        <v>18</v>
      </c>
      <c r="D21" s="29">
        <v>300</v>
      </c>
      <c r="E21" s="30">
        <v>6.2</v>
      </c>
      <c r="F21" s="31">
        <v>5</v>
      </c>
      <c r="G21" s="31">
        <f t="shared" si="0"/>
        <v>1860</v>
      </c>
      <c r="H21" s="132">
        <f t="shared" si="1"/>
        <v>1953</v>
      </c>
      <c r="I21" s="125">
        <f t="shared" si="3"/>
        <v>93</v>
      </c>
      <c r="L21" s="144">
        <f t="shared" si="2"/>
        <v>195</v>
      </c>
      <c r="M21" s="144"/>
    </row>
    <row r="22" spans="1:13" ht="15.75" customHeight="1" x14ac:dyDescent="0.25">
      <c r="A22" s="20" t="s">
        <v>35</v>
      </c>
      <c r="B22" s="33" t="s">
        <v>36</v>
      </c>
      <c r="C22" s="28" t="s">
        <v>18</v>
      </c>
      <c r="D22" s="29">
        <v>600</v>
      </c>
      <c r="E22" s="30">
        <v>8.1999999999999993</v>
      </c>
      <c r="F22" s="31">
        <v>5</v>
      </c>
      <c r="G22" s="31">
        <f t="shared" si="0"/>
        <v>4920</v>
      </c>
      <c r="H22" s="132">
        <f t="shared" si="1"/>
        <v>5166</v>
      </c>
      <c r="I22" s="125">
        <f t="shared" si="3"/>
        <v>246</v>
      </c>
      <c r="L22" s="144">
        <f t="shared" si="2"/>
        <v>390</v>
      </c>
      <c r="M22" s="144"/>
    </row>
    <row r="23" spans="1:13" ht="15.75" customHeight="1" x14ac:dyDescent="0.25">
      <c r="A23" s="20" t="s">
        <v>37</v>
      </c>
      <c r="B23" s="33" t="s">
        <v>38</v>
      </c>
      <c r="C23" s="28" t="s">
        <v>18</v>
      </c>
      <c r="D23" s="29">
        <v>1200</v>
      </c>
      <c r="E23" s="30">
        <v>4.2</v>
      </c>
      <c r="F23" s="31">
        <v>5</v>
      </c>
      <c r="G23" s="31">
        <f t="shared" ref="G23:G69" si="4">SUM(D23*E23)</f>
        <v>5040</v>
      </c>
      <c r="H23" s="132">
        <f t="shared" si="1"/>
        <v>5292</v>
      </c>
      <c r="I23" s="125">
        <f t="shared" si="3"/>
        <v>252</v>
      </c>
      <c r="L23" s="144">
        <f t="shared" si="2"/>
        <v>780</v>
      </c>
      <c r="M23" s="144"/>
    </row>
    <row r="24" spans="1:13" ht="15.75" customHeight="1" x14ac:dyDescent="0.25">
      <c r="A24" s="20" t="s">
        <v>39</v>
      </c>
      <c r="B24" s="33" t="s">
        <v>40</v>
      </c>
      <c r="C24" s="28" t="s">
        <v>18</v>
      </c>
      <c r="D24" s="29">
        <v>800</v>
      </c>
      <c r="E24" s="30">
        <v>5.7</v>
      </c>
      <c r="F24" s="31">
        <v>5</v>
      </c>
      <c r="G24" s="31">
        <f t="shared" si="4"/>
        <v>4560</v>
      </c>
      <c r="H24" s="132">
        <f t="shared" si="1"/>
        <v>4788</v>
      </c>
      <c r="I24" s="125">
        <f t="shared" si="3"/>
        <v>228</v>
      </c>
      <c r="L24" s="144">
        <f t="shared" si="2"/>
        <v>520</v>
      </c>
      <c r="M24" s="144"/>
    </row>
    <row r="25" spans="1:13" ht="15.75" customHeight="1" x14ac:dyDescent="0.25">
      <c r="A25" s="20" t="s">
        <v>41</v>
      </c>
      <c r="B25" s="34" t="s">
        <v>42</v>
      </c>
      <c r="C25" s="28" t="s">
        <v>18</v>
      </c>
      <c r="D25" s="29">
        <v>1000</v>
      </c>
      <c r="E25" s="30">
        <v>4.9000000000000004</v>
      </c>
      <c r="F25" s="31">
        <v>5</v>
      </c>
      <c r="G25" s="31">
        <f t="shared" si="4"/>
        <v>4900</v>
      </c>
      <c r="H25" s="132">
        <f t="shared" si="1"/>
        <v>5145</v>
      </c>
      <c r="I25" s="125">
        <f t="shared" si="3"/>
        <v>245</v>
      </c>
      <c r="L25" s="144">
        <f t="shared" si="2"/>
        <v>650</v>
      </c>
      <c r="M25" s="144"/>
    </row>
    <row r="26" spans="1:13" ht="15.75" customHeight="1" x14ac:dyDescent="0.25">
      <c r="A26" s="20" t="s">
        <v>43</v>
      </c>
      <c r="B26" s="27" t="s">
        <v>44</v>
      </c>
      <c r="C26" s="28" t="s">
        <v>18</v>
      </c>
      <c r="D26" s="29">
        <v>50</v>
      </c>
      <c r="E26" s="30">
        <v>10</v>
      </c>
      <c r="F26" s="31">
        <v>5</v>
      </c>
      <c r="G26" s="31">
        <f t="shared" si="4"/>
        <v>500</v>
      </c>
      <c r="H26" s="132">
        <f t="shared" si="1"/>
        <v>525</v>
      </c>
      <c r="I26" s="125">
        <f t="shared" si="3"/>
        <v>25</v>
      </c>
      <c r="L26" s="144">
        <f t="shared" si="2"/>
        <v>32.5</v>
      </c>
      <c r="M26" s="144"/>
    </row>
    <row r="27" spans="1:13" ht="15.75" customHeight="1" x14ac:dyDescent="0.25">
      <c r="A27" s="20" t="s">
        <v>45</v>
      </c>
      <c r="B27" s="27" t="s">
        <v>46</v>
      </c>
      <c r="C27" s="28" t="s">
        <v>18</v>
      </c>
      <c r="D27" s="29">
        <v>50</v>
      </c>
      <c r="E27" s="30">
        <v>10.5</v>
      </c>
      <c r="F27" s="31">
        <v>5</v>
      </c>
      <c r="G27" s="31">
        <f t="shared" si="4"/>
        <v>525</v>
      </c>
      <c r="H27" s="132">
        <f t="shared" si="1"/>
        <v>551.25</v>
      </c>
      <c r="I27" s="125">
        <f t="shared" si="3"/>
        <v>26.25</v>
      </c>
      <c r="L27" s="144">
        <f t="shared" si="2"/>
        <v>32.5</v>
      </c>
      <c r="M27" s="144"/>
    </row>
    <row r="28" spans="1:13" ht="15.75" customHeight="1" x14ac:dyDescent="0.25">
      <c r="A28" s="20" t="s">
        <v>47</v>
      </c>
      <c r="B28" s="33" t="s">
        <v>48</v>
      </c>
      <c r="C28" s="28" t="s">
        <v>18</v>
      </c>
      <c r="D28" s="29">
        <v>300</v>
      </c>
      <c r="E28" s="30">
        <v>38</v>
      </c>
      <c r="F28" s="31">
        <v>5</v>
      </c>
      <c r="G28" s="31">
        <f t="shared" si="4"/>
        <v>11400</v>
      </c>
      <c r="H28" s="132">
        <f t="shared" ref="H28:H46" si="5">SUM(G28+I28)</f>
        <v>11970</v>
      </c>
      <c r="I28" s="125">
        <f t="shared" si="3"/>
        <v>570</v>
      </c>
      <c r="L28" s="144">
        <f t="shared" si="2"/>
        <v>195</v>
      </c>
      <c r="M28" s="144"/>
    </row>
    <row r="29" spans="1:13" ht="15.75" customHeight="1" x14ac:dyDescent="0.25">
      <c r="A29" s="20" t="s">
        <v>49</v>
      </c>
      <c r="B29" s="33" t="s">
        <v>50</v>
      </c>
      <c r="C29" s="28" t="s">
        <v>18</v>
      </c>
      <c r="D29" s="29">
        <v>600</v>
      </c>
      <c r="E29" s="30">
        <v>18</v>
      </c>
      <c r="F29" s="31">
        <v>5</v>
      </c>
      <c r="G29" s="31">
        <f t="shared" si="4"/>
        <v>10800</v>
      </c>
      <c r="H29" s="132">
        <f t="shared" si="5"/>
        <v>11340</v>
      </c>
      <c r="I29" s="125">
        <f t="shared" si="3"/>
        <v>540</v>
      </c>
      <c r="L29" s="144">
        <f t="shared" si="2"/>
        <v>390</v>
      </c>
      <c r="M29" s="144"/>
    </row>
    <row r="30" spans="1:13" ht="15.75" customHeight="1" x14ac:dyDescent="0.25">
      <c r="A30" s="20" t="s">
        <v>51</v>
      </c>
      <c r="B30" s="33" t="s">
        <v>52</v>
      </c>
      <c r="C30" s="28" t="s">
        <v>18</v>
      </c>
      <c r="D30" s="29">
        <v>900</v>
      </c>
      <c r="E30" s="30">
        <v>18</v>
      </c>
      <c r="F30" s="31">
        <v>5</v>
      </c>
      <c r="G30" s="31">
        <f t="shared" si="4"/>
        <v>16200</v>
      </c>
      <c r="H30" s="132">
        <f t="shared" si="5"/>
        <v>17010</v>
      </c>
      <c r="I30" s="125">
        <f t="shared" si="3"/>
        <v>810</v>
      </c>
      <c r="L30" s="144">
        <f t="shared" si="2"/>
        <v>585</v>
      </c>
      <c r="M30" s="144"/>
    </row>
    <row r="31" spans="1:13" ht="15.75" customHeight="1" x14ac:dyDescent="0.25">
      <c r="A31" s="20" t="s">
        <v>53</v>
      </c>
      <c r="B31" s="27" t="s">
        <v>54</v>
      </c>
      <c r="C31" s="28" t="s">
        <v>18</v>
      </c>
      <c r="D31" s="29">
        <v>100</v>
      </c>
      <c r="E31" s="30">
        <v>23</v>
      </c>
      <c r="F31" s="31">
        <v>5</v>
      </c>
      <c r="G31" s="31">
        <f t="shared" si="4"/>
        <v>2300</v>
      </c>
      <c r="H31" s="132">
        <f t="shared" si="5"/>
        <v>2415</v>
      </c>
      <c r="I31" s="125">
        <f t="shared" si="3"/>
        <v>115</v>
      </c>
      <c r="L31" s="144">
        <f t="shared" si="2"/>
        <v>65</v>
      </c>
      <c r="M31" s="144"/>
    </row>
    <row r="32" spans="1:13" ht="15.75" customHeight="1" x14ac:dyDescent="0.25">
      <c r="A32" s="20" t="s">
        <v>55</v>
      </c>
      <c r="B32" s="33" t="s">
        <v>56</v>
      </c>
      <c r="C32" s="28" t="s">
        <v>18</v>
      </c>
      <c r="D32" s="29">
        <v>1000</v>
      </c>
      <c r="E32" s="30">
        <v>18</v>
      </c>
      <c r="F32" s="31">
        <v>5</v>
      </c>
      <c r="G32" s="31">
        <f t="shared" si="4"/>
        <v>18000</v>
      </c>
      <c r="H32" s="132">
        <f t="shared" si="5"/>
        <v>18900</v>
      </c>
      <c r="I32" s="125">
        <f t="shared" si="3"/>
        <v>900</v>
      </c>
      <c r="L32" s="144">
        <f t="shared" si="2"/>
        <v>650</v>
      </c>
      <c r="M32" s="144"/>
    </row>
    <row r="33" spans="1:13" ht="15.75" customHeight="1" x14ac:dyDescent="0.25">
      <c r="A33" s="20" t="s">
        <v>57</v>
      </c>
      <c r="B33" s="27" t="s">
        <v>58</v>
      </c>
      <c r="C33" s="28" t="s">
        <v>18</v>
      </c>
      <c r="D33" s="29">
        <v>1000</v>
      </c>
      <c r="E33" s="30">
        <v>7.5</v>
      </c>
      <c r="F33" s="31">
        <v>5</v>
      </c>
      <c r="G33" s="31">
        <f t="shared" si="4"/>
        <v>7500</v>
      </c>
      <c r="H33" s="132">
        <f t="shared" si="5"/>
        <v>7875</v>
      </c>
      <c r="I33" s="125">
        <f t="shared" si="3"/>
        <v>375</v>
      </c>
      <c r="L33" s="144">
        <f t="shared" si="2"/>
        <v>650</v>
      </c>
      <c r="M33" s="144"/>
    </row>
    <row r="34" spans="1:13" ht="15.75" customHeight="1" x14ac:dyDescent="0.25">
      <c r="A34" s="20" t="s">
        <v>59</v>
      </c>
      <c r="B34" s="27" t="s">
        <v>60</v>
      </c>
      <c r="C34" s="28" t="s">
        <v>18</v>
      </c>
      <c r="D34" s="29">
        <v>100</v>
      </c>
      <c r="E34" s="30">
        <v>15</v>
      </c>
      <c r="F34" s="31">
        <v>5</v>
      </c>
      <c r="G34" s="31">
        <f t="shared" si="4"/>
        <v>1500</v>
      </c>
      <c r="H34" s="132">
        <f t="shared" si="5"/>
        <v>1575</v>
      </c>
      <c r="I34" s="125">
        <f t="shared" si="3"/>
        <v>75</v>
      </c>
      <c r="L34" s="144">
        <f t="shared" si="2"/>
        <v>65</v>
      </c>
      <c r="M34" s="144"/>
    </row>
    <row r="35" spans="1:13" ht="15.75" customHeight="1" x14ac:dyDescent="0.25">
      <c r="A35" s="20" t="s">
        <v>61</v>
      </c>
      <c r="B35" s="33" t="s">
        <v>62</v>
      </c>
      <c r="C35" s="28" t="s">
        <v>18</v>
      </c>
      <c r="D35" s="29">
        <v>150</v>
      </c>
      <c r="E35" s="129">
        <v>29</v>
      </c>
      <c r="F35" s="130">
        <v>5</v>
      </c>
      <c r="G35" s="31">
        <f t="shared" si="4"/>
        <v>4350</v>
      </c>
      <c r="H35" s="132">
        <f t="shared" si="5"/>
        <v>4567.5</v>
      </c>
      <c r="I35" s="125">
        <f t="shared" si="3"/>
        <v>217.5</v>
      </c>
      <c r="L35" s="144">
        <f t="shared" si="2"/>
        <v>97.5</v>
      </c>
      <c r="M35" s="144"/>
    </row>
    <row r="36" spans="1:13" ht="15.75" customHeight="1" x14ac:dyDescent="0.25">
      <c r="A36" s="20" t="s">
        <v>63</v>
      </c>
      <c r="B36" s="27" t="s">
        <v>64</v>
      </c>
      <c r="C36" s="28" t="s">
        <v>18</v>
      </c>
      <c r="D36" s="29">
        <v>100</v>
      </c>
      <c r="E36" s="129">
        <v>21</v>
      </c>
      <c r="F36" s="130">
        <v>5</v>
      </c>
      <c r="G36" s="31">
        <f t="shared" si="4"/>
        <v>2100</v>
      </c>
      <c r="H36" s="132">
        <f t="shared" si="5"/>
        <v>2205</v>
      </c>
      <c r="I36" s="125">
        <f t="shared" si="3"/>
        <v>105</v>
      </c>
      <c r="L36" s="144">
        <f t="shared" si="2"/>
        <v>65</v>
      </c>
      <c r="M36" s="144"/>
    </row>
    <row r="37" spans="1:13" ht="15.75" customHeight="1" x14ac:dyDescent="0.25">
      <c r="A37" s="20" t="s">
        <v>65</v>
      </c>
      <c r="B37" s="27" t="s">
        <v>66</v>
      </c>
      <c r="C37" s="28" t="s">
        <v>18</v>
      </c>
      <c r="D37" s="29">
        <v>80</v>
      </c>
      <c r="E37" s="129">
        <v>34</v>
      </c>
      <c r="F37" s="130">
        <v>5</v>
      </c>
      <c r="G37" s="31">
        <f t="shared" si="4"/>
        <v>2720</v>
      </c>
      <c r="H37" s="132">
        <f t="shared" si="5"/>
        <v>2856</v>
      </c>
      <c r="I37" s="125">
        <f t="shared" si="3"/>
        <v>136</v>
      </c>
      <c r="L37" s="144">
        <f t="shared" si="2"/>
        <v>52</v>
      </c>
      <c r="M37" s="144"/>
    </row>
    <row r="38" spans="1:13" ht="15.75" customHeight="1" x14ac:dyDescent="0.25">
      <c r="A38" s="20" t="s">
        <v>67</v>
      </c>
      <c r="B38" s="27" t="s">
        <v>68</v>
      </c>
      <c r="C38" s="28" t="s">
        <v>18</v>
      </c>
      <c r="D38" s="29">
        <v>80</v>
      </c>
      <c r="E38" s="129">
        <v>34</v>
      </c>
      <c r="F38" s="130">
        <v>5</v>
      </c>
      <c r="G38" s="31">
        <f t="shared" si="4"/>
        <v>2720</v>
      </c>
      <c r="H38" s="132">
        <f t="shared" si="5"/>
        <v>2856</v>
      </c>
      <c r="I38" s="125">
        <f t="shared" si="3"/>
        <v>136</v>
      </c>
      <c r="L38" s="144">
        <f t="shared" si="2"/>
        <v>52</v>
      </c>
      <c r="M38" s="144"/>
    </row>
    <row r="39" spans="1:13" ht="15.75" customHeight="1" x14ac:dyDescent="0.25">
      <c r="A39" s="20" t="s">
        <v>69</v>
      </c>
      <c r="B39" s="27" t="s">
        <v>70</v>
      </c>
      <c r="C39" s="28" t="s">
        <v>18</v>
      </c>
      <c r="D39" s="29">
        <v>50</v>
      </c>
      <c r="E39" s="129">
        <v>77</v>
      </c>
      <c r="F39" s="130">
        <v>5</v>
      </c>
      <c r="G39" s="31">
        <f t="shared" si="4"/>
        <v>3850</v>
      </c>
      <c r="H39" s="132">
        <f t="shared" si="5"/>
        <v>4042.5</v>
      </c>
      <c r="I39" s="125">
        <f t="shared" si="3"/>
        <v>192.5</v>
      </c>
      <c r="L39" s="144">
        <f t="shared" si="2"/>
        <v>32.5</v>
      </c>
      <c r="M39" s="144"/>
    </row>
    <row r="40" spans="1:13" ht="15.75" customHeight="1" x14ac:dyDescent="0.25">
      <c r="A40" s="20" t="s">
        <v>71</v>
      </c>
      <c r="B40" s="27" t="s">
        <v>72</v>
      </c>
      <c r="C40" s="28" t="s">
        <v>18</v>
      </c>
      <c r="D40" s="29">
        <v>35</v>
      </c>
      <c r="E40" s="129">
        <v>33</v>
      </c>
      <c r="F40" s="130">
        <v>5</v>
      </c>
      <c r="G40" s="31">
        <f t="shared" si="4"/>
        <v>1155</v>
      </c>
      <c r="H40" s="132">
        <f t="shared" si="5"/>
        <v>1212.75</v>
      </c>
      <c r="I40" s="125">
        <f t="shared" si="3"/>
        <v>57.75</v>
      </c>
      <c r="L40" s="144">
        <f t="shared" si="2"/>
        <v>22.75</v>
      </c>
      <c r="M40" s="144"/>
    </row>
    <row r="41" spans="1:13" ht="15.75" customHeight="1" x14ac:dyDescent="0.25">
      <c r="A41" s="20" t="s">
        <v>73</v>
      </c>
      <c r="B41" s="27" t="s">
        <v>74</v>
      </c>
      <c r="C41" s="28" t="s">
        <v>18</v>
      </c>
      <c r="D41" s="29">
        <v>35</v>
      </c>
      <c r="E41" s="129">
        <v>59.9</v>
      </c>
      <c r="F41" s="130">
        <v>5</v>
      </c>
      <c r="G41" s="31">
        <f t="shared" si="4"/>
        <v>2096.5</v>
      </c>
      <c r="H41" s="132">
        <f t="shared" si="5"/>
        <v>2201.3249999999998</v>
      </c>
      <c r="I41" s="125">
        <f t="shared" si="3"/>
        <v>104.825</v>
      </c>
      <c r="L41" s="144">
        <f t="shared" si="2"/>
        <v>22.75</v>
      </c>
      <c r="M41" s="144"/>
    </row>
    <row r="42" spans="1:13" ht="15.75" customHeight="1" x14ac:dyDescent="0.25">
      <c r="A42" s="20" t="s">
        <v>75</v>
      </c>
      <c r="B42" s="27" t="s">
        <v>76</v>
      </c>
      <c r="C42" s="28" t="s">
        <v>18</v>
      </c>
      <c r="D42" s="29">
        <v>100</v>
      </c>
      <c r="E42" s="129">
        <v>27</v>
      </c>
      <c r="F42" s="130">
        <v>5</v>
      </c>
      <c r="G42" s="31">
        <f t="shared" si="4"/>
        <v>2700</v>
      </c>
      <c r="H42" s="132">
        <f t="shared" si="5"/>
        <v>2835</v>
      </c>
      <c r="I42" s="125">
        <f t="shared" si="3"/>
        <v>135</v>
      </c>
      <c r="L42" s="144">
        <f t="shared" si="2"/>
        <v>65</v>
      </c>
      <c r="M42" s="144"/>
    </row>
    <row r="43" spans="1:13" ht="15.75" customHeight="1" x14ac:dyDescent="0.25">
      <c r="A43" s="20" t="s">
        <v>77</v>
      </c>
      <c r="B43" s="27" t="s">
        <v>78</v>
      </c>
      <c r="C43" s="28" t="s">
        <v>18</v>
      </c>
      <c r="D43" s="29">
        <v>60</v>
      </c>
      <c r="E43" s="129">
        <v>22</v>
      </c>
      <c r="F43" s="130">
        <v>5</v>
      </c>
      <c r="G43" s="31">
        <f t="shared" si="4"/>
        <v>1320</v>
      </c>
      <c r="H43" s="132">
        <f t="shared" si="5"/>
        <v>1386</v>
      </c>
      <c r="I43" s="125">
        <f t="shared" si="3"/>
        <v>66</v>
      </c>
      <c r="L43" s="144">
        <f t="shared" si="2"/>
        <v>39</v>
      </c>
      <c r="M43" s="144"/>
    </row>
    <row r="44" spans="1:13" ht="15.75" customHeight="1" x14ac:dyDescent="0.25">
      <c r="A44" s="20" t="s">
        <v>79</v>
      </c>
      <c r="B44" s="33" t="s">
        <v>80</v>
      </c>
      <c r="C44" s="28" t="s">
        <v>18</v>
      </c>
      <c r="D44" s="29">
        <v>320</v>
      </c>
      <c r="E44" s="129">
        <v>9.9</v>
      </c>
      <c r="F44" s="130">
        <v>5</v>
      </c>
      <c r="G44" s="31">
        <f t="shared" si="4"/>
        <v>3168</v>
      </c>
      <c r="H44" s="132">
        <f t="shared" si="5"/>
        <v>3326.4</v>
      </c>
      <c r="I44" s="125">
        <f t="shared" si="3"/>
        <v>158.4</v>
      </c>
      <c r="L44" s="144">
        <f t="shared" si="2"/>
        <v>208</v>
      </c>
      <c r="M44" s="144"/>
    </row>
    <row r="45" spans="1:13" ht="15.75" customHeight="1" x14ac:dyDescent="0.25">
      <c r="A45" s="20" t="s">
        <v>81</v>
      </c>
      <c r="B45" s="33" t="s">
        <v>82</v>
      </c>
      <c r="C45" s="28" t="s">
        <v>18</v>
      </c>
      <c r="D45" s="29">
        <v>100</v>
      </c>
      <c r="E45" s="129">
        <v>12</v>
      </c>
      <c r="F45" s="130">
        <v>5</v>
      </c>
      <c r="G45" s="31">
        <f t="shared" si="4"/>
        <v>1200</v>
      </c>
      <c r="H45" s="132">
        <f t="shared" si="5"/>
        <v>1260</v>
      </c>
      <c r="I45" s="125">
        <f t="shared" si="3"/>
        <v>60</v>
      </c>
      <c r="L45" s="144">
        <f t="shared" si="2"/>
        <v>65</v>
      </c>
      <c r="M45" s="144"/>
    </row>
    <row r="46" spans="1:13" ht="15.75" customHeight="1" x14ac:dyDescent="0.25">
      <c r="A46" s="20" t="s">
        <v>83</v>
      </c>
      <c r="B46" s="33" t="s">
        <v>84</v>
      </c>
      <c r="C46" s="28" t="s">
        <v>18</v>
      </c>
      <c r="D46" s="29">
        <v>700</v>
      </c>
      <c r="E46" s="129">
        <v>8</v>
      </c>
      <c r="F46" s="130">
        <v>5</v>
      </c>
      <c r="G46" s="31">
        <f t="shared" si="4"/>
        <v>5600</v>
      </c>
      <c r="H46" s="132">
        <f t="shared" si="5"/>
        <v>5880</v>
      </c>
      <c r="I46" s="125">
        <f t="shared" si="3"/>
        <v>280</v>
      </c>
      <c r="L46" s="144">
        <f t="shared" si="2"/>
        <v>455</v>
      </c>
      <c r="M46" s="144"/>
    </row>
    <row r="47" spans="1:13" ht="15.75" customHeight="1" x14ac:dyDescent="0.25">
      <c r="A47" s="20" t="s">
        <v>85</v>
      </c>
      <c r="B47" s="33" t="s">
        <v>86</v>
      </c>
      <c r="C47" s="28" t="s">
        <v>18</v>
      </c>
      <c r="D47" s="29">
        <v>150</v>
      </c>
      <c r="E47" s="129">
        <v>32</v>
      </c>
      <c r="F47" s="130">
        <v>5</v>
      </c>
      <c r="G47" s="31">
        <f t="shared" si="4"/>
        <v>4800</v>
      </c>
      <c r="H47" s="132">
        <f t="shared" ref="H47:H56" si="6">SUM(G47+I47)</f>
        <v>5040</v>
      </c>
      <c r="I47" s="125">
        <f t="shared" si="3"/>
        <v>240</v>
      </c>
      <c r="L47" s="144">
        <f t="shared" si="2"/>
        <v>97.5</v>
      </c>
      <c r="M47" s="144"/>
    </row>
    <row r="48" spans="1:13" ht="15.75" customHeight="1" x14ac:dyDescent="0.25">
      <c r="A48" s="20" t="s">
        <v>87</v>
      </c>
      <c r="B48" s="27" t="s">
        <v>88</v>
      </c>
      <c r="C48" s="28" t="s">
        <v>18</v>
      </c>
      <c r="D48" s="29">
        <v>40</v>
      </c>
      <c r="E48" s="30">
        <v>10</v>
      </c>
      <c r="F48" s="31">
        <v>5</v>
      </c>
      <c r="G48" s="31">
        <f t="shared" si="4"/>
        <v>400</v>
      </c>
      <c r="H48" s="132">
        <f t="shared" si="6"/>
        <v>420</v>
      </c>
      <c r="I48" s="125">
        <f t="shared" si="3"/>
        <v>20</v>
      </c>
      <c r="L48" s="144">
        <f t="shared" si="2"/>
        <v>26</v>
      </c>
      <c r="M48" s="144"/>
    </row>
    <row r="49" spans="1:13" ht="15.75" customHeight="1" x14ac:dyDescent="0.25">
      <c r="A49" s="20" t="s">
        <v>89</v>
      </c>
      <c r="B49" s="33" t="s">
        <v>90</v>
      </c>
      <c r="C49" s="28" t="s">
        <v>18</v>
      </c>
      <c r="D49" s="29">
        <v>60</v>
      </c>
      <c r="E49" s="30">
        <v>37</v>
      </c>
      <c r="F49" s="31">
        <v>5</v>
      </c>
      <c r="G49" s="31">
        <f t="shared" si="4"/>
        <v>2220</v>
      </c>
      <c r="H49" s="132">
        <f t="shared" si="6"/>
        <v>2331</v>
      </c>
      <c r="I49" s="125">
        <f t="shared" si="3"/>
        <v>111</v>
      </c>
      <c r="L49" s="144">
        <f t="shared" si="2"/>
        <v>39</v>
      </c>
      <c r="M49" s="144"/>
    </row>
    <row r="50" spans="1:13" ht="15.75" customHeight="1" x14ac:dyDescent="0.25">
      <c r="A50" s="20" t="s">
        <v>91</v>
      </c>
      <c r="B50" s="33" t="s">
        <v>92</v>
      </c>
      <c r="C50" s="28" t="s">
        <v>18</v>
      </c>
      <c r="D50" s="29">
        <v>60</v>
      </c>
      <c r="E50" s="30">
        <v>32</v>
      </c>
      <c r="F50" s="31">
        <v>5</v>
      </c>
      <c r="G50" s="31">
        <f t="shared" si="4"/>
        <v>1920</v>
      </c>
      <c r="H50" s="132">
        <f t="shared" si="6"/>
        <v>2016</v>
      </c>
      <c r="I50" s="125">
        <f t="shared" si="3"/>
        <v>96</v>
      </c>
      <c r="L50" s="144">
        <f t="shared" si="2"/>
        <v>39</v>
      </c>
      <c r="M50" s="144"/>
    </row>
    <row r="51" spans="1:13" ht="15.75" customHeight="1" x14ac:dyDescent="0.25">
      <c r="A51" s="20" t="s">
        <v>93</v>
      </c>
      <c r="B51" s="27" t="s">
        <v>94</v>
      </c>
      <c r="C51" s="28" t="s">
        <v>18</v>
      </c>
      <c r="D51" s="29">
        <v>10</v>
      </c>
      <c r="E51" s="30">
        <v>24</v>
      </c>
      <c r="F51" s="31">
        <v>5</v>
      </c>
      <c r="G51" s="31">
        <f t="shared" si="4"/>
        <v>240</v>
      </c>
      <c r="H51" s="132">
        <f t="shared" si="6"/>
        <v>252</v>
      </c>
      <c r="I51" s="125">
        <f t="shared" si="3"/>
        <v>12</v>
      </c>
      <c r="L51" s="144">
        <f t="shared" si="2"/>
        <v>6.5</v>
      </c>
      <c r="M51" s="144"/>
    </row>
    <row r="52" spans="1:13" ht="15.75" customHeight="1" x14ac:dyDescent="0.25">
      <c r="A52" s="20" t="s">
        <v>95</v>
      </c>
      <c r="B52" s="27" t="s">
        <v>96</v>
      </c>
      <c r="C52" s="28" t="s">
        <v>18</v>
      </c>
      <c r="D52" s="29">
        <v>10</v>
      </c>
      <c r="E52" s="30">
        <v>33</v>
      </c>
      <c r="F52" s="31">
        <v>5</v>
      </c>
      <c r="G52" s="31">
        <f t="shared" si="4"/>
        <v>330</v>
      </c>
      <c r="H52" s="132">
        <f t="shared" si="6"/>
        <v>346.5</v>
      </c>
      <c r="I52" s="125">
        <f t="shared" si="3"/>
        <v>16.5</v>
      </c>
      <c r="L52" s="144">
        <f t="shared" si="2"/>
        <v>6.5</v>
      </c>
      <c r="M52" s="144"/>
    </row>
    <row r="53" spans="1:13" ht="15.75" customHeight="1" x14ac:dyDescent="0.25">
      <c r="A53" s="20" t="s">
        <v>97</v>
      </c>
      <c r="B53" s="27" t="s">
        <v>98</v>
      </c>
      <c r="C53" s="28" t="s">
        <v>18</v>
      </c>
      <c r="D53" s="29">
        <v>10</v>
      </c>
      <c r="E53" s="30">
        <v>24</v>
      </c>
      <c r="F53" s="31">
        <v>5</v>
      </c>
      <c r="G53" s="31">
        <f t="shared" si="4"/>
        <v>240</v>
      </c>
      <c r="H53" s="132">
        <f t="shared" si="6"/>
        <v>252</v>
      </c>
      <c r="I53" s="125">
        <f t="shared" si="3"/>
        <v>12</v>
      </c>
      <c r="L53" s="144">
        <f t="shared" si="2"/>
        <v>6.5</v>
      </c>
      <c r="M53" s="144"/>
    </row>
    <row r="54" spans="1:13" ht="15.75" customHeight="1" x14ac:dyDescent="0.25">
      <c r="A54" s="20" t="s">
        <v>99</v>
      </c>
      <c r="B54" s="33" t="s">
        <v>100</v>
      </c>
      <c r="C54" s="28" t="s">
        <v>18</v>
      </c>
      <c r="D54" s="29">
        <v>20</v>
      </c>
      <c r="E54" s="30">
        <v>42</v>
      </c>
      <c r="F54" s="31">
        <v>5</v>
      </c>
      <c r="G54" s="31">
        <f t="shared" si="4"/>
        <v>840</v>
      </c>
      <c r="H54" s="132">
        <f t="shared" si="6"/>
        <v>882</v>
      </c>
      <c r="I54" s="125">
        <f t="shared" si="3"/>
        <v>42</v>
      </c>
      <c r="L54" s="144">
        <f t="shared" si="2"/>
        <v>13</v>
      </c>
      <c r="M54" s="144"/>
    </row>
    <row r="55" spans="1:13" ht="15.75" customHeight="1" x14ac:dyDescent="0.25">
      <c r="A55" s="20" t="s">
        <v>101</v>
      </c>
      <c r="B55" s="27" t="s">
        <v>102</v>
      </c>
      <c r="C55" s="28" t="s">
        <v>18</v>
      </c>
      <c r="D55" s="29">
        <v>60</v>
      </c>
      <c r="E55" s="30">
        <v>22</v>
      </c>
      <c r="F55" s="31">
        <v>5</v>
      </c>
      <c r="G55" s="31">
        <f t="shared" si="4"/>
        <v>1320</v>
      </c>
      <c r="H55" s="132">
        <f t="shared" si="6"/>
        <v>1386</v>
      </c>
      <c r="I55" s="125">
        <f t="shared" si="3"/>
        <v>66</v>
      </c>
      <c r="L55" s="144">
        <f t="shared" si="2"/>
        <v>39</v>
      </c>
      <c r="M55" s="144"/>
    </row>
    <row r="56" spans="1:13" ht="15.75" customHeight="1" x14ac:dyDescent="0.25">
      <c r="A56" s="20" t="s">
        <v>103</v>
      </c>
      <c r="B56" s="27" t="s">
        <v>104</v>
      </c>
      <c r="C56" s="28" t="s">
        <v>18</v>
      </c>
      <c r="D56" s="29">
        <v>10</v>
      </c>
      <c r="E56" s="30">
        <v>71</v>
      </c>
      <c r="F56" s="31">
        <v>5</v>
      </c>
      <c r="G56" s="31">
        <f t="shared" si="4"/>
        <v>710</v>
      </c>
      <c r="H56" s="132">
        <f t="shared" si="6"/>
        <v>745.5</v>
      </c>
      <c r="I56" s="125">
        <f t="shared" si="3"/>
        <v>35.5</v>
      </c>
      <c r="L56" s="144">
        <f t="shared" si="2"/>
        <v>6.5</v>
      </c>
      <c r="M56" s="144"/>
    </row>
    <row r="57" spans="1:13" ht="15.75" customHeight="1" x14ac:dyDescent="0.25">
      <c r="A57" s="20" t="s">
        <v>105</v>
      </c>
      <c r="B57" s="27" t="s">
        <v>106</v>
      </c>
      <c r="C57" s="28" t="s">
        <v>18</v>
      </c>
      <c r="D57" s="29">
        <v>10</v>
      </c>
      <c r="E57" s="30">
        <v>71</v>
      </c>
      <c r="F57" s="31">
        <v>5</v>
      </c>
      <c r="G57" s="31">
        <f t="shared" si="4"/>
        <v>710</v>
      </c>
      <c r="H57" s="132">
        <f t="shared" ref="H57:H69" si="7">SUM(G57+I57)</f>
        <v>745.5</v>
      </c>
      <c r="I57" s="125">
        <f t="shared" si="3"/>
        <v>35.5</v>
      </c>
      <c r="L57" s="144">
        <f t="shared" si="2"/>
        <v>6.5</v>
      </c>
      <c r="M57" s="144"/>
    </row>
    <row r="58" spans="1:13" ht="15.75" customHeight="1" x14ac:dyDescent="0.25">
      <c r="A58" s="20" t="s">
        <v>107</v>
      </c>
      <c r="B58" s="27" t="s">
        <v>108</v>
      </c>
      <c r="C58" s="28" t="s">
        <v>18</v>
      </c>
      <c r="D58" s="29">
        <v>10</v>
      </c>
      <c r="E58" s="30">
        <v>71</v>
      </c>
      <c r="F58" s="31">
        <v>5</v>
      </c>
      <c r="G58" s="31">
        <f t="shared" si="4"/>
        <v>710</v>
      </c>
      <c r="H58" s="132">
        <f t="shared" si="7"/>
        <v>745.5</v>
      </c>
      <c r="I58" s="125">
        <f t="shared" si="3"/>
        <v>35.5</v>
      </c>
      <c r="L58" s="144">
        <f t="shared" si="2"/>
        <v>6.5</v>
      </c>
      <c r="M58" s="144"/>
    </row>
    <row r="59" spans="1:13" ht="15.75" customHeight="1" x14ac:dyDescent="0.25">
      <c r="A59" s="20" t="s">
        <v>109</v>
      </c>
      <c r="B59" s="27" t="s">
        <v>110</v>
      </c>
      <c r="C59" s="28" t="s">
        <v>18</v>
      </c>
      <c r="D59" s="29">
        <v>25</v>
      </c>
      <c r="E59" s="30">
        <v>66</v>
      </c>
      <c r="F59" s="31">
        <v>5</v>
      </c>
      <c r="G59" s="31">
        <f t="shared" si="4"/>
        <v>1650</v>
      </c>
      <c r="H59" s="132">
        <f t="shared" si="7"/>
        <v>1732.5</v>
      </c>
      <c r="I59" s="125">
        <f t="shared" si="3"/>
        <v>82.5</v>
      </c>
      <c r="L59" s="144">
        <f t="shared" si="2"/>
        <v>16.25</v>
      </c>
      <c r="M59" s="144"/>
    </row>
    <row r="60" spans="1:13" ht="15.75" customHeight="1" x14ac:dyDescent="0.25">
      <c r="A60" s="20" t="s">
        <v>111</v>
      </c>
      <c r="B60" s="27" t="s">
        <v>112</v>
      </c>
      <c r="C60" s="28" t="s">
        <v>18</v>
      </c>
      <c r="D60" s="29">
        <v>25</v>
      </c>
      <c r="E60" s="30">
        <v>25</v>
      </c>
      <c r="F60" s="31">
        <v>5</v>
      </c>
      <c r="G60" s="31">
        <f t="shared" si="4"/>
        <v>625</v>
      </c>
      <c r="H60" s="132">
        <f t="shared" si="7"/>
        <v>656.25</v>
      </c>
      <c r="I60" s="125">
        <f t="shared" si="3"/>
        <v>31.25</v>
      </c>
      <c r="L60" s="144">
        <f t="shared" si="2"/>
        <v>16.25</v>
      </c>
      <c r="M60" s="144"/>
    </row>
    <row r="61" spans="1:13" ht="15.75" customHeight="1" x14ac:dyDescent="0.25">
      <c r="A61" s="20" t="s">
        <v>113</v>
      </c>
      <c r="B61" s="27" t="s">
        <v>114</v>
      </c>
      <c r="C61" s="28" t="s">
        <v>18</v>
      </c>
      <c r="D61" s="29">
        <v>25</v>
      </c>
      <c r="E61" s="30">
        <v>16</v>
      </c>
      <c r="F61" s="31">
        <v>5</v>
      </c>
      <c r="G61" s="31">
        <f t="shared" si="4"/>
        <v>400</v>
      </c>
      <c r="H61" s="132">
        <f t="shared" si="7"/>
        <v>420</v>
      </c>
      <c r="I61" s="125">
        <f t="shared" si="3"/>
        <v>20</v>
      </c>
      <c r="L61" s="144">
        <f t="shared" si="2"/>
        <v>16.25</v>
      </c>
      <c r="M61" s="144"/>
    </row>
    <row r="62" spans="1:13" ht="15.75" customHeight="1" x14ac:dyDescent="0.25">
      <c r="A62" s="20" t="s">
        <v>115</v>
      </c>
      <c r="B62" s="33" t="s">
        <v>116</v>
      </c>
      <c r="C62" s="35" t="s">
        <v>18</v>
      </c>
      <c r="D62" s="29">
        <v>70</v>
      </c>
      <c r="E62" s="30">
        <v>22</v>
      </c>
      <c r="F62" s="31">
        <v>5</v>
      </c>
      <c r="G62" s="31">
        <f t="shared" si="4"/>
        <v>1540</v>
      </c>
      <c r="H62" s="132">
        <f t="shared" si="7"/>
        <v>1617</v>
      </c>
      <c r="I62" s="125">
        <f t="shared" si="3"/>
        <v>77</v>
      </c>
      <c r="L62" s="144">
        <f t="shared" si="2"/>
        <v>45.5</v>
      </c>
      <c r="M62" s="144"/>
    </row>
    <row r="63" spans="1:13" ht="15.75" customHeight="1" x14ac:dyDescent="0.25">
      <c r="A63" s="20" t="s">
        <v>117</v>
      </c>
      <c r="B63" s="27" t="s">
        <v>118</v>
      </c>
      <c r="C63" s="28" t="s">
        <v>18</v>
      </c>
      <c r="D63" s="29">
        <v>400</v>
      </c>
      <c r="E63" s="30">
        <v>14</v>
      </c>
      <c r="F63" s="31">
        <v>5</v>
      </c>
      <c r="G63" s="31">
        <f t="shared" si="4"/>
        <v>5600</v>
      </c>
      <c r="H63" s="132">
        <f t="shared" si="7"/>
        <v>5880</v>
      </c>
      <c r="I63" s="125">
        <f t="shared" si="3"/>
        <v>280</v>
      </c>
      <c r="L63" s="144">
        <f t="shared" si="2"/>
        <v>260</v>
      </c>
      <c r="M63" s="144"/>
    </row>
    <row r="64" spans="1:13" ht="15.75" customHeight="1" x14ac:dyDescent="0.25">
      <c r="A64" s="20" t="s">
        <v>119</v>
      </c>
      <c r="B64" s="27" t="s">
        <v>120</v>
      </c>
      <c r="C64" s="28" t="s">
        <v>18</v>
      </c>
      <c r="D64" s="29">
        <v>100</v>
      </c>
      <c r="E64" s="30">
        <v>14</v>
      </c>
      <c r="F64" s="31">
        <v>5</v>
      </c>
      <c r="G64" s="31">
        <f t="shared" si="4"/>
        <v>1400</v>
      </c>
      <c r="H64" s="132">
        <f t="shared" si="7"/>
        <v>1470</v>
      </c>
      <c r="I64" s="125">
        <f t="shared" si="3"/>
        <v>70</v>
      </c>
      <c r="L64" s="144">
        <f t="shared" si="2"/>
        <v>65</v>
      </c>
      <c r="M64" s="144"/>
    </row>
    <row r="65" spans="1:18" ht="18" customHeight="1" x14ac:dyDescent="0.25">
      <c r="A65" s="20" t="s">
        <v>121</v>
      </c>
      <c r="B65" s="27" t="s">
        <v>122</v>
      </c>
      <c r="C65" s="28" t="s">
        <v>18</v>
      </c>
      <c r="D65" s="29">
        <v>40</v>
      </c>
      <c r="E65" s="30">
        <v>5.2</v>
      </c>
      <c r="F65" s="31">
        <v>5</v>
      </c>
      <c r="G65" s="31">
        <f t="shared" si="4"/>
        <v>208</v>
      </c>
      <c r="H65" s="132">
        <f t="shared" si="7"/>
        <v>218.4</v>
      </c>
      <c r="I65" s="125">
        <f t="shared" si="3"/>
        <v>10.4</v>
      </c>
      <c r="L65" s="144">
        <f t="shared" si="2"/>
        <v>26</v>
      </c>
      <c r="M65" s="144"/>
    </row>
    <row r="66" spans="1:18" ht="15.75" customHeight="1" x14ac:dyDescent="0.25">
      <c r="A66" s="20" t="s">
        <v>123</v>
      </c>
      <c r="B66" s="27" t="s">
        <v>124</v>
      </c>
      <c r="C66" s="28" t="s">
        <v>18</v>
      </c>
      <c r="D66" s="29">
        <v>20</v>
      </c>
      <c r="E66" s="30">
        <v>38</v>
      </c>
      <c r="F66" s="31">
        <v>5</v>
      </c>
      <c r="G66" s="31">
        <f t="shared" si="4"/>
        <v>760</v>
      </c>
      <c r="H66" s="132">
        <f t="shared" si="7"/>
        <v>798</v>
      </c>
      <c r="I66" s="125">
        <f t="shared" si="3"/>
        <v>38</v>
      </c>
      <c r="L66" s="144">
        <f t="shared" si="2"/>
        <v>13</v>
      </c>
      <c r="M66" s="144"/>
    </row>
    <row r="67" spans="1:18" ht="15.75" customHeight="1" x14ac:dyDescent="0.25">
      <c r="A67" s="20" t="s">
        <v>125</v>
      </c>
      <c r="B67" s="27" t="s">
        <v>126</v>
      </c>
      <c r="C67" s="28" t="s">
        <v>18</v>
      </c>
      <c r="D67" s="29">
        <v>70</v>
      </c>
      <c r="E67" s="30">
        <v>19</v>
      </c>
      <c r="F67" s="31">
        <v>5</v>
      </c>
      <c r="G67" s="31">
        <f t="shared" si="4"/>
        <v>1330</v>
      </c>
      <c r="H67" s="132">
        <f t="shared" si="7"/>
        <v>1396.5</v>
      </c>
      <c r="I67" s="125">
        <f t="shared" si="3"/>
        <v>66.5</v>
      </c>
      <c r="L67" s="144">
        <f t="shared" si="2"/>
        <v>45.5</v>
      </c>
      <c r="M67" s="144"/>
    </row>
    <row r="68" spans="1:18" ht="15.75" customHeight="1" x14ac:dyDescent="0.25">
      <c r="A68" s="20" t="s">
        <v>127</v>
      </c>
      <c r="B68" s="27" t="s">
        <v>128</v>
      </c>
      <c r="C68" s="28" t="s">
        <v>18</v>
      </c>
      <c r="D68" s="29">
        <v>50</v>
      </c>
      <c r="E68" s="30">
        <v>14</v>
      </c>
      <c r="F68" s="31">
        <v>5</v>
      </c>
      <c r="G68" s="31">
        <f t="shared" si="4"/>
        <v>700</v>
      </c>
      <c r="H68" s="132">
        <f t="shared" si="7"/>
        <v>735</v>
      </c>
      <c r="I68" s="125">
        <f t="shared" si="3"/>
        <v>35</v>
      </c>
      <c r="L68" s="144">
        <f t="shared" si="2"/>
        <v>32.5</v>
      </c>
      <c r="M68" s="144"/>
    </row>
    <row r="69" spans="1:18" ht="15.75" customHeight="1" thickBot="1" x14ac:dyDescent="0.3">
      <c r="A69" s="20" t="s">
        <v>129</v>
      </c>
      <c r="B69" s="36" t="s">
        <v>130</v>
      </c>
      <c r="C69" s="37" t="s">
        <v>18</v>
      </c>
      <c r="D69" s="136">
        <v>50</v>
      </c>
      <c r="E69" s="39">
        <v>28</v>
      </c>
      <c r="F69" s="40">
        <v>5</v>
      </c>
      <c r="G69" s="40">
        <f t="shared" si="4"/>
        <v>1400</v>
      </c>
      <c r="H69" s="137">
        <f t="shared" si="7"/>
        <v>1470</v>
      </c>
      <c r="I69" s="125">
        <f t="shared" si="3"/>
        <v>70</v>
      </c>
      <c r="L69" s="144">
        <f t="shared" si="2"/>
        <v>32.5</v>
      </c>
      <c r="M69" s="144"/>
    </row>
    <row r="70" spans="1:18" ht="15.75" customHeight="1" thickBot="1" x14ac:dyDescent="0.3">
      <c r="A70" s="42"/>
      <c r="B70" s="201" t="s">
        <v>131</v>
      </c>
      <c r="C70" s="202"/>
      <c r="D70" s="202"/>
      <c r="E70" s="202"/>
      <c r="F70" s="202"/>
      <c r="G70" s="202"/>
      <c r="H70" s="203"/>
      <c r="I70" s="125"/>
      <c r="J70" s="170">
        <v>1</v>
      </c>
      <c r="K70" s="171"/>
      <c r="L70" s="171"/>
      <c r="M70" s="169">
        <f>SUM(H71:H89:H91:H98)</f>
        <v>50358</v>
      </c>
      <c r="N70" s="173"/>
      <c r="O70" s="134">
        <v>0.4</v>
      </c>
      <c r="P70" s="227">
        <f>SUM(M70*0.4)</f>
        <v>20143.2</v>
      </c>
      <c r="Q70" s="227"/>
      <c r="R70" s="227"/>
    </row>
    <row r="71" spans="1:18" ht="15.75" customHeight="1" x14ac:dyDescent="0.25">
      <c r="A71" s="20" t="s">
        <v>132</v>
      </c>
      <c r="B71" s="21" t="s">
        <v>133</v>
      </c>
      <c r="C71" s="22" t="s">
        <v>18</v>
      </c>
      <c r="D71" s="29">
        <v>600</v>
      </c>
      <c r="E71" s="24">
        <v>10</v>
      </c>
      <c r="F71" s="25">
        <v>5</v>
      </c>
      <c r="G71" s="25">
        <f>SUM(D71*E71)</f>
        <v>6000</v>
      </c>
      <c r="H71" s="138">
        <f>SUM(G71+I71)</f>
        <v>6300</v>
      </c>
      <c r="I71" s="125">
        <f t="shared" si="3"/>
        <v>300</v>
      </c>
      <c r="L71" s="31">
        <f>SUM(D71*0.4)</f>
        <v>240</v>
      </c>
      <c r="M71" s="31"/>
    </row>
    <row r="72" spans="1:18" ht="15.75" customHeight="1" x14ac:dyDescent="0.25">
      <c r="A72" s="20" t="s">
        <v>134</v>
      </c>
      <c r="B72" s="33" t="s">
        <v>135</v>
      </c>
      <c r="C72" s="28" t="s">
        <v>18</v>
      </c>
      <c r="D72" s="29">
        <v>250</v>
      </c>
      <c r="E72" s="30">
        <v>14</v>
      </c>
      <c r="F72" s="31">
        <v>5</v>
      </c>
      <c r="G72" s="25">
        <f t="shared" ref="G72:G89" si="8">SUM(E72*D72)</f>
        <v>3500</v>
      </c>
      <c r="H72" s="132">
        <f t="shared" ref="H72:H89" si="9">SUM(G72+I72)</f>
        <v>3675</v>
      </c>
      <c r="I72" s="125">
        <f t="shared" si="3"/>
        <v>175</v>
      </c>
      <c r="L72" s="31">
        <f t="shared" ref="L72:L88" si="10">SUM(D72*0.4)</f>
        <v>100</v>
      </c>
      <c r="M72" s="31"/>
    </row>
    <row r="73" spans="1:18" ht="15.75" customHeight="1" x14ac:dyDescent="0.25">
      <c r="A73" s="20" t="s">
        <v>136</v>
      </c>
      <c r="B73" s="27" t="s">
        <v>137</v>
      </c>
      <c r="C73" s="28" t="s">
        <v>18</v>
      </c>
      <c r="D73" s="29">
        <v>100</v>
      </c>
      <c r="E73" s="30">
        <v>10</v>
      </c>
      <c r="F73" s="31">
        <v>5</v>
      </c>
      <c r="G73" s="25">
        <f t="shared" si="8"/>
        <v>1000</v>
      </c>
      <c r="H73" s="132">
        <f t="shared" si="9"/>
        <v>1050</v>
      </c>
      <c r="I73" s="125">
        <f t="shared" si="3"/>
        <v>50</v>
      </c>
      <c r="L73" s="31">
        <f t="shared" si="10"/>
        <v>40</v>
      </c>
      <c r="M73" s="31"/>
    </row>
    <row r="74" spans="1:18" ht="15.75" customHeight="1" x14ac:dyDescent="0.25">
      <c r="A74" s="20" t="s">
        <v>138</v>
      </c>
      <c r="B74" s="27" t="s">
        <v>139</v>
      </c>
      <c r="C74" s="28" t="s">
        <v>18</v>
      </c>
      <c r="D74" s="29">
        <v>120</v>
      </c>
      <c r="E74" s="30">
        <v>13</v>
      </c>
      <c r="F74" s="31">
        <v>5</v>
      </c>
      <c r="G74" s="25">
        <f t="shared" si="8"/>
        <v>1560</v>
      </c>
      <c r="H74" s="132">
        <f t="shared" si="9"/>
        <v>1638</v>
      </c>
      <c r="I74" s="125">
        <f t="shared" si="3"/>
        <v>78</v>
      </c>
      <c r="L74" s="31">
        <f t="shared" si="10"/>
        <v>48</v>
      </c>
      <c r="M74" s="31"/>
    </row>
    <row r="75" spans="1:18" ht="18" customHeight="1" x14ac:dyDescent="0.25">
      <c r="A75" s="20" t="s">
        <v>140</v>
      </c>
      <c r="B75" s="27" t="s">
        <v>141</v>
      </c>
      <c r="C75" s="28" t="s">
        <v>18</v>
      </c>
      <c r="D75" s="29">
        <v>100</v>
      </c>
      <c r="E75" s="30">
        <v>15</v>
      </c>
      <c r="F75" s="31">
        <v>5</v>
      </c>
      <c r="G75" s="25">
        <f t="shared" si="8"/>
        <v>1500</v>
      </c>
      <c r="H75" s="132">
        <f t="shared" si="9"/>
        <v>1575</v>
      </c>
      <c r="I75" s="125">
        <f t="shared" si="3"/>
        <v>75</v>
      </c>
      <c r="L75" s="31">
        <f t="shared" si="10"/>
        <v>40</v>
      </c>
      <c r="M75" s="31"/>
    </row>
    <row r="76" spans="1:18" ht="15.75" customHeight="1" x14ac:dyDescent="0.25">
      <c r="A76" s="20" t="s">
        <v>142</v>
      </c>
      <c r="B76" s="27" t="s">
        <v>143</v>
      </c>
      <c r="C76" s="28" t="s">
        <v>18</v>
      </c>
      <c r="D76" s="29">
        <v>80</v>
      </c>
      <c r="E76" s="30">
        <v>11</v>
      </c>
      <c r="F76" s="31">
        <v>5</v>
      </c>
      <c r="G76" s="25">
        <f t="shared" si="8"/>
        <v>880</v>
      </c>
      <c r="H76" s="132">
        <f t="shared" si="9"/>
        <v>924</v>
      </c>
      <c r="I76" s="125">
        <f t="shared" si="3"/>
        <v>44</v>
      </c>
      <c r="J76" s="125"/>
      <c r="K76" s="125"/>
      <c r="L76" s="31">
        <f t="shared" si="10"/>
        <v>32</v>
      </c>
      <c r="M76" s="31"/>
    </row>
    <row r="77" spans="1:18" ht="15.75" customHeight="1" x14ac:dyDescent="0.25">
      <c r="A77" s="20" t="s">
        <v>144</v>
      </c>
      <c r="B77" s="27" t="s">
        <v>145</v>
      </c>
      <c r="C77" s="28" t="s">
        <v>18</v>
      </c>
      <c r="D77" s="29">
        <v>80</v>
      </c>
      <c r="E77" s="30">
        <v>16</v>
      </c>
      <c r="F77" s="31">
        <v>5</v>
      </c>
      <c r="G77" s="25">
        <f t="shared" si="8"/>
        <v>1280</v>
      </c>
      <c r="H77" s="132">
        <f t="shared" si="9"/>
        <v>1344</v>
      </c>
      <c r="I77" s="125">
        <f t="shared" si="3"/>
        <v>64</v>
      </c>
      <c r="L77" s="31">
        <f t="shared" si="10"/>
        <v>32</v>
      </c>
      <c r="M77" s="31"/>
    </row>
    <row r="78" spans="1:18" ht="15.75" customHeight="1" x14ac:dyDescent="0.25">
      <c r="A78" s="20" t="s">
        <v>146</v>
      </c>
      <c r="B78" s="27" t="s">
        <v>147</v>
      </c>
      <c r="C78" s="28" t="s">
        <v>18</v>
      </c>
      <c r="D78" s="29">
        <v>100</v>
      </c>
      <c r="E78" s="30">
        <v>17</v>
      </c>
      <c r="F78" s="31">
        <v>5</v>
      </c>
      <c r="G78" s="25">
        <f t="shared" si="8"/>
        <v>1700</v>
      </c>
      <c r="H78" s="132">
        <f t="shared" si="9"/>
        <v>1785</v>
      </c>
      <c r="I78" s="125">
        <f t="shared" si="3"/>
        <v>85</v>
      </c>
      <c r="L78" s="31">
        <f t="shared" si="10"/>
        <v>40</v>
      </c>
      <c r="M78" s="31"/>
    </row>
    <row r="79" spans="1:18" ht="15.75" customHeight="1" x14ac:dyDescent="0.25">
      <c r="A79" s="20" t="s">
        <v>148</v>
      </c>
      <c r="B79" s="27" t="s">
        <v>149</v>
      </c>
      <c r="C79" s="28" t="s">
        <v>18</v>
      </c>
      <c r="D79" s="29">
        <v>100</v>
      </c>
      <c r="E79" s="30">
        <v>16</v>
      </c>
      <c r="F79" s="31">
        <v>5</v>
      </c>
      <c r="G79" s="25">
        <f t="shared" si="8"/>
        <v>1600</v>
      </c>
      <c r="H79" s="132">
        <f t="shared" si="9"/>
        <v>1680</v>
      </c>
      <c r="I79" s="125">
        <f t="shared" si="3"/>
        <v>80</v>
      </c>
      <c r="L79" s="31">
        <f t="shared" si="10"/>
        <v>40</v>
      </c>
      <c r="M79" s="31"/>
    </row>
    <row r="80" spans="1:18" ht="15.75" customHeight="1" x14ac:dyDescent="0.25">
      <c r="A80" s="20" t="s">
        <v>150</v>
      </c>
      <c r="B80" s="27" t="s">
        <v>151</v>
      </c>
      <c r="C80" s="35" t="s">
        <v>18</v>
      </c>
      <c r="D80" s="29">
        <v>100</v>
      </c>
      <c r="E80" s="30">
        <v>22</v>
      </c>
      <c r="F80" s="31">
        <v>5</v>
      </c>
      <c r="G80" s="25">
        <f t="shared" si="8"/>
        <v>2200</v>
      </c>
      <c r="H80" s="132">
        <f t="shared" si="9"/>
        <v>2310</v>
      </c>
      <c r="I80" s="125">
        <f t="shared" si="3"/>
        <v>110</v>
      </c>
      <c r="L80" s="31">
        <f t="shared" si="10"/>
        <v>40</v>
      </c>
      <c r="M80" s="31"/>
    </row>
    <row r="81" spans="1:13" ht="15.75" customHeight="1" x14ac:dyDescent="0.25">
      <c r="A81" s="20" t="s">
        <v>152</v>
      </c>
      <c r="B81" s="33" t="s">
        <v>153</v>
      </c>
      <c r="C81" s="28" t="s">
        <v>18</v>
      </c>
      <c r="D81" s="29">
        <v>2000</v>
      </c>
      <c r="E81" s="30">
        <v>4.5</v>
      </c>
      <c r="F81" s="31">
        <v>5</v>
      </c>
      <c r="G81" s="25">
        <f t="shared" si="8"/>
        <v>9000</v>
      </c>
      <c r="H81" s="132">
        <f t="shared" si="9"/>
        <v>9450</v>
      </c>
      <c r="I81" s="125">
        <f t="shared" ref="I81:I89" si="11">SUM(G81*F81)/100</f>
        <v>450</v>
      </c>
      <c r="L81" s="31">
        <f t="shared" si="10"/>
        <v>800</v>
      </c>
      <c r="M81" s="31"/>
    </row>
    <row r="82" spans="1:13" ht="15.75" customHeight="1" x14ac:dyDescent="0.25">
      <c r="A82" s="20" t="s">
        <v>154</v>
      </c>
      <c r="B82" s="27" t="s">
        <v>155</v>
      </c>
      <c r="C82" s="28" t="s">
        <v>18</v>
      </c>
      <c r="D82" s="29">
        <v>300</v>
      </c>
      <c r="E82" s="30">
        <v>9</v>
      </c>
      <c r="F82" s="31">
        <v>5</v>
      </c>
      <c r="G82" s="25">
        <f t="shared" si="8"/>
        <v>2700</v>
      </c>
      <c r="H82" s="132">
        <f t="shared" si="9"/>
        <v>2835</v>
      </c>
      <c r="I82" s="125">
        <f t="shared" si="11"/>
        <v>135</v>
      </c>
      <c r="L82" s="31">
        <f t="shared" si="10"/>
        <v>120</v>
      </c>
      <c r="M82" s="31"/>
    </row>
    <row r="83" spans="1:13" ht="15.75" customHeight="1" x14ac:dyDescent="0.25">
      <c r="A83" s="20" t="s">
        <v>156</v>
      </c>
      <c r="B83" s="27" t="s">
        <v>157</v>
      </c>
      <c r="C83" s="28" t="s">
        <v>18</v>
      </c>
      <c r="D83" s="29">
        <v>50</v>
      </c>
      <c r="E83" s="30">
        <v>22</v>
      </c>
      <c r="F83" s="31">
        <v>5</v>
      </c>
      <c r="G83" s="25">
        <f t="shared" si="8"/>
        <v>1100</v>
      </c>
      <c r="H83" s="132">
        <f t="shared" si="9"/>
        <v>1155</v>
      </c>
      <c r="I83" s="125">
        <f t="shared" si="11"/>
        <v>55</v>
      </c>
      <c r="L83" s="31">
        <f t="shared" si="10"/>
        <v>20</v>
      </c>
      <c r="M83" s="31"/>
    </row>
    <row r="84" spans="1:13" ht="15.75" customHeight="1" x14ac:dyDescent="0.25">
      <c r="A84" s="20" t="s">
        <v>158</v>
      </c>
      <c r="B84" s="27" t="s">
        <v>159</v>
      </c>
      <c r="C84" s="28" t="s">
        <v>18</v>
      </c>
      <c r="D84" s="29">
        <v>60</v>
      </c>
      <c r="E84" s="30">
        <v>21</v>
      </c>
      <c r="F84" s="31">
        <v>5</v>
      </c>
      <c r="G84" s="25">
        <f t="shared" si="8"/>
        <v>1260</v>
      </c>
      <c r="H84" s="132">
        <f t="shared" si="9"/>
        <v>1323</v>
      </c>
      <c r="I84" s="125">
        <f t="shared" si="11"/>
        <v>63</v>
      </c>
      <c r="L84" s="31">
        <f t="shared" si="10"/>
        <v>24</v>
      </c>
      <c r="M84" s="31"/>
    </row>
    <row r="85" spans="1:13" ht="15.75" customHeight="1" x14ac:dyDescent="0.25">
      <c r="A85" s="20" t="s">
        <v>160</v>
      </c>
      <c r="B85" s="27" t="s">
        <v>161</v>
      </c>
      <c r="C85" s="35" t="s">
        <v>18</v>
      </c>
      <c r="D85" s="29">
        <v>80</v>
      </c>
      <c r="E85" s="30">
        <v>19</v>
      </c>
      <c r="F85" s="31">
        <v>5</v>
      </c>
      <c r="G85" s="25">
        <f t="shared" si="8"/>
        <v>1520</v>
      </c>
      <c r="H85" s="132">
        <f t="shared" si="9"/>
        <v>1596</v>
      </c>
      <c r="I85" s="125">
        <f t="shared" si="11"/>
        <v>76</v>
      </c>
      <c r="L85" s="31">
        <f t="shared" si="10"/>
        <v>32</v>
      </c>
      <c r="M85" s="31"/>
    </row>
    <row r="86" spans="1:13" ht="15.75" customHeight="1" x14ac:dyDescent="0.25">
      <c r="A86" s="20" t="s">
        <v>162</v>
      </c>
      <c r="B86" s="27" t="s">
        <v>163</v>
      </c>
      <c r="C86" s="35" t="s">
        <v>18</v>
      </c>
      <c r="D86" s="29">
        <v>60</v>
      </c>
      <c r="E86" s="30">
        <v>20</v>
      </c>
      <c r="F86" s="31">
        <v>5</v>
      </c>
      <c r="G86" s="25">
        <f t="shared" si="8"/>
        <v>1200</v>
      </c>
      <c r="H86" s="132">
        <f t="shared" si="9"/>
        <v>1260</v>
      </c>
      <c r="I86" s="125">
        <f t="shared" si="11"/>
        <v>60</v>
      </c>
      <c r="L86" s="31">
        <f t="shared" si="10"/>
        <v>24</v>
      </c>
      <c r="M86" s="31"/>
    </row>
    <row r="87" spans="1:13" ht="15.75" customHeight="1" x14ac:dyDescent="0.25">
      <c r="A87" s="20" t="s">
        <v>164</v>
      </c>
      <c r="B87" s="27" t="s">
        <v>165</v>
      </c>
      <c r="C87" s="35" t="s">
        <v>18</v>
      </c>
      <c r="D87" s="29">
        <v>60</v>
      </c>
      <c r="E87" s="30">
        <v>19</v>
      </c>
      <c r="F87" s="31">
        <v>5</v>
      </c>
      <c r="G87" s="25">
        <f t="shared" si="8"/>
        <v>1140</v>
      </c>
      <c r="H87" s="132">
        <f t="shared" si="9"/>
        <v>1197</v>
      </c>
      <c r="I87" s="125">
        <f t="shared" si="11"/>
        <v>57</v>
      </c>
      <c r="L87" s="31">
        <f t="shared" si="10"/>
        <v>24</v>
      </c>
      <c r="M87" s="31"/>
    </row>
    <row r="88" spans="1:13" ht="15.75" customHeight="1" x14ac:dyDescent="0.25">
      <c r="A88" s="20" t="s">
        <v>166</v>
      </c>
      <c r="B88" s="27" t="s">
        <v>167</v>
      </c>
      <c r="C88" s="35" t="s">
        <v>18</v>
      </c>
      <c r="D88" s="29">
        <v>40</v>
      </c>
      <c r="E88" s="30">
        <v>23</v>
      </c>
      <c r="F88" s="31">
        <v>5</v>
      </c>
      <c r="G88" s="25">
        <f t="shared" si="8"/>
        <v>920</v>
      </c>
      <c r="H88" s="132">
        <f t="shared" si="9"/>
        <v>966</v>
      </c>
      <c r="I88" s="125">
        <f t="shared" si="11"/>
        <v>46</v>
      </c>
      <c r="L88" s="31">
        <f t="shared" si="10"/>
        <v>16</v>
      </c>
      <c r="M88" s="31"/>
    </row>
    <row r="89" spans="1:13" ht="15.75" customHeight="1" thickBot="1" x14ac:dyDescent="0.3">
      <c r="A89" s="20" t="s">
        <v>168</v>
      </c>
      <c r="B89" s="36" t="s">
        <v>169</v>
      </c>
      <c r="C89" s="43" t="s">
        <v>18</v>
      </c>
      <c r="D89" s="38">
        <v>30</v>
      </c>
      <c r="E89" s="39">
        <v>13</v>
      </c>
      <c r="F89" s="40">
        <v>5</v>
      </c>
      <c r="G89" s="25">
        <f t="shared" si="8"/>
        <v>390</v>
      </c>
      <c r="H89" s="135">
        <f t="shared" si="9"/>
        <v>409.5</v>
      </c>
      <c r="I89" s="125">
        <f t="shared" si="11"/>
        <v>19.5</v>
      </c>
      <c r="L89" s="31">
        <f t="shared" ref="L89" si="12">SUM(D89*0.4)</f>
        <v>12</v>
      </c>
      <c r="M89" s="31"/>
    </row>
    <row r="90" spans="1:13" ht="15.75" customHeight="1" thickBot="1" x14ac:dyDescent="0.3">
      <c r="A90" s="42"/>
      <c r="B90" s="201" t="s">
        <v>170</v>
      </c>
      <c r="C90" s="202"/>
      <c r="D90" s="202"/>
      <c r="E90" s="202"/>
      <c r="F90" s="202"/>
      <c r="G90" s="202"/>
      <c r="H90" s="203"/>
      <c r="I90" s="125"/>
    </row>
    <row r="91" spans="1:13" ht="18" customHeight="1" thickBot="1" x14ac:dyDescent="0.3">
      <c r="A91" s="20" t="s">
        <v>171</v>
      </c>
      <c r="B91" s="44" t="s">
        <v>172</v>
      </c>
      <c r="C91" s="45" t="s">
        <v>18</v>
      </c>
      <c r="D91" s="23">
        <v>40</v>
      </c>
      <c r="E91" s="24">
        <v>45</v>
      </c>
      <c r="F91" s="25">
        <v>5</v>
      </c>
      <c r="G91" s="25">
        <f>SUM(E91*D91)</f>
        <v>1800</v>
      </c>
      <c r="H91" s="126">
        <f>SUM(G91*1.05)</f>
        <v>1890</v>
      </c>
      <c r="I91" s="125"/>
      <c r="L91" s="31">
        <f>SUM(D91*0.4)</f>
        <v>16</v>
      </c>
      <c r="M91" s="31"/>
    </row>
    <row r="92" spans="1:13" ht="15.75" customHeight="1" thickBot="1" x14ac:dyDescent="0.3">
      <c r="A92" s="20" t="s">
        <v>173</v>
      </c>
      <c r="B92" s="27" t="s">
        <v>174</v>
      </c>
      <c r="C92" s="28" t="s">
        <v>18</v>
      </c>
      <c r="D92" s="29">
        <v>40</v>
      </c>
      <c r="E92" s="30">
        <v>45</v>
      </c>
      <c r="F92" s="31">
        <v>5</v>
      </c>
      <c r="G92" s="25">
        <f t="shared" ref="G92:G98" si="13">SUM(E92*D92)</f>
        <v>1800</v>
      </c>
      <c r="H92" s="126">
        <f t="shared" ref="H92:H98" si="14">SUM(G92*1.05)</f>
        <v>1890</v>
      </c>
      <c r="I92" s="125"/>
      <c r="L92" s="31">
        <f t="shared" ref="L92:L98" si="15">SUM(D92*0.4)</f>
        <v>16</v>
      </c>
      <c r="M92" s="31"/>
    </row>
    <row r="93" spans="1:13" ht="18" customHeight="1" thickBot="1" x14ac:dyDescent="0.3">
      <c r="A93" s="20" t="s">
        <v>175</v>
      </c>
      <c r="B93" s="33" t="s">
        <v>176</v>
      </c>
      <c r="C93" s="28" t="s">
        <v>18</v>
      </c>
      <c r="D93" s="29">
        <v>50</v>
      </c>
      <c r="E93" s="30">
        <v>16</v>
      </c>
      <c r="F93" s="31">
        <v>5</v>
      </c>
      <c r="G93" s="25">
        <f t="shared" si="13"/>
        <v>800</v>
      </c>
      <c r="H93" s="126">
        <f t="shared" si="14"/>
        <v>840</v>
      </c>
      <c r="I93" s="125"/>
      <c r="L93" s="31">
        <f t="shared" si="15"/>
        <v>20</v>
      </c>
      <c r="M93" s="31"/>
    </row>
    <row r="94" spans="1:13" ht="15.75" customHeight="1" thickBot="1" x14ac:dyDescent="0.3">
      <c r="A94" s="20" t="s">
        <v>177</v>
      </c>
      <c r="B94" s="33" t="s">
        <v>178</v>
      </c>
      <c r="C94" s="28" t="s">
        <v>18</v>
      </c>
      <c r="D94" s="29">
        <v>80</v>
      </c>
      <c r="E94" s="30">
        <v>13</v>
      </c>
      <c r="F94" s="31">
        <v>5</v>
      </c>
      <c r="G94" s="25">
        <f t="shared" si="13"/>
        <v>1040</v>
      </c>
      <c r="H94" s="126">
        <f t="shared" si="14"/>
        <v>1092</v>
      </c>
      <c r="I94" s="125"/>
      <c r="J94" s="125"/>
      <c r="K94" s="125"/>
      <c r="L94" s="31">
        <f t="shared" si="15"/>
        <v>32</v>
      </c>
      <c r="M94" s="31"/>
    </row>
    <row r="95" spans="1:13" ht="15.75" customHeight="1" thickBot="1" x14ac:dyDescent="0.3">
      <c r="A95" s="20" t="s">
        <v>179</v>
      </c>
      <c r="B95" s="27" t="s">
        <v>180</v>
      </c>
      <c r="C95" s="28" t="s">
        <v>18</v>
      </c>
      <c r="D95" s="29">
        <v>30</v>
      </c>
      <c r="E95" s="30">
        <v>23</v>
      </c>
      <c r="F95" s="31">
        <v>5</v>
      </c>
      <c r="G95" s="25">
        <f t="shared" si="13"/>
        <v>690</v>
      </c>
      <c r="H95" s="126">
        <f t="shared" si="14"/>
        <v>724.5</v>
      </c>
      <c r="I95" s="125"/>
      <c r="L95" s="31">
        <f t="shared" si="15"/>
        <v>12</v>
      </c>
      <c r="M95" s="31"/>
    </row>
    <row r="96" spans="1:13" ht="18" customHeight="1" thickBot="1" x14ac:dyDescent="0.3">
      <c r="A96" s="20" t="s">
        <v>181</v>
      </c>
      <c r="B96" s="27" t="s">
        <v>182</v>
      </c>
      <c r="C96" s="28" t="s">
        <v>18</v>
      </c>
      <c r="D96" s="29">
        <v>20</v>
      </c>
      <c r="E96" s="30">
        <v>21</v>
      </c>
      <c r="F96" s="31">
        <v>5</v>
      </c>
      <c r="G96" s="25">
        <f t="shared" si="13"/>
        <v>420</v>
      </c>
      <c r="H96" s="126">
        <f t="shared" si="14"/>
        <v>441</v>
      </c>
      <c r="I96" s="125"/>
      <c r="L96" s="31">
        <f t="shared" si="15"/>
        <v>8</v>
      </c>
      <c r="M96" s="31"/>
    </row>
    <row r="97" spans="1:17" ht="18" customHeight="1" thickBot="1" x14ac:dyDescent="0.3">
      <c r="A97" s="20" t="s">
        <v>183</v>
      </c>
      <c r="B97" s="27" t="s">
        <v>184</v>
      </c>
      <c r="C97" s="28" t="s">
        <v>18</v>
      </c>
      <c r="D97" s="29">
        <v>30</v>
      </c>
      <c r="E97" s="30">
        <v>11</v>
      </c>
      <c r="F97" s="31">
        <v>5</v>
      </c>
      <c r="G97" s="25">
        <f t="shared" si="13"/>
        <v>330</v>
      </c>
      <c r="H97" s="126">
        <f t="shared" si="14"/>
        <v>346.5</v>
      </c>
      <c r="I97" s="125"/>
      <c r="L97" s="31">
        <f t="shared" si="15"/>
        <v>12</v>
      </c>
      <c r="M97" s="31"/>
    </row>
    <row r="98" spans="1:17" ht="15.75" customHeight="1" thickBot="1" x14ac:dyDescent="0.3">
      <c r="A98" s="20" t="s">
        <v>185</v>
      </c>
      <c r="B98" s="36" t="s">
        <v>186</v>
      </c>
      <c r="C98" s="37" t="s">
        <v>18</v>
      </c>
      <c r="D98" s="38">
        <v>30</v>
      </c>
      <c r="E98" s="39">
        <v>21</v>
      </c>
      <c r="F98" s="40">
        <v>5</v>
      </c>
      <c r="G98" s="25">
        <f t="shared" si="13"/>
        <v>630</v>
      </c>
      <c r="H98" s="126">
        <f t="shared" si="14"/>
        <v>661.5</v>
      </c>
      <c r="I98" s="125"/>
      <c r="L98" s="31">
        <f t="shared" si="15"/>
        <v>12</v>
      </c>
      <c r="M98" s="31"/>
    </row>
    <row r="99" spans="1:17" ht="15.75" customHeight="1" thickBot="1" x14ac:dyDescent="0.3">
      <c r="A99" s="42"/>
      <c r="B99" s="201" t="s">
        <v>187</v>
      </c>
      <c r="C99" s="202"/>
      <c r="D99" s="202"/>
      <c r="E99" s="202"/>
      <c r="F99" s="202"/>
      <c r="G99" s="202"/>
      <c r="H99" s="203"/>
      <c r="I99" s="172">
        <v>1</v>
      </c>
      <c r="J99" s="171"/>
      <c r="K99" s="169">
        <f>SUM(H100:H102)</f>
        <v>28770</v>
      </c>
      <c r="L99" s="173"/>
      <c r="N99" s="170">
        <v>0.45</v>
      </c>
      <c r="O99" s="171"/>
      <c r="P99" s="169">
        <f>SUM(K99*0.45)</f>
        <v>12946.5</v>
      </c>
      <c r="Q99" s="169"/>
    </row>
    <row r="100" spans="1:17" ht="15.75" customHeight="1" thickBot="1" x14ac:dyDescent="0.3">
      <c r="A100" s="46" t="s">
        <v>188</v>
      </c>
      <c r="B100" s="47" t="s">
        <v>189</v>
      </c>
      <c r="C100" s="48" t="s">
        <v>190</v>
      </c>
      <c r="D100" s="140">
        <v>20000</v>
      </c>
      <c r="E100" s="24">
        <v>1.2</v>
      </c>
      <c r="F100" s="25">
        <v>5</v>
      </c>
      <c r="G100" s="25">
        <f>SUM(E100*D100)</f>
        <v>24000</v>
      </c>
      <c r="H100" s="126">
        <f>SUM(G100*1.05)</f>
        <v>25200</v>
      </c>
      <c r="L100" s="228">
        <f>SUM(D100*0.45)</f>
        <v>9000</v>
      </c>
      <c r="M100" s="228"/>
    </row>
    <row r="101" spans="1:17" ht="15.75" customHeight="1" thickBot="1" x14ac:dyDescent="0.3">
      <c r="A101" s="46" t="s">
        <v>191</v>
      </c>
      <c r="B101" s="50" t="s">
        <v>192</v>
      </c>
      <c r="C101" s="51" t="s">
        <v>18</v>
      </c>
      <c r="D101" s="139">
        <v>50</v>
      </c>
      <c r="E101" s="30">
        <v>34</v>
      </c>
      <c r="F101" s="31">
        <v>5</v>
      </c>
      <c r="G101" s="25">
        <f t="shared" ref="G101:G102" si="16">SUM(E101*D101)</f>
        <v>1700</v>
      </c>
      <c r="H101" s="126">
        <f t="shared" ref="H101:H102" si="17">SUM(G101*1.05)</f>
        <v>1785</v>
      </c>
      <c r="I101" s="131"/>
      <c r="J101" s="125"/>
      <c r="K101" s="125"/>
      <c r="L101" s="228">
        <f t="shared" ref="L101:L102" si="18">SUM(D101*0.45)</f>
        <v>22.5</v>
      </c>
      <c r="M101" s="228"/>
    </row>
    <row r="102" spans="1:17" ht="15.75" customHeight="1" thickBot="1" x14ac:dyDescent="0.3">
      <c r="A102" s="46" t="s">
        <v>193</v>
      </c>
      <c r="B102" s="53" t="s">
        <v>194</v>
      </c>
      <c r="C102" s="37" t="s">
        <v>18</v>
      </c>
      <c r="D102" s="38">
        <v>50</v>
      </c>
      <c r="E102" s="39">
        <v>34</v>
      </c>
      <c r="F102" s="40">
        <v>5</v>
      </c>
      <c r="G102" s="25">
        <f t="shared" si="16"/>
        <v>1700</v>
      </c>
      <c r="H102" s="126">
        <f t="shared" si="17"/>
        <v>1785</v>
      </c>
      <c r="L102" s="228">
        <f t="shared" si="18"/>
        <v>22.5</v>
      </c>
      <c r="M102" s="228"/>
    </row>
    <row r="103" spans="1:17" ht="15.75" customHeight="1" thickBot="1" x14ac:dyDescent="0.3">
      <c r="A103" s="42"/>
      <c r="B103" s="201" t="s">
        <v>195</v>
      </c>
      <c r="C103" s="202"/>
      <c r="D103" s="202"/>
      <c r="E103" s="202"/>
      <c r="F103" s="202"/>
      <c r="G103" s="202"/>
      <c r="H103" s="203"/>
      <c r="I103" s="172">
        <v>1</v>
      </c>
      <c r="J103" s="171"/>
      <c r="K103" s="169">
        <f>SUM(H104:H125)</f>
        <v>145241.25</v>
      </c>
      <c r="L103" s="173"/>
      <c r="N103" s="170">
        <v>0.55000000000000004</v>
      </c>
      <c r="O103" s="171"/>
      <c r="P103" s="169">
        <f>SUM(K103*0.55)</f>
        <v>79882.6875</v>
      </c>
      <c r="Q103" s="169"/>
    </row>
    <row r="104" spans="1:17" ht="15.75" customHeight="1" thickBot="1" x14ac:dyDescent="0.3">
      <c r="A104" s="20" t="s">
        <v>196</v>
      </c>
      <c r="B104" s="44" t="s">
        <v>197</v>
      </c>
      <c r="C104" s="22" t="s">
        <v>18</v>
      </c>
      <c r="D104" s="23">
        <v>150</v>
      </c>
      <c r="E104" s="24">
        <v>37</v>
      </c>
      <c r="F104" s="25">
        <v>5</v>
      </c>
      <c r="G104" s="25">
        <f>SUM(E104*D104)</f>
        <v>5550</v>
      </c>
      <c r="H104" s="126">
        <f>SUM(G104*1.05)</f>
        <v>5827.5</v>
      </c>
      <c r="L104" s="3">
        <f>SUM(D104*0.55)</f>
        <v>82.5</v>
      </c>
    </row>
    <row r="105" spans="1:17" ht="15.75" customHeight="1" thickBot="1" x14ac:dyDescent="0.3">
      <c r="A105" s="20" t="s">
        <v>198</v>
      </c>
      <c r="B105" s="27" t="s">
        <v>199</v>
      </c>
      <c r="C105" s="28" t="s">
        <v>18</v>
      </c>
      <c r="D105" s="29">
        <v>300</v>
      </c>
      <c r="E105" s="30">
        <v>36</v>
      </c>
      <c r="F105" s="31">
        <v>5</v>
      </c>
      <c r="G105" s="25">
        <f t="shared" ref="G105:G125" si="19">SUM(E105*D105)</f>
        <v>10800</v>
      </c>
      <c r="H105" s="126">
        <f t="shared" ref="H105:H125" si="20">SUM(G105*1.05)</f>
        <v>11340</v>
      </c>
      <c r="L105" s="3">
        <f t="shared" ref="L105:L125" si="21">SUM(D105*0.55)</f>
        <v>165</v>
      </c>
    </row>
    <row r="106" spans="1:17" ht="15.75" customHeight="1" thickBot="1" x14ac:dyDescent="0.3">
      <c r="A106" s="20" t="s">
        <v>200</v>
      </c>
      <c r="B106" s="33" t="s">
        <v>201</v>
      </c>
      <c r="C106" s="28" t="s">
        <v>18</v>
      </c>
      <c r="D106" s="29">
        <v>150</v>
      </c>
      <c r="E106" s="30">
        <v>104</v>
      </c>
      <c r="F106" s="31">
        <v>5</v>
      </c>
      <c r="G106" s="25">
        <f t="shared" si="19"/>
        <v>15600</v>
      </c>
      <c r="H106" s="126">
        <f t="shared" si="20"/>
        <v>16380</v>
      </c>
      <c r="L106" s="3">
        <f t="shared" si="21"/>
        <v>82.5</v>
      </c>
    </row>
    <row r="107" spans="1:17" ht="15.75" customHeight="1" thickBot="1" x14ac:dyDescent="0.3">
      <c r="A107" s="20" t="s">
        <v>202</v>
      </c>
      <c r="B107" s="27" t="s">
        <v>203</v>
      </c>
      <c r="C107" s="28" t="s">
        <v>18</v>
      </c>
      <c r="D107" s="29">
        <v>150</v>
      </c>
      <c r="E107" s="30">
        <v>45</v>
      </c>
      <c r="F107" s="31">
        <v>5</v>
      </c>
      <c r="G107" s="25">
        <f t="shared" si="19"/>
        <v>6750</v>
      </c>
      <c r="H107" s="126">
        <f t="shared" si="20"/>
        <v>7087.5</v>
      </c>
      <c r="L107" s="3">
        <f t="shared" si="21"/>
        <v>82.5</v>
      </c>
    </row>
    <row r="108" spans="1:17" ht="15.75" customHeight="1" thickBot="1" x14ac:dyDescent="0.3">
      <c r="A108" s="20" t="s">
        <v>204</v>
      </c>
      <c r="B108" s="33" t="s">
        <v>205</v>
      </c>
      <c r="C108" s="28" t="s">
        <v>18</v>
      </c>
      <c r="D108" s="29">
        <v>320</v>
      </c>
      <c r="E108" s="30">
        <v>37</v>
      </c>
      <c r="F108" s="31">
        <v>5</v>
      </c>
      <c r="G108" s="25">
        <f t="shared" si="19"/>
        <v>11840</v>
      </c>
      <c r="H108" s="126">
        <f t="shared" si="20"/>
        <v>12432</v>
      </c>
      <c r="L108" s="3">
        <f t="shared" si="21"/>
        <v>176</v>
      </c>
    </row>
    <row r="109" spans="1:17" ht="15.75" customHeight="1" thickBot="1" x14ac:dyDescent="0.3">
      <c r="A109" s="20" t="s">
        <v>206</v>
      </c>
      <c r="B109" s="33" t="s">
        <v>207</v>
      </c>
      <c r="C109" s="28" t="s">
        <v>18</v>
      </c>
      <c r="D109" s="29">
        <v>120</v>
      </c>
      <c r="E109" s="30">
        <v>107</v>
      </c>
      <c r="F109" s="31">
        <v>5</v>
      </c>
      <c r="G109" s="25">
        <f t="shared" si="19"/>
        <v>12840</v>
      </c>
      <c r="H109" s="126">
        <f t="shared" si="20"/>
        <v>13482</v>
      </c>
      <c r="L109" s="3">
        <f t="shared" si="21"/>
        <v>66</v>
      </c>
    </row>
    <row r="110" spans="1:17" ht="15.75" customHeight="1" thickBot="1" x14ac:dyDescent="0.3">
      <c r="A110" s="20" t="s">
        <v>208</v>
      </c>
      <c r="B110" s="27" t="s">
        <v>209</v>
      </c>
      <c r="C110" s="28" t="s">
        <v>18</v>
      </c>
      <c r="D110" s="29">
        <v>80</v>
      </c>
      <c r="E110" s="30">
        <v>77</v>
      </c>
      <c r="F110" s="31">
        <v>5</v>
      </c>
      <c r="G110" s="25">
        <f t="shared" si="19"/>
        <v>6160</v>
      </c>
      <c r="H110" s="126">
        <f t="shared" si="20"/>
        <v>6468</v>
      </c>
      <c r="L110" s="3">
        <f t="shared" si="21"/>
        <v>44</v>
      </c>
    </row>
    <row r="111" spans="1:17" ht="15.75" customHeight="1" thickBot="1" x14ac:dyDescent="0.3">
      <c r="A111" s="20" t="s">
        <v>210</v>
      </c>
      <c r="B111" s="33" t="s">
        <v>211</v>
      </c>
      <c r="C111" s="28" t="s">
        <v>18</v>
      </c>
      <c r="D111" s="29">
        <v>700</v>
      </c>
      <c r="E111" s="30">
        <v>24</v>
      </c>
      <c r="F111" s="31">
        <v>5</v>
      </c>
      <c r="G111" s="25">
        <f t="shared" si="19"/>
        <v>16800</v>
      </c>
      <c r="H111" s="126">
        <f t="shared" si="20"/>
        <v>17640</v>
      </c>
      <c r="L111" s="3">
        <f t="shared" si="21"/>
        <v>385.00000000000006</v>
      </c>
    </row>
    <row r="112" spans="1:17" ht="15.75" customHeight="1" thickBot="1" x14ac:dyDescent="0.3">
      <c r="A112" s="20" t="s">
        <v>212</v>
      </c>
      <c r="B112" s="27" t="s">
        <v>213</v>
      </c>
      <c r="C112" s="28" t="s">
        <v>18</v>
      </c>
      <c r="D112" s="29">
        <v>40</v>
      </c>
      <c r="E112" s="30">
        <v>26</v>
      </c>
      <c r="F112" s="31">
        <v>5</v>
      </c>
      <c r="G112" s="25">
        <f t="shared" si="19"/>
        <v>1040</v>
      </c>
      <c r="H112" s="126">
        <f t="shared" si="20"/>
        <v>1092</v>
      </c>
      <c r="I112" s="131"/>
      <c r="J112" s="125"/>
      <c r="K112" s="125"/>
      <c r="L112" s="3">
        <f t="shared" si="21"/>
        <v>22</v>
      </c>
    </row>
    <row r="113" spans="1:13" ht="15.75" customHeight="1" thickBot="1" x14ac:dyDescent="0.3">
      <c r="A113" s="20" t="s">
        <v>214</v>
      </c>
      <c r="B113" s="33" t="s">
        <v>215</v>
      </c>
      <c r="C113" s="28" t="s">
        <v>18</v>
      </c>
      <c r="D113" s="29">
        <v>400</v>
      </c>
      <c r="E113" s="30">
        <v>18</v>
      </c>
      <c r="F113" s="31">
        <v>5</v>
      </c>
      <c r="G113" s="25">
        <f t="shared" si="19"/>
        <v>7200</v>
      </c>
      <c r="H113" s="126">
        <f t="shared" si="20"/>
        <v>7560</v>
      </c>
      <c r="L113" s="3">
        <f t="shared" si="21"/>
        <v>220.00000000000003</v>
      </c>
    </row>
    <row r="114" spans="1:13" ht="15.75" customHeight="1" thickBot="1" x14ac:dyDescent="0.3">
      <c r="A114" s="20" t="s">
        <v>216</v>
      </c>
      <c r="B114" s="27" t="s">
        <v>217</v>
      </c>
      <c r="C114" s="28" t="s">
        <v>18</v>
      </c>
      <c r="D114" s="29">
        <v>50</v>
      </c>
      <c r="E114" s="30">
        <v>20</v>
      </c>
      <c r="F114" s="31">
        <v>5</v>
      </c>
      <c r="G114" s="25">
        <f t="shared" si="19"/>
        <v>1000</v>
      </c>
      <c r="H114" s="126">
        <f t="shared" si="20"/>
        <v>1050</v>
      </c>
      <c r="L114" s="3">
        <f t="shared" si="21"/>
        <v>27.500000000000004</v>
      </c>
    </row>
    <row r="115" spans="1:13" ht="18" customHeight="1" thickBot="1" x14ac:dyDescent="0.3">
      <c r="A115" s="20" t="s">
        <v>218</v>
      </c>
      <c r="B115" s="33" t="s">
        <v>219</v>
      </c>
      <c r="C115" s="28" t="s">
        <v>18</v>
      </c>
      <c r="D115" s="29">
        <v>440</v>
      </c>
      <c r="E115" s="30">
        <v>24</v>
      </c>
      <c r="F115" s="31">
        <v>5</v>
      </c>
      <c r="G115" s="25">
        <f t="shared" si="19"/>
        <v>10560</v>
      </c>
      <c r="H115" s="126">
        <f t="shared" si="20"/>
        <v>11088</v>
      </c>
      <c r="L115" s="3">
        <f t="shared" si="21"/>
        <v>242.00000000000003</v>
      </c>
    </row>
    <row r="116" spans="1:13" ht="15.75" customHeight="1" thickBot="1" x14ac:dyDescent="0.3">
      <c r="A116" s="20" t="s">
        <v>220</v>
      </c>
      <c r="B116" s="27" t="s">
        <v>221</v>
      </c>
      <c r="C116" s="28" t="s">
        <v>18</v>
      </c>
      <c r="D116" s="29">
        <v>30</v>
      </c>
      <c r="E116" s="30">
        <v>26</v>
      </c>
      <c r="F116" s="31">
        <v>5</v>
      </c>
      <c r="G116" s="25">
        <f t="shared" si="19"/>
        <v>780</v>
      </c>
      <c r="H116" s="126">
        <f t="shared" si="20"/>
        <v>819</v>
      </c>
      <c r="L116" s="3">
        <f t="shared" si="21"/>
        <v>16.5</v>
      </c>
    </row>
    <row r="117" spans="1:13" ht="15.75" customHeight="1" thickBot="1" x14ac:dyDescent="0.3">
      <c r="A117" s="20" t="s">
        <v>222</v>
      </c>
      <c r="B117" s="27" t="s">
        <v>223</v>
      </c>
      <c r="C117" s="28" t="s">
        <v>18</v>
      </c>
      <c r="D117" s="29">
        <v>40</v>
      </c>
      <c r="E117" s="30">
        <v>27</v>
      </c>
      <c r="F117" s="31">
        <v>5</v>
      </c>
      <c r="G117" s="25">
        <f t="shared" si="19"/>
        <v>1080</v>
      </c>
      <c r="H117" s="126">
        <f t="shared" si="20"/>
        <v>1134</v>
      </c>
      <c r="L117" s="3">
        <f t="shared" si="21"/>
        <v>22</v>
      </c>
    </row>
    <row r="118" spans="1:13" ht="15.75" customHeight="1" thickBot="1" x14ac:dyDescent="0.3">
      <c r="A118" s="20" t="s">
        <v>224</v>
      </c>
      <c r="B118" s="27" t="s">
        <v>225</v>
      </c>
      <c r="C118" s="28" t="s">
        <v>18</v>
      </c>
      <c r="D118" s="29">
        <v>450</v>
      </c>
      <c r="E118" s="30">
        <v>21.5</v>
      </c>
      <c r="F118" s="31">
        <v>5</v>
      </c>
      <c r="G118" s="25">
        <f t="shared" si="19"/>
        <v>9675</v>
      </c>
      <c r="H118" s="126">
        <f t="shared" si="20"/>
        <v>10158.75</v>
      </c>
      <c r="L118" s="3">
        <f t="shared" si="21"/>
        <v>247.50000000000003</v>
      </c>
    </row>
    <row r="119" spans="1:13" ht="15.75" customHeight="1" thickBot="1" x14ac:dyDescent="0.3">
      <c r="A119" s="20" t="s">
        <v>226</v>
      </c>
      <c r="B119" s="27" t="s">
        <v>227</v>
      </c>
      <c r="C119" s="28" t="s">
        <v>18</v>
      </c>
      <c r="D119" s="29">
        <v>30</v>
      </c>
      <c r="E119" s="30">
        <v>31</v>
      </c>
      <c r="F119" s="31">
        <v>5</v>
      </c>
      <c r="G119" s="25">
        <f t="shared" si="19"/>
        <v>930</v>
      </c>
      <c r="H119" s="126">
        <f t="shared" si="20"/>
        <v>976.5</v>
      </c>
      <c r="L119" s="3">
        <f t="shared" si="21"/>
        <v>16.5</v>
      </c>
    </row>
    <row r="120" spans="1:13" ht="15.75" customHeight="1" thickBot="1" x14ac:dyDescent="0.3">
      <c r="A120" s="20" t="s">
        <v>228</v>
      </c>
      <c r="B120" s="33" t="s">
        <v>229</v>
      </c>
      <c r="C120" s="35" t="s">
        <v>18</v>
      </c>
      <c r="D120" s="29">
        <v>320</v>
      </c>
      <c r="E120" s="30">
        <v>19</v>
      </c>
      <c r="F120" s="31">
        <v>5</v>
      </c>
      <c r="G120" s="25">
        <f t="shared" si="19"/>
        <v>6080</v>
      </c>
      <c r="H120" s="126">
        <f t="shared" si="20"/>
        <v>6384</v>
      </c>
      <c r="L120" s="3">
        <f t="shared" si="21"/>
        <v>176</v>
      </c>
    </row>
    <row r="121" spans="1:13" ht="18" customHeight="1" thickBot="1" x14ac:dyDescent="0.3">
      <c r="A121" s="20" t="s">
        <v>230</v>
      </c>
      <c r="B121" s="33" t="s">
        <v>231</v>
      </c>
      <c r="C121" s="28" t="s">
        <v>18</v>
      </c>
      <c r="D121" s="29">
        <v>400</v>
      </c>
      <c r="E121" s="30">
        <v>20</v>
      </c>
      <c r="F121" s="31">
        <v>5</v>
      </c>
      <c r="G121" s="25">
        <f t="shared" si="19"/>
        <v>8000</v>
      </c>
      <c r="H121" s="126">
        <f t="shared" si="20"/>
        <v>8400</v>
      </c>
      <c r="L121" s="3">
        <f t="shared" si="21"/>
        <v>220.00000000000003</v>
      </c>
    </row>
    <row r="122" spans="1:13" ht="15.75" customHeight="1" thickBot="1" x14ac:dyDescent="0.3">
      <c r="A122" s="20" t="s">
        <v>232</v>
      </c>
      <c r="B122" s="27" t="s">
        <v>233</v>
      </c>
      <c r="C122" s="28" t="s">
        <v>18</v>
      </c>
      <c r="D122" s="29">
        <v>20</v>
      </c>
      <c r="E122" s="30">
        <v>23</v>
      </c>
      <c r="F122" s="31">
        <v>5</v>
      </c>
      <c r="G122" s="25">
        <f t="shared" si="19"/>
        <v>460</v>
      </c>
      <c r="H122" s="126">
        <f t="shared" si="20"/>
        <v>483</v>
      </c>
      <c r="L122" s="3">
        <f t="shared" si="21"/>
        <v>11</v>
      </c>
    </row>
    <row r="123" spans="1:13" ht="15.75" customHeight="1" thickBot="1" x14ac:dyDescent="0.3">
      <c r="A123" s="20" t="s">
        <v>234</v>
      </c>
      <c r="B123" s="27" t="s">
        <v>235</v>
      </c>
      <c r="C123" s="28" t="s">
        <v>18</v>
      </c>
      <c r="D123" s="29">
        <v>20</v>
      </c>
      <c r="E123" s="30">
        <v>27</v>
      </c>
      <c r="F123" s="31">
        <v>5</v>
      </c>
      <c r="G123" s="25">
        <f t="shared" si="19"/>
        <v>540</v>
      </c>
      <c r="H123" s="126">
        <f t="shared" si="20"/>
        <v>567</v>
      </c>
      <c r="L123" s="3">
        <f t="shared" si="21"/>
        <v>11</v>
      </c>
    </row>
    <row r="124" spans="1:13" ht="15.75" customHeight="1" thickBot="1" x14ac:dyDescent="0.3">
      <c r="A124" s="20" t="s">
        <v>236</v>
      </c>
      <c r="B124" s="27" t="s">
        <v>237</v>
      </c>
      <c r="C124" s="28" t="s">
        <v>18</v>
      </c>
      <c r="D124" s="29">
        <v>20</v>
      </c>
      <c r="E124" s="30">
        <v>22</v>
      </c>
      <c r="F124" s="31">
        <v>5</v>
      </c>
      <c r="G124" s="25">
        <f t="shared" si="19"/>
        <v>440</v>
      </c>
      <c r="H124" s="126">
        <f t="shared" si="20"/>
        <v>462</v>
      </c>
      <c r="L124" s="3">
        <f t="shared" si="21"/>
        <v>11</v>
      </c>
    </row>
    <row r="125" spans="1:13" ht="15.75" customHeight="1" thickBot="1" x14ac:dyDescent="0.3">
      <c r="A125" s="20" t="s">
        <v>238</v>
      </c>
      <c r="B125" s="36" t="s">
        <v>239</v>
      </c>
      <c r="C125" s="37" t="s">
        <v>18</v>
      </c>
      <c r="D125" s="38">
        <v>300</v>
      </c>
      <c r="E125" s="39">
        <v>14</v>
      </c>
      <c r="F125" s="40">
        <v>5</v>
      </c>
      <c r="G125" s="25">
        <f t="shared" si="19"/>
        <v>4200</v>
      </c>
      <c r="H125" s="126">
        <f t="shared" si="20"/>
        <v>4410</v>
      </c>
      <c r="L125" s="3">
        <f t="shared" si="21"/>
        <v>165</v>
      </c>
    </row>
    <row r="126" spans="1:13" ht="15.75" customHeight="1" thickBot="1" x14ac:dyDescent="0.3">
      <c r="A126" s="42"/>
      <c r="B126" s="205" t="s">
        <v>240</v>
      </c>
      <c r="C126" s="206"/>
      <c r="D126" s="206"/>
      <c r="E126" s="206"/>
      <c r="F126" s="206"/>
      <c r="G126" s="206"/>
      <c r="H126" s="207"/>
      <c r="I126" s="172">
        <v>1</v>
      </c>
      <c r="J126" s="171"/>
      <c r="K126" s="169">
        <f>SUM(H127:H131)</f>
        <v>12789</v>
      </c>
      <c r="L126" s="173"/>
    </row>
    <row r="127" spans="1:13" ht="15.75" customHeight="1" thickBot="1" x14ac:dyDescent="0.3">
      <c r="A127" s="20" t="s">
        <v>241</v>
      </c>
      <c r="B127" s="21" t="s">
        <v>242</v>
      </c>
      <c r="C127" s="22" t="s">
        <v>18</v>
      </c>
      <c r="D127" s="23">
        <v>20</v>
      </c>
      <c r="E127" s="24">
        <v>132</v>
      </c>
      <c r="F127" s="25">
        <v>5</v>
      </c>
      <c r="G127" s="25">
        <f>SUM(E127*D127)</f>
        <v>2640</v>
      </c>
      <c r="H127" s="126">
        <f>SUM(G127*1.05)</f>
        <v>2772</v>
      </c>
      <c r="L127" s="173"/>
      <c r="M127" s="173"/>
    </row>
    <row r="128" spans="1:13" ht="15.75" customHeight="1" thickBot="1" x14ac:dyDescent="0.3">
      <c r="A128" s="20" t="s">
        <v>243</v>
      </c>
      <c r="B128" s="27" t="s">
        <v>244</v>
      </c>
      <c r="C128" s="28" t="s">
        <v>18</v>
      </c>
      <c r="D128" s="29">
        <v>20</v>
      </c>
      <c r="E128" s="30">
        <v>127</v>
      </c>
      <c r="F128" s="31">
        <v>5</v>
      </c>
      <c r="G128" s="25">
        <f t="shared" ref="G128:G131" si="22">SUM(E128*D128)</f>
        <v>2540</v>
      </c>
      <c r="H128" s="126">
        <f t="shared" ref="H128:H131" si="23">SUM(G128*1.05)</f>
        <v>2667</v>
      </c>
      <c r="L128" s="173"/>
      <c r="M128" s="173"/>
    </row>
    <row r="129" spans="1:17" ht="15.75" customHeight="1" thickBot="1" x14ac:dyDescent="0.3">
      <c r="A129" s="20" t="s">
        <v>245</v>
      </c>
      <c r="B129" s="27" t="s">
        <v>246</v>
      </c>
      <c r="C129" s="28" t="s">
        <v>18</v>
      </c>
      <c r="D129" s="29">
        <v>20</v>
      </c>
      <c r="E129" s="30">
        <v>136</v>
      </c>
      <c r="F129" s="31">
        <v>5</v>
      </c>
      <c r="G129" s="25">
        <f t="shared" si="22"/>
        <v>2720</v>
      </c>
      <c r="H129" s="126">
        <f t="shared" si="23"/>
        <v>2856</v>
      </c>
      <c r="I129" s="174"/>
      <c r="J129" s="169"/>
      <c r="K129" s="169"/>
      <c r="L129" s="173"/>
      <c r="M129" s="173"/>
    </row>
    <row r="130" spans="1:17" ht="15.75" customHeight="1" thickBot="1" x14ac:dyDescent="0.3">
      <c r="A130" s="20" t="s">
        <v>247</v>
      </c>
      <c r="B130" s="27" t="s">
        <v>248</v>
      </c>
      <c r="C130" s="28" t="s">
        <v>18</v>
      </c>
      <c r="D130" s="29">
        <v>20</v>
      </c>
      <c r="E130" s="30">
        <v>102</v>
      </c>
      <c r="F130" s="31">
        <v>5</v>
      </c>
      <c r="G130" s="25">
        <f t="shared" si="22"/>
        <v>2040</v>
      </c>
      <c r="H130" s="126">
        <f t="shared" si="23"/>
        <v>2142</v>
      </c>
      <c r="L130" s="173"/>
      <c r="M130" s="173"/>
    </row>
    <row r="131" spans="1:17" ht="15.75" customHeight="1" thickBot="1" x14ac:dyDescent="0.3">
      <c r="A131" s="20" t="s">
        <v>249</v>
      </c>
      <c r="B131" s="36" t="s">
        <v>250</v>
      </c>
      <c r="C131" s="37" t="s">
        <v>18</v>
      </c>
      <c r="D131" s="38">
        <v>20</v>
      </c>
      <c r="E131" s="39">
        <v>112</v>
      </c>
      <c r="F131" s="40">
        <v>5</v>
      </c>
      <c r="G131" s="25">
        <f t="shared" si="22"/>
        <v>2240</v>
      </c>
      <c r="H131" s="126">
        <f t="shared" si="23"/>
        <v>2352</v>
      </c>
      <c r="L131" s="173"/>
      <c r="M131" s="173"/>
    </row>
    <row r="132" spans="1:17" ht="15.75" customHeight="1" thickBot="1" x14ac:dyDescent="0.3">
      <c r="A132" s="42"/>
      <c r="B132" s="208" t="s">
        <v>251</v>
      </c>
      <c r="C132" s="209"/>
      <c r="D132" s="209"/>
      <c r="E132" s="209"/>
      <c r="F132" s="209"/>
      <c r="G132" s="209"/>
      <c r="H132" s="210"/>
      <c r="I132" s="172">
        <v>1</v>
      </c>
      <c r="J132" s="171"/>
      <c r="K132" s="169">
        <f>SUM(H133:H182)</f>
        <v>51828</v>
      </c>
      <c r="L132" s="173"/>
      <c r="M132" s="226">
        <v>0.25</v>
      </c>
      <c r="N132" s="173"/>
      <c r="O132" s="169">
        <f>SUM(K132*0.25)</f>
        <v>12957</v>
      </c>
      <c r="P132" s="169"/>
      <c r="Q132" s="169"/>
    </row>
    <row r="133" spans="1:17" ht="15.75" customHeight="1" thickBot="1" x14ac:dyDescent="0.3">
      <c r="A133" s="20" t="s">
        <v>252</v>
      </c>
      <c r="B133" s="21" t="s">
        <v>253</v>
      </c>
      <c r="C133" s="54" t="s">
        <v>18</v>
      </c>
      <c r="D133" s="23">
        <v>50</v>
      </c>
      <c r="E133" s="24">
        <v>18</v>
      </c>
      <c r="F133" s="25">
        <v>5</v>
      </c>
      <c r="G133" s="25">
        <f>SUM(E133*D133)</f>
        <v>900</v>
      </c>
      <c r="H133" s="126">
        <f>SUM(G133*1.05)</f>
        <v>945</v>
      </c>
      <c r="K133" s="145">
        <f>SUM(D133*0.25)</f>
        <v>12.5</v>
      </c>
    </row>
    <row r="134" spans="1:17" ht="15.75" customHeight="1" thickBot="1" x14ac:dyDescent="0.3">
      <c r="A134" s="20" t="s">
        <v>254</v>
      </c>
      <c r="B134" s="55" t="s">
        <v>255</v>
      </c>
      <c r="C134" s="56" t="s">
        <v>18</v>
      </c>
      <c r="D134" s="29">
        <v>120</v>
      </c>
      <c r="E134" s="30">
        <v>20</v>
      </c>
      <c r="F134" s="31">
        <v>5</v>
      </c>
      <c r="G134" s="25">
        <f t="shared" ref="G134:G182" si="24">SUM(E134*D134)</f>
        <v>2400</v>
      </c>
      <c r="H134" s="126">
        <f t="shared" ref="H134:H182" si="25">SUM(G134*1.05)</f>
        <v>2520</v>
      </c>
      <c r="K134" s="145">
        <f t="shared" ref="K134:K182" si="26">SUM(D134*0.25)</f>
        <v>30</v>
      </c>
    </row>
    <row r="135" spans="1:17" ht="15.75" customHeight="1" thickBot="1" x14ac:dyDescent="0.3">
      <c r="A135" s="20" t="s">
        <v>256</v>
      </c>
      <c r="B135" s="55" t="s">
        <v>257</v>
      </c>
      <c r="C135" s="56" t="s">
        <v>18</v>
      </c>
      <c r="D135" s="29">
        <v>100</v>
      </c>
      <c r="E135" s="30">
        <v>19</v>
      </c>
      <c r="F135" s="31">
        <v>5</v>
      </c>
      <c r="G135" s="25">
        <f t="shared" si="24"/>
        <v>1900</v>
      </c>
      <c r="H135" s="126">
        <f t="shared" si="25"/>
        <v>1995</v>
      </c>
      <c r="K135" s="145">
        <f t="shared" si="26"/>
        <v>25</v>
      </c>
    </row>
    <row r="136" spans="1:17" ht="15.75" customHeight="1" thickBot="1" x14ac:dyDescent="0.3">
      <c r="A136" s="20" t="s">
        <v>258</v>
      </c>
      <c r="B136" s="55" t="s">
        <v>259</v>
      </c>
      <c r="C136" s="56" t="s">
        <v>18</v>
      </c>
      <c r="D136" s="29">
        <v>40</v>
      </c>
      <c r="E136" s="30">
        <v>19</v>
      </c>
      <c r="F136" s="31">
        <v>5</v>
      </c>
      <c r="G136" s="25">
        <f t="shared" si="24"/>
        <v>760</v>
      </c>
      <c r="H136" s="126">
        <f t="shared" si="25"/>
        <v>798</v>
      </c>
      <c r="K136" s="145">
        <f t="shared" si="26"/>
        <v>10</v>
      </c>
    </row>
    <row r="137" spans="1:17" ht="15.75" customHeight="1" thickBot="1" x14ac:dyDescent="0.3">
      <c r="A137" s="20" t="s">
        <v>260</v>
      </c>
      <c r="B137" s="55" t="s">
        <v>261</v>
      </c>
      <c r="C137" s="56" t="s">
        <v>18</v>
      </c>
      <c r="D137" s="29">
        <v>40</v>
      </c>
      <c r="E137" s="30">
        <v>17</v>
      </c>
      <c r="F137" s="31">
        <v>5</v>
      </c>
      <c r="G137" s="25">
        <f t="shared" si="24"/>
        <v>680</v>
      </c>
      <c r="H137" s="126">
        <f t="shared" si="25"/>
        <v>714</v>
      </c>
      <c r="K137" s="145">
        <f t="shared" si="26"/>
        <v>10</v>
      </c>
    </row>
    <row r="138" spans="1:17" ht="15.75" customHeight="1" thickBot="1" x14ac:dyDescent="0.3">
      <c r="A138" s="20" t="s">
        <v>262</v>
      </c>
      <c r="B138" s="55" t="s">
        <v>263</v>
      </c>
      <c r="C138" s="56" t="s">
        <v>18</v>
      </c>
      <c r="D138" s="29">
        <v>40</v>
      </c>
      <c r="E138" s="30">
        <v>17</v>
      </c>
      <c r="F138" s="31">
        <v>5</v>
      </c>
      <c r="G138" s="25">
        <f t="shared" si="24"/>
        <v>680</v>
      </c>
      <c r="H138" s="126">
        <f t="shared" si="25"/>
        <v>714</v>
      </c>
      <c r="K138" s="145">
        <f t="shared" si="26"/>
        <v>10</v>
      </c>
    </row>
    <row r="139" spans="1:17" ht="15.75" customHeight="1" thickBot="1" x14ac:dyDescent="0.3">
      <c r="A139" s="20" t="s">
        <v>264</v>
      </c>
      <c r="B139" s="27" t="s">
        <v>265</v>
      </c>
      <c r="C139" s="56" t="s">
        <v>18</v>
      </c>
      <c r="D139" s="29">
        <v>40</v>
      </c>
      <c r="E139" s="30">
        <v>16</v>
      </c>
      <c r="F139" s="31">
        <v>5</v>
      </c>
      <c r="G139" s="25">
        <f t="shared" si="24"/>
        <v>640</v>
      </c>
      <c r="H139" s="126">
        <f t="shared" si="25"/>
        <v>672</v>
      </c>
      <c r="K139" s="145">
        <f t="shared" si="26"/>
        <v>10</v>
      </c>
    </row>
    <row r="140" spans="1:17" ht="15.75" customHeight="1" thickBot="1" x14ac:dyDescent="0.3">
      <c r="A140" s="20" t="s">
        <v>266</v>
      </c>
      <c r="B140" s="55" t="s">
        <v>267</v>
      </c>
      <c r="C140" s="56" t="s">
        <v>18</v>
      </c>
      <c r="D140" s="29">
        <v>40</v>
      </c>
      <c r="E140" s="30">
        <v>15</v>
      </c>
      <c r="F140" s="31">
        <v>5</v>
      </c>
      <c r="G140" s="25">
        <f t="shared" si="24"/>
        <v>600</v>
      </c>
      <c r="H140" s="126">
        <f t="shared" si="25"/>
        <v>630</v>
      </c>
      <c r="K140" s="145">
        <f t="shared" si="26"/>
        <v>10</v>
      </c>
    </row>
    <row r="141" spans="1:17" ht="15.75" customHeight="1" thickBot="1" x14ac:dyDescent="0.3">
      <c r="A141" s="20" t="s">
        <v>268</v>
      </c>
      <c r="B141" s="50" t="s">
        <v>269</v>
      </c>
      <c r="C141" s="56" t="s">
        <v>18</v>
      </c>
      <c r="D141" s="29">
        <v>60</v>
      </c>
      <c r="E141" s="30">
        <v>39</v>
      </c>
      <c r="F141" s="31">
        <v>5</v>
      </c>
      <c r="G141" s="25">
        <f t="shared" si="24"/>
        <v>2340</v>
      </c>
      <c r="H141" s="126">
        <f t="shared" si="25"/>
        <v>2457</v>
      </c>
      <c r="K141" s="145">
        <f t="shared" si="26"/>
        <v>15</v>
      </c>
    </row>
    <row r="142" spans="1:17" ht="15.75" customHeight="1" thickBot="1" x14ac:dyDescent="0.3">
      <c r="A142" s="20" t="s">
        <v>270</v>
      </c>
      <c r="B142" s="50" t="s">
        <v>271</v>
      </c>
      <c r="C142" s="56" t="s">
        <v>18</v>
      </c>
      <c r="D142" s="29">
        <v>60</v>
      </c>
      <c r="E142" s="30">
        <v>39</v>
      </c>
      <c r="F142" s="31">
        <v>5</v>
      </c>
      <c r="G142" s="25">
        <f t="shared" si="24"/>
        <v>2340</v>
      </c>
      <c r="H142" s="126">
        <f t="shared" si="25"/>
        <v>2457</v>
      </c>
      <c r="K142" s="145">
        <f t="shared" si="26"/>
        <v>15</v>
      </c>
    </row>
    <row r="143" spans="1:17" ht="15.75" customHeight="1" thickBot="1" x14ac:dyDescent="0.3">
      <c r="A143" s="20" t="s">
        <v>272</v>
      </c>
      <c r="B143" s="50" t="s">
        <v>273</v>
      </c>
      <c r="C143" s="56" t="s">
        <v>18</v>
      </c>
      <c r="D143" s="29">
        <v>60</v>
      </c>
      <c r="E143" s="30">
        <v>39</v>
      </c>
      <c r="F143" s="31">
        <v>5</v>
      </c>
      <c r="G143" s="25">
        <f t="shared" si="24"/>
        <v>2340</v>
      </c>
      <c r="H143" s="126">
        <f t="shared" si="25"/>
        <v>2457</v>
      </c>
      <c r="K143" s="145">
        <f t="shared" si="26"/>
        <v>15</v>
      </c>
    </row>
    <row r="144" spans="1:17" ht="15.75" customHeight="1" thickBot="1" x14ac:dyDescent="0.3">
      <c r="A144" s="20" t="s">
        <v>274</v>
      </c>
      <c r="B144" s="50" t="s">
        <v>275</v>
      </c>
      <c r="C144" s="56" t="s">
        <v>18</v>
      </c>
      <c r="D144" s="29">
        <v>60</v>
      </c>
      <c r="E144" s="30">
        <v>17</v>
      </c>
      <c r="F144" s="31">
        <v>5</v>
      </c>
      <c r="G144" s="25">
        <f t="shared" si="24"/>
        <v>1020</v>
      </c>
      <c r="H144" s="126">
        <f t="shared" si="25"/>
        <v>1071</v>
      </c>
      <c r="K144" s="145">
        <f t="shared" si="26"/>
        <v>15</v>
      </c>
    </row>
    <row r="145" spans="1:11" ht="15.75" customHeight="1" thickBot="1" x14ac:dyDescent="0.3">
      <c r="A145" s="20" t="s">
        <v>276</v>
      </c>
      <c r="B145" s="33" t="s">
        <v>277</v>
      </c>
      <c r="C145" s="56" t="s">
        <v>18</v>
      </c>
      <c r="D145" s="29">
        <v>30</v>
      </c>
      <c r="E145" s="30">
        <v>14</v>
      </c>
      <c r="F145" s="31">
        <v>5</v>
      </c>
      <c r="G145" s="25">
        <f t="shared" si="24"/>
        <v>420</v>
      </c>
      <c r="H145" s="126">
        <f t="shared" si="25"/>
        <v>441</v>
      </c>
      <c r="K145" s="145">
        <f t="shared" si="26"/>
        <v>7.5</v>
      </c>
    </row>
    <row r="146" spans="1:11" ht="15.75" customHeight="1" thickBot="1" x14ac:dyDescent="0.3">
      <c r="A146" s="20" t="s">
        <v>278</v>
      </c>
      <c r="B146" s="55" t="s">
        <v>279</v>
      </c>
      <c r="C146" s="56" t="s">
        <v>18</v>
      </c>
      <c r="D146" s="29">
        <v>50</v>
      </c>
      <c r="E146" s="30">
        <v>16</v>
      </c>
      <c r="F146" s="31">
        <v>5</v>
      </c>
      <c r="G146" s="25">
        <f t="shared" si="24"/>
        <v>800</v>
      </c>
      <c r="H146" s="126">
        <f t="shared" si="25"/>
        <v>840</v>
      </c>
      <c r="K146" s="145">
        <f t="shared" si="26"/>
        <v>12.5</v>
      </c>
    </row>
    <row r="147" spans="1:11" ht="15.75" customHeight="1" thickBot="1" x14ac:dyDescent="0.3">
      <c r="A147" s="20" t="s">
        <v>280</v>
      </c>
      <c r="B147" s="55" t="s">
        <v>281</v>
      </c>
      <c r="C147" s="56" t="s">
        <v>18</v>
      </c>
      <c r="D147" s="29">
        <v>50</v>
      </c>
      <c r="E147" s="30">
        <v>18</v>
      </c>
      <c r="F147" s="31">
        <v>5</v>
      </c>
      <c r="G147" s="25">
        <f t="shared" si="24"/>
        <v>900</v>
      </c>
      <c r="H147" s="126">
        <f t="shared" si="25"/>
        <v>945</v>
      </c>
      <c r="I147" s="131"/>
      <c r="J147" s="125"/>
      <c r="K147" s="145">
        <f t="shared" si="26"/>
        <v>12.5</v>
      </c>
    </row>
    <row r="148" spans="1:11" ht="15.75" customHeight="1" thickBot="1" x14ac:dyDescent="0.3">
      <c r="A148" s="20" t="s">
        <v>282</v>
      </c>
      <c r="B148" s="55" t="s">
        <v>283</v>
      </c>
      <c r="C148" s="56" t="s">
        <v>18</v>
      </c>
      <c r="D148" s="29">
        <v>40</v>
      </c>
      <c r="E148" s="30">
        <v>12</v>
      </c>
      <c r="F148" s="31">
        <v>5</v>
      </c>
      <c r="G148" s="25">
        <f t="shared" si="24"/>
        <v>480</v>
      </c>
      <c r="H148" s="126">
        <f t="shared" si="25"/>
        <v>504</v>
      </c>
      <c r="K148" s="145">
        <f t="shared" si="26"/>
        <v>10</v>
      </c>
    </row>
    <row r="149" spans="1:11" ht="15.75" customHeight="1" thickBot="1" x14ac:dyDescent="0.3">
      <c r="A149" s="20" t="s">
        <v>284</v>
      </c>
      <c r="B149" s="55" t="s">
        <v>285</v>
      </c>
      <c r="C149" s="56" t="s">
        <v>18</v>
      </c>
      <c r="D149" s="29">
        <v>15</v>
      </c>
      <c r="E149" s="30">
        <v>12</v>
      </c>
      <c r="F149" s="31">
        <v>5</v>
      </c>
      <c r="G149" s="25">
        <f t="shared" si="24"/>
        <v>180</v>
      </c>
      <c r="H149" s="126">
        <f t="shared" si="25"/>
        <v>189</v>
      </c>
      <c r="K149" s="145">
        <f t="shared" si="26"/>
        <v>3.75</v>
      </c>
    </row>
    <row r="150" spans="1:11" ht="15.75" customHeight="1" thickBot="1" x14ac:dyDescent="0.3">
      <c r="A150" s="20" t="s">
        <v>286</v>
      </c>
      <c r="B150" s="55" t="s">
        <v>287</v>
      </c>
      <c r="C150" s="56" t="s">
        <v>18</v>
      </c>
      <c r="D150" s="29">
        <v>15</v>
      </c>
      <c r="E150" s="30">
        <v>11</v>
      </c>
      <c r="F150" s="31">
        <v>5</v>
      </c>
      <c r="G150" s="25">
        <f t="shared" si="24"/>
        <v>165</v>
      </c>
      <c r="H150" s="126">
        <f t="shared" si="25"/>
        <v>173.25</v>
      </c>
      <c r="K150" s="145">
        <f t="shared" si="26"/>
        <v>3.75</v>
      </c>
    </row>
    <row r="151" spans="1:11" ht="15.75" customHeight="1" thickBot="1" x14ac:dyDescent="0.3">
      <c r="A151" s="20" t="s">
        <v>288</v>
      </c>
      <c r="B151" s="33" t="s">
        <v>289</v>
      </c>
      <c r="C151" s="56" t="s">
        <v>18</v>
      </c>
      <c r="D151" s="29">
        <v>100</v>
      </c>
      <c r="E151" s="30">
        <v>14</v>
      </c>
      <c r="F151" s="31">
        <v>5</v>
      </c>
      <c r="G151" s="25">
        <f t="shared" si="24"/>
        <v>1400</v>
      </c>
      <c r="H151" s="126">
        <f t="shared" si="25"/>
        <v>1470</v>
      </c>
      <c r="K151" s="145">
        <f t="shared" si="26"/>
        <v>25</v>
      </c>
    </row>
    <row r="152" spans="1:11" ht="15.75" customHeight="1" thickBot="1" x14ac:dyDescent="0.3">
      <c r="A152" s="20" t="s">
        <v>290</v>
      </c>
      <c r="B152" s="33" t="s">
        <v>291</v>
      </c>
      <c r="C152" s="56" t="s">
        <v>18</v>
      </c>
      <c r="D152" s="29">
        <v>100</v>
      </c>
      <c r="E152" s="30">
        <v>8</v>
      </c>
      <c r="F152" s="31">
        <v>5</v>
      </c>
      <c r="G152" s="25">
        <f t="shared" si="24"/>
        <v>800</v>
      </c>
      <c r="H152" s="126">
        <f t="shared" si="25"/>
        <v>840</v>
      </c>
      <c r="K152" s="145">
        <f t="shared" si="26"/>
        <v>25</v>
      </c>
    </row>
    <row r="153" spans="1:11" ht="15.75" customHeight="1" thickBot="1" x14ac:dyDescent="0.3">
      <c r="A153" s="20" t="s">
        <v>292</v>
      </c>
      <c r="B153" s="55" t="s">
        <v>293</v>
      </c>
      <c r="C153" s="56" t="s">
        <v>18</v>
      </c>
      <c r="D153" s="29">
        <v>60</v>
      </c>
      <c r="E153" s="30">
        <v>9</v>
      </c>
      <c r="F153" s="31">
        <v>5</v>
      </c>
      <c r="G153" s="25">
        <f t="shared" si="24"/>
        <v>540</v>
      </c>
      <c r="H153" s="126">
        <f t="shared" si="25"/>
        <v>567</v>
      </c>
      <c r="K153" s="145">
        <f t="shared" si="26"/>
        <v>15</v>
      </c>
    </row>
    <row r="154" spans="1:11" ht="15.75" customHeight="1" thickBot="1" x14ac:dyDescent="0.3">
      <c r="A154" s="20" t="s">
        <v>294</v>
      </c>
      <c r="B154" s="55" t="s">
        <v>295</v>
      </c>
      <c r="C154" s="56" t="s">
        <v>18</v>
      </c>
      <c r="D154" s="29">
        <v>10</v>
      </c>
      <c r="E154" s="30">
        <v>11</v>
      </c>
      <c r="F154" s="31">
        <v>5</v>
      </c>
      <c r="G154" s="25">
        <f t="shared" si="24"/>
        <v>110</v>
      </c>
      <c r="H154" s="126">
        <f t="shared" si="25"/>
        <v>115.5</v>
      </c>
      <c r="K154" s="145">
        <f t="shared" si="26"/>
        <v>2.5</v>
      </c>
    </row>
    <row r="155" spans="1:11" ht="15.75" customHeight="1" thickBot="1" x14ac:dyDescent="0.3">
      <c r="A155" s="20" t="s">
        <v>296</v>
      </c>
      <c r="B155" s="33" t="s">
        <v>297</v>
      </c>
      <c r="C155" s="56" t="s">
        <v>18</v>
      </c>
      <c r="D155" s="29">
        <v>100</v>
      </c>
      <c r="E155" s="30">
        <v>15</v>
      </c>
      <c r="F155" s="31">
        <v>5</v>
      </c>
      <c r="G155" s="25">
        <f t="shared" si="24"/>
        <v>1500</v>
      </c>
      <c r="H155" s="126">
        <f t="shared" si="25"/>
        <v>1575</v>
      </c>
      <c r="K155" s="145">
        <f t="shared" si="26"/>
        <v>25</v>
      </c>
    </row>
    <row r="156" spans="1:11" ht="15.75" customHeight="1" thickBot="1" x14ac:dyDescent="0.3">
      <c r="A156" s="20" t="s">
        <v>298</v>
      </c>
      <c r="B156" s="33" t="s">
        <v>299</v>
      </c>
      <c r="C156" s="56" t="s">
        <v>18</v>
      </c>
      <c r="D156" s="29">
        <v>100</v>
      </c>
      <c r="E156" s="30">
        <v>18</v>
      </c>
      <c r="F156" s="31">
        <v>5</v>
      </c>
      <c r="G156" s="25">
        <f t="shared" si="24"/>
        <v>1800</v>
      </c>
      <c r="H156" s="126">
        <f t="shared" si="25"/>
        <v>1890</v>
      </c>
      <c r="K156" s="145">
        <f t="shared" si="26"/>
        <v>25</v>
      </c>
    </row>
    <row r="157" spans="1:11" ht="15.75" customHeight="1" thickBot="1" x14ac:dyDescent="0.3">
      <c r="A157" s="20" t="s">
        <v>300</v>
      </c>
      <c r="B157" s="33" t="s">
        <v>301</v>
      </c>
      <c r="C157" s="56" t="s">
        <v>18</v>
      </c>
      <c r="D157" s="29">
        <v>30</v>
      </c>
      <c r="E157" s="30">
        <v>10</v>
      </c>
      <c r="F157" s="31">
        <v>5</v>
      </c>
      <c r="G157" s="25">
        <f t="shared" si="24"/>
        <v>300</v>
      </c>
      <c r="H157" s="126">
        <f t="shared" si="25"/>
        <v>315</v>
      </c>
      <c r="K157" s="145">
        <f t="shared" si="26"/>
        <v>7.5</v>
      </c>
    </row>
    <row r="158" spans="1:11" ht="15.75" customHeight="1" thickBot="1" x14ac:dyDescent="0.3">
      <c r="A158" s="20" t="s">
        <v>302</v>
      </c>
      <c r="B158" s="33" t="s">
        <v>303</v>
      </c>
      <c r="C158" s="56" t="s">
        <v>18</v>
      </c>
      <c r="D158" s="29">
        <v>150</v>
      </c>
      <c r="E158" s="30">
        <v>11</v>
      </c>
      <c r="F158" s="31">
        <v>5</v>
      </c>
      <c r="G158" s="25">
        <f t="shared" si="24"/>
        <v>1650</v>
      </c>
      <c r="H158" s="126">
        <f t="shared" si="25"/>
        <v>1732.5</v>
      </c>
      <c r="K158" s="145">
        <f t="shared" si="26"/>
        <v>37.5</v>
      </c>
    </row>
    <row r="159" spans="1:11" ht="15.75" customHeight="1" thickBot="1" x14ac:dyDescent="0.3">
      <c r="A159" s="20" t="s">
        <v>304</v>
      </c>
      <c r="B159" s="33" t="s">
        <v>305</v>
      </c>
      <c r="C159" s="56" t="s">
        <v>18</v>
      </c>
      <c r="D159" s="29">
        <v>150</v>
      </c>
      <c r="E159" s="30">
        <v>7.5</v>
      </c>
      <c r="F159" s="31">
        <v>5</v>
      </c>
      <c r="G159" s="25">
        <f t="shared" si="24"/>
        <v>1125</v>
      </c>
      <c r="H159" s="126">
        <f t="shared" si="25"/>
        <v>1181.25</v>
      </c>
      <c r="K159" s="145">
        <f t="shared" si="26"/>
        <v>37.5</v>
      </c>
    </row>
    <row r="160" spans="1:11" ht="15.75" customHeight="1" thickBot="1" x14ac:dyDescent="0.3">
      <c r="A160" s="20" t="s">
        <v>306</v>
      </c>
      <c r="B160" s="27" t="s">
        <v>307</v>
      </c>
      <c r="C160" s="56" t="s">
        <v>18</v>
      </c>
      <c r="D160" s="29">
        <v>120</v>
      </c>
      <c r="E160" s="30">
        <v>8.5</v>
      </c>
      <c r="F160" s="31">
        <v>5</v>
      </c>
      <c r="G160" s="25">
        <f t="shared" si="24"/>
        <v>1020</v>
      </c>
      <c r="H160" s="126">
        <f t="shared" si="25"/>
        <v>1071</v>
      </c>
      <c r="K160" s="145">
        <f t="shared" si="26"/>
        <v>30</v>
      </c>
    </row>
    <row r="161" spans="1:11" ht="15.75" customHeight="1" thickBot="1" x14ac:dyDescent="0.3">
      <c r="A161" s="20" t="s">
        <v>308</v>
      </c>
      <c r="B161" s="33" t="s">
        <v>309</v>
      </c>
      <c r="C161" s="56" t="s">
        <v>18</v>
      </c>
      <c r="D161" s="29">
        <v>100</v>
      </c>
      <c r="E161" s="30">
        <v>15</v>
      </c>
      <c r="F161" s="31">
        <v>5</v>
      </c>
      <c r="G161" s="25">
        <f t="shared" si="24"/>
        <v>1500</v>
      </c>
      <c r="H161" s="126">
        <f t="shared" si="25"/>
        <v>1575</v>
      </c>
      <c r="K161" s="145">
        <f t="shared" si="26"/>
        <v>25</v>
      </c>
    </row>
    <row r="162" spans="1:11" ht="15.75" customHeight="1" thickBot="1" x14ac:dyDescent="0.3">
      <c r="A162" s="20" t="s">
        <v>310</v>
      </c>
      <c r="B162" s="27" t="s">
        <v>311</v>
      </c>
      <c r="C162" s="56" t="s">
        <v>18</v>
      </c>
      <c r="D162" s="29">
        <v>20</v>
      </c>
      <c r="E162" s="30">
        <v>9</v>
      </c>
      <c r="F162" s="31">
        <v>5</v>
      </c>
      <c r="G162" s="25">
        <f t="shared" si="24"/>
        <v>180</v>
      </c>
      <c r="H162" s="126">
        <f t="shared" si="25"/>
        <v>189</v>
      </c>
      <c r="K162" s="145">
        <f t="shared" si="26"/>
        <v>5</v>
      </c>
    </row>
    <row r="163" spans="1:11" ht="15.75" customHeight="1" thickBot="1" x14ac:dyDescent="0.3">
      <c r="A163" s="20" t="s">
        <v>312</v>
      </c>
      <c r="B163" s="27" t="s">
        <v>313</v>
      </c>
      <c r="C163" s="56" t="s">
        <v>18</v>
      </c>
      <c r="D163" s="29">
        <v>250</v>
      </c>
      <c r="E163" s="30">
        <v>9</v>
      </c>
      <c r="F163" s="31">
        <v>5</v>
      </c>
      <c r="G163" s="25">
        <f t="shared" si="24"/>
        <v>2250</v>
      </c>
      <c r="H163" s="126">
        <f t="shared" si="25"/>
        <v>2362.5</v>
      </c>
      <c r="K163" s="145">
        <f t="shared" si="26"/>
        <v>62.5</v>
      </c>
    </row>
    <row r="164" spans="1:11" ht="15.75" customHeight="1" thickBot="1" x14ac:dyDescent="0.3">
      <c r="A164" s="20" t="s">
        <v>314</v>
      </c>
      <c r="B164" s="27" t="s">
        <v>315</v>
      </c>
      <c r="C164" s="56" t="s">
        <v>18</v>
      </c>
      <c r="D164" s="29">
        <v>50</v>
      </c>
      <c r="E164" s="30">
        <v>8.5</v>
      </c>
      <c r="F164" s="31">
        <v>5</v>
      </c>
      <c r="G164" s="25">
        <f t="shared" si="24"/>
        <v>425</v>
      </c>
      <c r="H164" s="126">
        <f t="shared" si="25"/>
        <v>446.25</v>
      </c>
      <c r="K164" s="145">
        <f t="shared" si="26"/>
        <v>12.5</v>
      </c>
    </row>
    <row r="165" spans="1:11" ht="18" customHeight="1" thickBot="1" x14ac:dyDescent="0.3">
      <c r="A165" s="20" t="s">
        <v>316</v>
      </c>
      <c r="B165" s="27" t="s">
        <v>317</v>
      </c>
      <c r="C165" s="56" t="s">
        <v>18</v>
      </c>
      <c r="D165" s="29">
        <v>5</v>
      </c>
      <c r="E165" s="30">
        <v>10</v>
      </c>
      <c r="F165" s="31">
        <v>5</v>
      </c>
      <c r="G165" s="25">
        <f t="shared" si="24"/>
        <v>50</v>
      </c>
      <c r="H165" s="126">
        <f t="shared" si="25"/>
        <v>52.5</v>
      </c>
      <c r="K165" s="145">
        <f t="shared" si="26"/>
        <v>1.25</v>
      </c>
    </row>
    <row r="166" spans="1:11" ht="15.75" customHeight="1" thickBot="1" x14ac:dyDescent="0.3">
      <c r="A166" s="20" t="s">
        <v>318</v>
      </c>
      <c r="B166" s="27" t="s">
        <v>319</v>
      </c>
      <c r="C166" s="56" t="s">
        <v>18</v>
      </c>
      <c r="D166" s="29">
        <v>15</v>
      </c>
      <c r="E166" s="30">
        <v>79</v>
      </c>
      <c r="F166" s="31">
        <v>5</v>
      </c>
      <c r="G166" s="25">
        <f t="shared" si="24"/>
        <v>1185</v>
      </c>
      <c r="H166" s="126">
        <f t="shared" si="25"/>
        <v>1244.25</v>
      </c>
      <c r="K166" s="145">
        <f t="shared" si="26"/>
        <v>3.75</v>
      </c>
    </row>
    <row r="167" spans="1:11" ht="15.75" customHeight="1" thickBot="1" x14ac:dyDescent="0.3">
      <c r="A167" s="20" t="s">
        <v>320</v>
      </c>
      <c r="B167" s="50" t="s">
        <v>321</v>
      </c>
      <c r="C167" s="56" t="s">
        <v>18</v>
      </c>
      <c r="D167" s="29">
        <v>50</v>
      </c>
      <c r="E167" s="30">
        <v>16</v>
      </c>
      <c r="F167" s="31">
        <v>5</v>
      </c>
      <c r="G167" s="25">
        <f t="shared" si="24"/>
        <v>800</v>
      </c>
      <c r="H167" s="126">
        <f t="shared" si="25"/>
        <v>840</v>
      </c>
      <c r="K167" s="145">
        <f t="shared" si="26"/>
        <v>12.5</v>
      </c>
    </row>
    <row r="168" spans="1:11" ht="15.75" customHeight="1" thickBot="1" x14ac:dyDescent="0.3">
      <c r="A168" s="20" t="s">
        <v>322</v>
      </c>
      <c r="B168" s="27" t="s">
        <v>323</v>
      </c>
      <c r="C168" s="56" t="s">
        <v>18</v>
      </c>
      <c r="D168" s="29">
        <v>250</v>
      </c>
      <c r="E168" s="30">
        <v>12</v>
      </c>
      <c r="F168" s="31">
        <v>5</v>
      </c>
      <c r="G168" s="25">
        <f t="shared" si="24"/>
        <v>3000</v>
      </c>
      <c r="H168" s="126">
        <f t="shared" si="25"/>
        <v>3150</v>
      </c>
      <c r="K168" s="145">
        <f t="shared" si="26"/>
        <v>62.5</v>
      </c>
    </row>
    <row r="169" spans="1:11" ht="15.75" customHeight="1" thickBot="1" x14ac:dyDescent="0.3">
      <c r="A169" s="20" t="s">
        <v>324</v>
      </c>
      <c r="B169" s="50" t="s">
        <v>325</v>
      </c>
      <c r="C169" s="56" t="s">
        <v>18</v>
      </c>
      <c r="D169" s="29">
        <v>50</v>
      </c>
      <c r="E169" s="30">
        <v>25</v>
      </c>
      <c r="F169" s="31">
        <v>5</v>
      </c>
      <c r="G169" s="25">
        <f t="shared" si="24"/>
        <v>1250</v>
      </c>
      <c r="H169" s="126">
        <f t="shared" si="25"/>
        <v>1312.5</v>
      </c>
      <c r="K169" s="145">
        <f t="shared" si="26"/>
        <v>12.5</v>
      </c>
    </row>
    <row r="170" spans="1:11" ht="15.75" customHeight="1" thickBot="1" x14ac:dyDescent="0.3">
      <c r="A170" s="20" t="s">
        <v>326</v>
      </c>
      <c r="B170" s="50" t="s">
        <v>327</v>
      </c>
      <c r="C170" s="56" t="s">
        <v>18</v>
      </c>
      <c r="D170" s="29">
        <v>70</v>
      </c>
      <c r="E170" s="30">
        <v>14</v>
      </c>
      <c r="F170" s="31">
        <v>5</v>
      </c>
      <c r="G170" s="25">
        <f t="shared" si="24"/>
        <v>980</v>
      </c>
      <c r="H170" s="126">
        <f t="shared" si="25"/>
        <v>1029</v>
      </c>
      <c r="K170" s="145">
        <f t="shared" si="26"/>
        <v>17.5</v>
      </c>
    </row>
    <row r="171" spans="1:11" ht="15.75" customHeight="1" thickBot="1" x14ac:dyDescent="0.3">
      <c r="A171" s="20" t="s">
        <v>328</v>
      </c>
      <c r="B171" s="27" t="s">
        <v>329</v>
      </c>
      <c r="C171" s="56" t="s">
        <v>18</v>
      </c>
      <c r="D171" s="29">
        <v>150</v>
      </c>
      <c r="E171" s="30">
        <v>8.5</v>
      </c>
      <c r="F171" s="31">
        <v>5</v>
      </c>
      <c r="G171" s="25">
        <f t="shared" si="24"/>
        <v>1275</v>
      </c>
      <c r="H171" s="126">
        <f t="shared" si="25"/>
        <v>1338.75</v>
      </c>
      <c r="K171" s="145">
        <f t="shared" si="26"/>
        <v>37.5</v>
      </c>
    </row>
    <row r="172" spans="1:11" ht="15.75" customHeight="1" thickBot="1" x14ac:dyDescent="0.3">
      <c r="A172" s="20" t="s">
        <v>330</v>
      </c>
      <c r="B172" s="27" t="s">
        <v>331</v>
      </c>
      <c r="C172" s="56" t="s">
        <v>18</v>
      </c>
      <c r="D172" s="29">
        <v>5</v>
      </c>
      <c r="E172" s="30">
        <v>15</v>
      </c>
      <c r="F172" s="31">
        <v>5</v>
      </c>
      <c r="G172" s="25">
        <f t="shared" si="24"/>
        <v>75</v>
      </c>
      <c r="H172" s="126">
        <f t="shared" si="25"/>
        <v>78.75</v>
      </c>
      <c r="K172" s="145">
        <f t="shared" si="26"/>
        <v>1.25</v>
      </c>
    </row>
    <row r="173" spans="1:11" ht="15.75" customHeight="1" thickBot="1" x14ac:dyDescent="0.3">
      <c r="A173" s="20" t="s">
        <v>332</v>
      </c>
      <c r="B173" s="27" t="s">
        <v>333</v>
      </c>
      <c r="C173" s="56" t="s">
        <v>18</v>
      </c>
      <c r="D173" s="29">
        <v>80</v>
      </c>
      <c r="E173" s="30">
        <v>16</v>
      </c>
      <c r="F173" s="31">
        <v>5</v>
      </c>
      <c r="G173" s="25">
        <f t="shared" si="24"/>
        <v>1280</v>
      </c>
      <c r="H173" s="126">
        <f t="shared" si="25"/>
        <v>1344</v>
      </c>
      <c r="K173" s="145">
        <f t="shared" si="26"/>
        <v>20</v>
      </c>
    </row>
    <row r="174" spans="1:11" ht="15.75" customHeight="1" thickBot="1" x14ac:dyDescent="0.3">
      <c r="A174" s="20" t="s">
        <v>334</v>
      </c>
      <c r="B174" s="27" t="s">
        <v>335</v>
      </c>
      <c r="C174" s="56" t="s">
        <v>18</v>
      </c>
      <c r="D174" s="29">
        <v>20</v>
      </c>
      <c r="E174" s="30">
        <v>13</v>
      </c>
      <c r="F174" s="31">
        <v>5</v>
      </c>
      <c r="G174" s="25">
        <f t="shared" si="24"/>
        <v>260</v>
      </c>
      <c r="H174" s="126">
        <f t="shared" si="25"/>
        <v>273</v>
      </c>
      <c r="K174" s="145">
        <f t="shared" si="26"/>
        <v>5</v>
      </c>
    </row>
    <row r="175" spans="1:11" ht="15.75" customHeight="1" thickBot="1" x14ac:dyDescent="0.3">
      <c r="A175" s="20" t="s">
        <v>336</v>
      </c>
      <c r="B175" s="27" t="s">
        <v>337</v>
      </c>
      <c r="C175" s="56" t="s">
        <v>18</v>
      </c>
      <c r="D175" s="29">
        <v>50</v>
      </c>
      <c r="E175" s="30">
        <v>16</v>
      </c>
      <c r="F175" s="31">
        <v>5</v>
      </c>
      <c r="G175" s="25">
        <f t="shared" si="24"/>
        <v>800</v>
      </c>
      <c r="H175" s="126">
        <f t="shared" si="25"/>
        <v>840</v>
      </c>
      <c r="K175" s="145">
        <f t="shared" si="26"/>
        <v>12.5</v>
      </c>
    </row>
    <row r="176" spans="1:11" ht="15.75" customHeight="1" thickBot="1" x14ac:dyDescent="0.3">
      <c r="A176" s="20" t="s">
        <v>338</v>
      </c>
      <c r="B176" s="27" t="s">
        <v>339</v>
      </c>
      <c r="C176" s="56" t="s">
        <v>18</v>
      </c>
      <c r="D176" s="29">
        <v>50</v>
      </c>
      <c r="E176" s="30">
        <v>16</v>
      </c>
      <c r="F176" s="31">
        <v>5</v>
      </c>
      <c r="G176" s="25">
        <f t="shared" si="24"/>
        <v>800</v>
      </c>
      <c r="H176" s="126">
        <f t="shared" si="25"/>
        <v>840</v>
      </c>
      <c r="K176" s="145">
        <f t="shared" si="26"/>
        <v>12.5</v>
      </c>
    </row>
    <row r="177" spans="1:16" ht="15.75" customHeight="1" thickBot="1" x14ac:dyDescent="0.3">
      <c r="A177" s="20" t="s">
        <v>340</v>
      </c>
      <c r="B177" s="27" t="s">
        <v>341</v>
      </c>
      <c r="C177" s="56" t="s">
        <v>18</v>
      </c>
      <c r="D177" s="29">
        <v>30</v>
      </c>
      <c r="E177" s="30">
        <v>17</v>
      </c>
      <c r="F177" s="31">
        <v>5</v>
      </c>
      <c r="G177" s="25">
        <f t="shared" si="24"/>
        <v>510</v>
      </c>
      <c r="H177" s="126">
        <f t="shared" si="25"/>
        <v>535.5</v>
      </c>
      <c r="K177" s="145">
        <f t="shared" si="26"/>
        <v>7.5</v>
      </c>
    </row>
    <row r="178" spans="1:16" ht="15.75" customHeight="1" thickBot="1" x14ac:dyDescent="0.3">
      <c r="A178" s="20" t="s">
        <v>342</v>
      </c>
      <c r="B178" s="50" t="s">
        <v>343</v>
      </c>
      <c r="C178" s="56" t="s">
        <v>18</v>
      </c>
      <c r="D178" s="29">
        <v>40</v>
      </c>
      <c r="E178" s="30">
        <v>19</v>
      </c>
      <c r="F178" s="31">
        <v>5</v>
      </c>
      <c r="G178" s="25">
        <f t="shared" si="24"/>
        <v>760</v>
      </c>
      <c r="H178" s="126">
        <f t="shared" si="25"/>
        <v>798</v>
      </c>
      <c r="K178" s="145">
        <f t="shared" si="26"/>
        <v>10</v>
      </c>
    </row>
    <row r="179" spans="1:16" ht="15.75" customHeight="1" thickBot="1" x14ac:dyDescent="0.3">
      <c r="A179" s="20" t="s">
        <v>344</v>
      </c>
      <c r="B179" s="50" t="s">
        <v>345</v>
      </c>
      <c r="C179" s="56" t="s">
        <v>18</v>
      </c>
      <c r="D179" s="29">
        <v>30</v>
      </c>
      <c r="E179" s="30">
        <v>24</v>
      </c>
      <c r="F179" s="31">
        <v>5</v>
      </c>
      <c r="G179" s="25">
        <f t="shared" si="24"/>
        <v>720</v>
      </c>
      <c r="H179" s="126">
        <f t="shared" si="25"/>
        <v>756</v>
      </c>
      <c r="K179" s="145">
        <f t="shared" si="26"/>
        <v>7.5</v>
      </c>
    </row>
    <row r="180" spans="1:16" ht="15.75" customHeight="1" thickBot="1" x14ac:dyDescent="0.3">
      <c r="A180" s="20" t="s">
        <v>346</v>
      </c>
      <c r="B180" s="50" t="s">
        <v>347</v>
      </c>
      <c r="C180" s="56" t="s">
        <v>18</v>
      </c>
      <c r="D180" s="29">
        <v>30</v>
      </c>
      <c r="E180" s="30">
        <v>18</v>
      </c>
      <c r="F180" s="31">
        <v>5</v>
      </c>
      <c r="G180" s="25">
        <f t="shared" si="24"/>
        <v>540</v>
      </c>
      <c r="H180" s="126">
        <f t="shared" si="25"/>
        <v>567</v>
      </c>
      <c r="K180" s="145">
        <f t="shared" si="26"/>
        <v>7.5</v>
      </c>
    </row>
    <row r="181" spans="1:16" ht="15.75" customHeight="1" thickBot="1" x14ac:dyDescent="0.3">
      <c r="A181" s="20" t="s">
        <v>348</v>
      </c>
      <c r="B181" s="27" t="s">
        <v>349</v>
      </c>
      <c r="C181" s="56" t="s">
        <v>18</v>
      </c>
      <c r="D181" s="29">
        <v>20</v>
      </c>
      <c r="E181" s="30">
        <v>18</v>
      </c>
      <c r="F181" s="31">
        <v>5</v>
      </c>
      <c r="G181" s="25">
        <f t="shared" si="24"/>
        <v>360</v>
      </c>
      <c r="H181" s="126">
        <f t="shared" si="25"/>
        <v>378</v>
      </c>
      <c r="K181" s="145">
        <f t="shared" si="26"/>
        <v>5</v>
      </c>
    </row>
    <row r="182" spans="1:16" ht="15.75" customHeight="1" thickBot="1" x14ac:dyDescent="0.3">
      <c r="A182" s="20" t="s">
        <v>350</v>
      </c>
      <c r="B182" s="57" t="s">
        <v>351</v>
      </c>
      <c r="C182" s="58" t="s">
        <v>18</v>
      </c>
      <c r="D182" s="38">
        <v>30</v>
      </c>
      <c r="E182" s="39">
        <v>19</v>
      </c>
      <c r="F182" s="40">
        <v>5</v>
      </c>
      <c r="G182" s="25">
        <f t="shared" si="24"/>
        <v>570</v>
      </c>
      <c r="H182" s="126">
        <f t="shared" si="25"/>
        <v>598.5</v>
      </c>
      <c r="K182" s="145">
        <f t="shared" si="26"/>
        <v>7.5</v>
      </c>
    </row>
    <row r="183" spans="1:16" ht="15.75" customHeight="1" thickBot="1" x14ac:dyDescent="0.3">
      <c r="A183" s="42"/>
      <c r="B183" s="201" t="s">
        <v>352</v>
      </c>
      <c r="C183" s="202"/>
      <c r="D183" s="202"/>
      <c r="E183" s="202"/>
      <c r="F183" s="202"/>
      <c r="G183" s="202"/>
      <c r="H183" s="203"/>
      <c r="I183" s="172">
        <v>1</v>
      </c>
      <c r="J183" s="171"/>
      <c r="K183" s="169">
        <f>SUM(H184:H216)</f>
        <v>109000.5</v>
      </c>
      <c r="L183" s="173"/>
      <c r="M183" s="170">
        <v>0.65</v>
      </c>
      <c r="N183" s="171"/>
      <c r="O183" s="173">
        <f>SUM(K183*0.65)</f>
        <v>70850.324999999997</v>
      </c>
      <c r="P183" s="173"/>
    </row>
    <row r="184" spans="1:16" ht="18" customHeight="1" thickBot="1" x14ac:dyDescent="0.3">
      <c r="A184" s="20" t="s">
        <v>353</v>
      </c>
      <c r="B184" s="21" t="s">
        <v>354</v>
      </c>
      <c r="C184" s="54" t="s">
        <v>18</v>
      </c>
      <c r="D184" s="23">
        <v>160</v>
      </c>
      <c r="E184" s="24">
        <v>14</v>
      </c>
      <c r="F184" s="25">
        <v>5</v>
      </c>
      <c r="G184" s="25">
        <f>SUM(E184*D184)</f>
        <v>2240</v>
      </c>
      <c r="H184" s="126">
        <f>SUM(G184*1.05)</f>
        <v>2352</v>
      </c>
      <c r="K184" s="173"/>
      <c r="L184" s="173"/>
      <c r="M184" s="3">
        <f>SUM(D184*0.65)</f>
        <v>104</v>
      </c>
    </row>
    <row r="185" spans="1:16" ht="15.75" customHeight="1" thickBot="1" x14ac:dyDescent="0.3">
      <c r="A185" s="20" t="s">
        <v>355</v>
      </c>
      <c r="B185" s="27" t="s">
        <v>356</v>
      </c>
      <c r="C185" s="56" t="s">
        <v>18</v>
      </c>
      <c r="D185" s="29">
        <v>90</v>
      </c>
      <c r="E185" s="30">
        <v>14</v>
      </c>
      <c r="F185" s="31">
        <v>5</v>
      </c>
      <c r="G185" s="25">
        <f t="shared" ref="G185:G216" si="27">SUM(E185*D185)</f>
        <v>1260</v>
      </c>
      <c r="H185" s="126">
        <f t="shared" ref="H185:H216" si="28">SUM(G185*1.05)</f>
        <v>1323</v>
      </c>
      <c r="K185" s="173"/>
      <c r="L185" s="173"/>
      <c r="M185" s="3">
        <f t="shared" ref="M185:M216" si="29">SUM(D185*0.65)</f>
        <v>58.5</v>
      </c>
    </row>
    <row r="186" spans="1:16" ht="15.75" customHeight="1" thickBot="1" x14ac:dyDescent="0.3">
      <c r="A186" s="20" t="s">
        <v>357</v>
      </c>
      <c r="B186" s="27" t="s">
        <v>358</v>
      </c>
      <c r="C186" s="56" t="s">
        <v>18</v>
      </c>
      <c r="D186" s="29">
        <v>100</v>
      </c>
      <c r="E186" s="30">
        <v>16</v>
      </c>
      <c r="F186" s="31">
        <v>5</v>
      </c>
      <c r="G186" s="25">
        <f t="shared" si="27"/>
        <v>1600</v>
      </c>
      <c r="H186" s="126">
        <f t="shared" si="28"/>
        <v>1680</v>
      </c>
      <c r="K186" s="173"/>
      <c r="L186" s="173"/>
      <c r="M186" s="3">
        <f t="shared" si="29"/>
        <v>65</v>
      </c>
    </row>
    <row r="187" spans="1:16" ht="18" customHeight="1" thickBot="1" x14ac:dyDescent="0.3">
      <c r="A187" s="20" t="s">
        <v>359</v>
      </c>
      <c r="B187" s="27" t="s">
        <v>360</v>
      </c>
      <c r="C187" s="56" t="s">
        <v>18</v>
      </c>
      <c r="D187" s="29">
        <v>160</v>
      </c>
      <c r="E187" s="30">
        <v>14</v>
      </c>
      <c r="F187" s="31">
        <v>5</v>
      </c>
      <c r="G187" s="25">
        <f t="shared" si="27"/>
        <v>2240</v>
      </c>
      <c r="H187" s="126">
        <f t="shared" si="28"/>
        <v>2352</v>
      </c>
      <c r="K187" s="173"/>
      <c r="L187" s="173"/>
      <c r="M187" s="3">
        <f t="shared" si="29"/>
        <v>104</v>
      </c>
    </row>
    <row r="188" spans="1:16" ht="15.75" customHeight="1" thickBot="1" x14ac:dyDescent="0.3">
      <c r="A188" s="20" t="s">
        <v>361</v>
      </c>
      <c r="B188" s="27" t="s">
        <v>362</v>
      </c>
      <c r="C188" s="56" t="s">
        <v>18</v>
      </c>
      <c r="D188" s="29">
        <v>70</v>
      </c>
      <c r="E188" s="30">
        <v>34</v>
      </c>
      <c r="F188" s="31">
        <v>5</v>
      </c>
      <c r="G188" s="25">
        <f t="shared" si="27"/>
        <v>2380</v>
      </c>
      <c r="H188" s="126">
        <f t="shared" si="28"/>
        <v>2499</v>
      </c>
      <c r="K188" s="173"/>
      <c r="L188" s="173"/>
      <c r="M188" s="3">
        <f t="shared" si="29"/>
        <v>45.5</v>
      </c>
    </row>
    <row r="189" spans="1:16" ht="15.75" customHeight="1" thickBot="1" x14ac:dyDescent="0.3">
      <c r="A189" s="20" t="s">
        <v>363</v>
      </c>
      <c r="B189" s="27" t="s">
        <v>364</v>
      </c>
      <c r="C189" s="56" t="s">
        <v>18</v>
      </c>
      <c r="D189" s="29">
        <v>150</v>
      </c>
      <c r="E189" s="30">
        <v>21</v>
      </c>
      <c r="F189" s="31">
        <v>5</v>
      </c>
      <c r="G189" s="25">
        <f t="shared" si="27"/>
        <v>3150</v>
      </c>
      <c r="H189" s="126">
        <f t="shared" si="28"/>
        <v>3307.5</v>
      </c>
      <c r="K189" s="173"/>
      <c r="L189" s="173"/>
      <c r="M189" s="3">
        <f t="shared" si="29"/>
        <v>97.5</v>
      </c>
    </row>
    <row r="190" spans="1:16" ht="15.75" customHeight="1" thickBot="1" x14ac:dyDescent="0.3">
      <c r="A190" s="20" t="s">
        <v>365</v>
      </c>
      <c r="B190" s="27" t="s">
        <v>366</v>
      </c>
      <c r="C190" s="56" t="s">
        <v>18</v>
      </c>
      <c r="D190" s="29">
        <v>150</v>
      </c>
      <c r="E190" s="30">
        <v>19</v>
      </c>
      <c r="F190" s="31">
        <v>5</v>
      </c>
      <c r="G190" s="25">
        <f t="shared" si="27"/>
        <v>2850</v>
      </c>
      <c r="H190" s="126">
        <f t="shared" si="28"/>
        <v>2992.5</v>
      </c>
      <c r="K190" s="173"/>
      <c r="L190" s="173"/>
      <c r="M190" s="3">
        <f t="shared" si="29"/>
        <v>97.5</v>
      </c>
    </row>
    <row r="191" spans="1:16" ht="15.75" customHeight="1" thickBot="1" x14ac:dyDescent="0.3">
      <c r="A191" s="20" t="s">
        <v>367</v>
      </c>
      <c r="B191" s="50" t="s">
        <v>368</v>
      </c>
      <c r="C191" s="56" t="s">
        <v>18</v>
      </c>
      <c r="D191" s="29">
        <v>100</v>
      </c>
      <c r="E191" s="30">
        <v>22</v>
      </c>
      <c r="F191" s="31">
        <v>5</v>
      </c>
      <c r="G191" s="25">
        <f t="shared" si="27"/>
        <v>2200</v>
      </c>
      <c r="H191" s="126">
        <f t="shared" si="28"/>
        <v>2310</v>
      </c>
      <c r="K191" s="173"/>
      <c r="L191" s="173"/>
      <c r="M191" s="3">
        <f t="shared" si="29"/>
        <v>65</v>
      </c>
    </row>
    <row r="192" spans="1:16" ht="15.75" customHeight="1" thickBot="1" x14ac:dyDescent="0.3">
      <c r="A192" s="20" t="s">
        <v>369</v>
      </c>
      <c r="B192" s="59" t="s">
        <v>370</v>
      </c>
      <c r="C192" s="56" t="s">
        <v>18</v>
      </c>
      <c r="D192" s="29">
        <v>100</v>
      </c>
      <c r="E192" s="30">
        <v>19</v>
      </c>
      <c r="F192" s="31">
        <v>5</v>
      </c>
      <c r="G192" s="25">
        <f t="shared" si="27"/>
        <v>1900</v>
      </c>
      <c r="H192" s="126">
        <f t="shared" si="28"/>
        <v>1995</v>
      </c>
      <c r="K192" s="173"/>
      <c r="L192" s="173"/>
      <c r="M192" s="3">
        <f t="shared" si="29"/>
        <v>65</v>
      </c>
    </row>
    <row r="193" spans="1:13" ht="15.75" customHeight="1" thickBot="1" x14ac:dyDescent="0.3">
      <c r="A193" s="20" t="s">
        <v>371</v>
      </c>
      <c r="B193" s="59" t="s">
        <v>372</v>
      </c>
      <c r="C193" s="56" t="s">
        <v>18</v>
      </c>
      <c r="D193" s="29">
        <v>120</v>
      </c>
      <c r="E193" s="30">
        <v>20</v>
      </c>
      <c r="F193" s="31">
        <v>5</v>
      </c>
      <c r="G193" s="25">
        <f t="shared" si="27"/>
        <v>2400</v>
      </c>
      <c r="H193" s="126">
        <f t="shared" si="28"/>
        <v>2520</v>
      </c>
      <c r="K193" s="173"/>
      <c r="L193" s="173"/>
      <c r="M193" s="3">
        <f t="shared" si="29"/>
        <v>78</v>
      </c>
    </row>
    <row r="194" spans="1:13" ht="15.75" customHeight="1" thickBot="1" x14ac:dyDescent="0.3">
      <c r="A194" s="20" t="s">
        <v>373</v>
      </c>
      <c r="B194" s="33" t="s">
        <v>374</v>
      </c>
      <c r="C194" s="56" t="s">
        <v>18</v>
      </c>
      <c r="D194" s="29">
        <v>80</v>
      </c>
      <c r="E194" s="30">
        <v>17</v>
      </c>
      <c r="F194" s="31">
        <v>5</v>
      </c>
      <c r="G194" s="25">
        <f t="shared" si="27"/>
        <v>1360</v>
      </c>
      <c r="H194" s="126">
        <f t="shared" si="28"/>
        <v>1428</v>
      </c>
      <c r="K194" s="173"/>
      <c r="L194" s="173"/>
      <c r="M194" s="3">
        <f t="shared" si="29"/>
        <v>52</v>
      </c>
    </row>
    <row r="195" spans="1:13" ht="15.75" customHeight="1" thickBot="1" x14ac:dyDescent="0.3">
      <c r="A195" s="20" t="s">
        <v>375</v>
      </c>
      <c r="B195" s="33" t="s">
        <v>376</v>
      </c>
      <c r="C195" s="56" t="s">
        <v>18</v>
      </c>
      <c r="D195" s="29">
        <v>250</v>
      </c>
      <c r="E195" s="30">
        <v>19</v>
      </c>
      <c r="F195" s="31">
        <v>5</v>
      </c>
      <c r="G195" s="25">
        <f t="shared" si="27"/>
        <v>4750</v>
      </c>
      <c r="H195" s="126">
        <f t="shared" si="28"/>
        <v>4987.5</v>
      </c>
      <c r="K195" s="173"/>
      <c r="L195" s="173"/>
      <c r="M195" s="3">
        <f t="shared" si="29"/>
        <v>162.5</v>
      </c>
    </row>
    <row r="196" spans="1:13" ht="15.75" customHeight="1" thickBot="1" x14ac:dyDescent="0.3">
      <c r="A196" s="20" t="s">
        <v>377</v>
      </c>
      <c r="B196" s="33" t="s">
        <v>378</v>
      </c>
      <c r="C196" s="56" t="s">
        <v>18</v>
      </c>
      <c r="D196" s="29">
        <v>200</v>
      </c>
      <c r="E196" s="30">
        <v>19</v>
      </c>
      <c r="F196" s="31">
        <v>5</v>
      </c>
      <c r="G196" s="25">
        <f t="shared" si="27"/>
        <v>3800</v>
      </c>
      <c r="H196" s="126">
        <f t="shared" si="28"/>
        <v>3990</v>
      </c>
      <c r="I196" s="131"/>
      <c r="J196" s="125"/>
      <c r="K196" s="173"/>
      <c r="L196" s="173"/>
      <c r="M196" s="3">
        <f t="shared" si="29"/>
        <v>130</v>
      </c>
    </row>
    <row r="197" spans="1:13" ht="15.75" customHeight="1" thickBot="1" x14ac:dyDescent="0.3">
      <c r="A197" s="20" t="s">
        <v>379</v>
      </c>
      <c r="B197" s="33" t="s">
        <v>380</v>
      </c>
      <c r="C197" s="56" t="s">
        <v>18</v>
      </c>
      <c r="D197" s="29">
        <v>80</v>
      </c>
      <c r="E197" s="30">
        <v>22</v>
      </c>
      <c r="F197" s="31">
        <v>5</v>
      </c>
      <c r="G197" s="25">
        <f t="shared" si="27"/>
        <v>1760</v>
      </c>
      <c r="H197" s="126">
        <f t="shared" si="28"/>
        <v>1848</v>
      </c>
      <c r="K197" s="173"/>
      <c r="L197" s="173"/>
      <c r="M197" s="3">
        <f t="shared" si="29"/>
        <v>52</v>
      </c>
    </row>
    <row r="198" spans="1:13" ht="18" customHeight="1" thickBot="1" x14ac:dyDescent="0.3">
      <c r="A198" s="20" t="s">
        <v>381</v>
      </c>
      <c r="B198" s="33" t="s">
        <v>382</v>
      </c>
      <c r="C198" s="56" t="s">
        <v>18</v>
      </c>
      <c r="D198" s="29">
        <v>250</v>
      </c>
      <c r="E198" s="30">
        <v>19</v>
      </c>
      <c r="F198" s="31">
        <v>5</v>
      </c>
      <c r="G198" s="25">
        <f t="shared" si="27"/>
        <v>4750</v>
      </c>
      <c r="H198" s="126">
        <f t="shared" si="28"/>
        <v>4987.5</v>
      </c>
      <c r="K198" s="173"/>
      <c r="L198" s="173"/>
      <c r="M198" s="3">
        <f t="shared" si="29"/>
        <v>162.5</v>
      </c>
    </row>
    <row r="199" spans="1:13" ht="15.75" customHeight="1" thickBot="1" x14ac:dyDescent="0.3">
      <c r="A199" s="20" t="s">
        <v>383</v>
      </c>
      <c r="B199" s="33" t="s">
        <v>384</v>
      </c>
      <c r="C199" s="56" t="s">
        <v>18</v>
      </c>
      <c r="D199" s="29">
        <v>250</v>
      </c>
      <c r="E199" s="30">
        <v>19</v>
      </c>
      <c r="F199" s="31">
        <v>5</v>
      </c>
      <c r="G199" s="25">
        <f t="shared" si="27"/>
        <v>4750</v>
      </c>
      <c r="H199" s="126">
        <f t="shared" si="28"/>
        <v>4987.5</v>
      </c>
      <c r="K199" s="173"/>
      <c r="L199" s="173"/>
      <c r="M199" s="3">
        <f t="shared" si="29"/>
        <v>162.5</v>
      </c>
    </row>
    <row r="200" spans="1:13" ht="15.75" customHeight="1" thickBot="1" x14ac:dyDescent="0.3">
      <c r="A200" s="20" t="s">
        <v>385</v>
      </c>
      <c r="B200" s="33" t="s">
        <v>386</v>
      </c>
      <c r="C200" s="56" t="s">
        <v>18</v>
      </c>
      <c r="D200" s="29">
        <v>350</v>
      </c>
      <c r="E200" s="30">
        <v>19</v>
      </c>
      <c r="F200" s="31">
        <v>5</v>
      </c>
      <c r="G200" s="25">
        <f t="shared" si="27"/>
        <v>6650</v>
      </c>
      <c r="H200" s="126">
        <f t="shared" si="28"/>
        <v>6982.5</v>
      </c>
      <c r="K200" s="173"/>
      <c r="L200" s="173"/>
      <c r="M200" s="3">
        <f t="shared" si="29"/>
        <v>227.5</v>
      </c>
    </row>
    <row r="201" spans="1:13" ht="15.75" customHeight="1" thickBot="1" x14ac:dyDescent="0.3">
      <c r="A201" s="20" t="s">
        <v>387</v>
      </c>
      <c r="B201" s="33" t="s">
        <v>388</v>
      </c>
      <c r="C201" s="56" t="s">
        <v>18</v>
      </c>
      <c r="D201" s="29">
        <v>160</v>
      </c>
      <c r="E201" s="30">
        <v>21</v>
      </c>
      <c r="F201" s="31">
        <v>5</v>
      </c>
      <c r="G201" s="25">
        <f t="shared" si="27"/>
        <v>3360</v>
      </c>
      <c r="H201" s="126">
        <f t="shared" si="28"/>
        <v>3528</v>
      </c>
      <c r="K201" s="173"/>
      <c r="L201" s="173"/>
      <c r="M201" s="3">
        <f t="shared" si="29"/>
        <v>104</v>
      </c>
    </row>
    <row r="202" spans="1:13" ht="15.75" customHeight="1" thickBot="1" x14ac:dyDescent="0.3">
      <c r="A202" s="20" t="s">
        <v>389</v>
      </c>
      <c r="B202" s="33" t="s">
        <v>390</v>
      </c>
      <c r="C202" s="56" t="s">
        <v>18</v>
      </c>
      <c r="D202" s="29">
        <v>160</v>
      </c>
      <c r="E202" s="30">
        <v>21</v>
      </c>
      <c r="F202" s="31">
        <v>5</v>
      </c>
      <c r="G202" s="25">
        <f t="shared" si="27"/>
        <v>3360</v>
      </c>
      <c r="H202" s="126">
        <f t="shared" si="28"/>
        <v>3528</v>
      </c>
      <c r="K202" s="173"/>
      <c r="L202" s="173"/>
      <c r="M202" s="3">
        <f t="shared" si="29"/>
        <v>104</v>
      </c>
    </row>
    <row r="203" spans="1:13" ht="15.75" customHeight="1" thickBot="1" x14ac:dyDescent="0.3">
      <c r="A203" s="20" t="s">
        <v>391</v>
      </c>
      <c r="B203" s="27" t="s">
        <v>392</v>
      </c>
      <c r="C203" s="56" t="s">
        <v>18</v>
      </c>
      <c r="D203" s="29">
        <v>160</v>
      </c>
      <c r="E203" s="30">
        <v>24</v>
      </c>
      <c r="F203" s="31">
        <v>5</v>
      </c>
      <c r="G203" s="25">
        <f t="shared" si="27"/>
        <v>3840</v>
      </c>
      <c r="H203" s="126">
        <f t="shared" si="28"/>
        <v>4032</v>
      </c>
      <c r="K203" s="173"/>
      <c r="L203" s="173"/>
      <c r="M203" s="3">
        <f t="shared" si="29"/>
        <v>104</v>
      </c>
    </row>
    <row r="204" spans="1:13" ht="15.75" customHeight="1" thickBot="1" x14ac:dyDescent="0.3">
      <c r="A204" s="20" t="s">
        <v>393</v>
      </c>
      <c r="B204" s="27" t="s">
        <v>394</v>
      </c>
      <c r="C204" s="56" t="s">
        <v>18</v>
      </c>
      <c r="D204" s="29">
        <v>160</v>
      </c>
      <c r="E204" s="30">
        <v>21</v>
      </c>
      <c r="F204" s="31">
        <v>5</v>
      </c>
      <c r="G204" s="25">
        <f t="shared" si="27"/>
        <v>3360</v>
      </c>
      <c r="H204" s="126">
        <f t="shared" si="28"/>
        <v>3528</v>
      </c>
      <c r="K204" s="173"/>
      <c r="L204" s="173"/>
      <c r="M204" s="3">
        <f t="shared" si="29"/>
        <v>104</v>
      </c>
    </row>
    <row r="205" spans="1:13" ht="15.75" customHeight="1" thickBot="1" x14ac:dyDescent="0.3">
      <c r="A205" s="20" t="s">
        <v>395</v>
      </c>
      <c r="B205" s="27" t="s">
        <v>396</v>
      </c>
      <c r="C205" s="56" t="s">
        <v>18</v>
      </c>
      <c r="D205" s="29">
        <v>220</v>
      </c>
      <c r="E205" s="30">
        <v>27</v>
      </c>
      <c r="F205" s="31">
        <v>5</v>
      </c>
      <c r="G205" s="25">
        <f t="shared" si="27"/>
        <v>5940</v>
      </c>
      <c r="H205" s="126">
        <f t="shared" si="28"/>
        <v>6237</v>
      </c>
      <c r="K205" s="173"/>
      <c r="L205" s="173"/>
      <c r="M205" s="3">
        <f t="shared" si="29"/>
        <v>143</v>
      </c>
    </row>
    <row r="206" spans="1:13" ht="15.75" customHeight="1" thickBot="1" x14ac:dyDescent="0.3">
      <c r="A206" s="20" t="s">
        <v>397</v>
      </c>
      <c r="B206" s="33" t="s">
        <v>398</v>
      </c>
      <c r="C206" s="56" t="s">
        <v>18</v>
      </c>
      <c r="D206" s="29">
        <v>220</v>
      </c>
      <c r="E206" s="30">
        <v>22</v>
      </c>
      <c r="F206" s="31">
        <v>5</v>
      </c>
      <c r="G206" s="25">
        <f t="shared" si="27"/>
        <v>4840</v>
      </c>
      <c r="H206" s="126">
        <f t="shared" si="28"/>
        <v>5082</v>
      </c>
      <c r="K206" s="173"/>
      <c r="L206" s="173"/>
      <c r="M206" s="3">
        <f t="shared" si="29"/>
        <v>143</v>
      </c>
    </row>
    <row r="207" spans="1:13" ht="15.75" customHeight="1" thickBot="1" x14ac:dyDescent="0.3">
      <c r="A207" s="20" t="s">
        <v>399</v>
      </c>
      <c r="B207" s="33" t="s">
        <v>400</v>
      </c>
      <c r="C207" s="56" t="s">
        <v>18</v>
      </c>
      <c r="D207" s="29">
        <v>160</v>
      </c>
      <c r="E207" s="30">
        <v>23</v>
      </c>
      <c r="F207" s="31">
        <v>5</v>
      </c>
      <c r="G207" s="25">
        <f t="shared" si="27"/>
        <v>3680</v>
      </c>
      <c r="H207" s="126">
        <f t="shared" si="28"/>
        <v>3864</v>
      </c>
      <c r="K207" s="173"/>
      <c r="L207" s="173"/>
      <c r="M207" s="3">
        <f t="shared" si="29"/>
        <v>104</v>
      </c>
    </row>
    <row r="208" spans="1:13" ht="15.75" customHeight="1" thickBot="1" x14ac:dyDescent="0.3">
      <c r="A208" s="20" t="s">
        <v>401</v>
      </c>
      <c r="B208" s="33" t="s">
        <v>402</v>
      </c>
      <c r="C208" s="56" t="s">
        <v>18</v>
      </c>
      <c r="D208" s="29">
        <v>160</v>
      </c>
      <c r="E208" s="30">
        <v>24</v>
      </c>
      <c r="F208" s="31">
        <v>5</v>
      </c>
      <c r="G208" s="25">
        <f t="shared" si="27"/>
        <v>3840</v>
      </c>
      <c r="H208" s="126">
        <f t="shared" si="28"/>
        <v>4032</v>
      </c>
      <c r="K208" s="173"/>
      <c r="L208" s="173"/>
      <c r="M208" s="3">
        <f t="shared" si="29"/>
        <v>104</v>
      </c>
    </row>
    <row r="209" spans="1:16" ht="15.75" customHeight="1" thickBot="1" x14ac:dyDescent="0.3">
      <c r="A209" s="20" t="s">
        <v>403</v>
      </c>
      <c r="B209" s="33" t="s">
        <v>404</v>
      </c>
      <c r="C209" s="56" t="s">
        <v>18</v>
      </c>
      <c r="D209" s="29">
        <v>160</v>
      </c>
      <c r="E209" s="30">
        <v>22</v>
      </c>
      <c r="F209" s="31">
        <v>5</v>
      </c>
      <c r="G209" s="25">
        <f t="shared" si="27"/>
        <v>3520</v>
      </c>
      <c r="H209" s="126">
        <f t="shared" si="28"/>
        <v>3696</v>
      </c>
      <c r="K209" s="173"/>
      <c r="L209" s="173"/>
      <c r="M209" s="3">
        <f t="shared" si="29"/>
        <v>104</v>
      </c>
    </row>
    <row r="210" spans="1:16" ht="15.75" customHeight="1" thickBot="1" x14ac:dyDescent="0.3">
      <c r="A210" s="20" t="s">
        <v>405</v>
      </c>
      <c r="B210" s="33" t="s">
        <v>406</v>
      </c>
      <c r="C210" s="56" t="s">
        <v>18</v>
      </c>
      <c r="D210" s="29">
        <v>170</v>
      </c>
      <c r="E210" s="30">
        <v>21</v>
      </c>
      <c r="F210" s="31">
        <v>5</v>
      </c>
      <c r="G210" s="25">
        <f t="shared" si="27"/>
        <v>3570</v>
      </c>
      <c r="H210" s="126">
        <f t="shared" si="28"/>
        <v>3748.5</v>
      </c>
      <c r="K210" s="173"/>
      <c r="L210" s="173"/>
      <c r="M210" s="3">
        <f t="shared" si="29"/>
        <v>110.5</v>
      </c>
    </row>
    <row r="211" spans="1:16" ht="15.75" customHeight="1" thickBot="1" x14ac:dyDescent="0.3">
      <c r="A211" s="20" t="s">
        <v>407</v>
      </c>
      <c r="B211" s="33" t="s">
        <v>408</v>
      </c>
      <c r="C211" s="56" t="s">
        <v>18</v>
      </c>
      <c r="D211" s="29">
        <v>180</v>
      </c>
      <c r="E211" s="30">
        <v>24</v>
      </c>
      <c r="F211" s="31">
        <v>5</v>
      </c>
      <c r="G211" s="25">
        <f t="shared" si="27"/>
        <v>4320</v>
      </c>
      <c r="H211" s="126">
        <f t="shared" si="28"/>
        <v>4536</v>
      </c>
      <c r="K211" s="173"/>
      <c r="L211" s="173"/>
      <c r="M211" s="3">
        <f t="shared" si="29"/>
        <v>117</v>
      </c>
    </row>
    <row r="212" spans="1:16" ht="15.75" customHeight="1" thickBot="1" x14ac:dyDescent="0.3">
      <c r="A212" s="20" t="s">
        <v>409</v>
      </c>
      <c r="B212" s="27" t="s">
        <v>410</v>
      </c>
      <c r="C212" s="56" t="s">
        <v>18</v>
      </c>
      <c r="D212" s="29">
        <v>80</v>
      </c>
      <c r="E212" s="30">
        <v>25</v>
      </c>
      <c r="F212" s="31">
        <v>5</v>
      </c>
      <c r="G212" s="25">
        <f t="shared" si="27"/>
        <v>2000</v>
      </c>
      <c r="H212" s="126">
        <f t="shared" si="28"/>
        <v>2100</v>
      </c>
      <c r="K212" s="173"/>
      <c r="L212" s="173"/>
      <c r="M212" s="3">
        <f t="shared" si="29"/>
        <v>52</v>
      </c>
    </row>
    <row r="213" spans="1:16" ht="15.75" customHeight="1" thickBot="1" x14ac:dyDescent="0.3">
      <c r="A213" s="20" t="s">
        <v>411</v>
      </c>
      <c r="B213" s="27" t="s">
        <v>412</v>
      </c>
      <c r="C213" s="56" t="s">
        <v>18</v>
      </c>
      <c r="D213" s="29">
        <v>60</v>
      </c>
      <c r="E213" s="30">
        <v>45</v>
      </c>
      <c r="F213" s="31">
        <v>5</v>
      </c>
      <c r="G213" s="25">
        <f t="shared" si="27"/>
        <v>2700</v>
      </c>
      <c r="H213" s="126">
        <f t="shared" si="28"/>
        <v>2835</v>
      </c>
      <c r="K213" s="173"/>
      <c r="L213" s="173"/>
      <c r="M213" s="3">
        <f t="shared" si="29"/>
        <v>39</v>
      </c>
    </row>
    <row r="214" spans="1:16" ht="18" customHeight="1" thickBot="1" x14ac:dyDescent="0.3">
      <c r="A214" s="20" t="s">
        <v>413</v>
      </c>
      <c r="B214" s="27" t="s">
        <v>414</v>
      </c>
      <c r="C214" s="56" t="s">
        <v>18</v>
      </c>
      <c r="D214" s="29">
        <v>80</v>
      </c>
      <c r="E214" s="30">
        <v>17</v>
      </c>
      <c r="F214" s="31">
        <v>5</v>
      </c>
      <c r="G214" s="25">
        <f t="shared" si="27"/>
        <v>1360</v>
      </c>
      <c r="H214" s="126">
        <f t="shared" si="28"/>
        <v>1428</v>
      </c>
      <c r="K214" s="173"/>
      <c r="L214" s="173"/>
      <c r="M214" s="3">
        <f t="shared" si="29"/>
        <v>52</v>
      </c>
    </row>
    <row r="215" spans="1:16" ht="15.75" customHeight="1" thickBot="1" x14ac:dyDescent="0.3">
      <c r="A215" s="20" t="s">
        <v>415</v>
      </c>
      <c r="B215" s="27" t="s">
        <v>416</v>
      </c>
      <c r="C215" s="56" t="s">
        <v>18</v>
      </c>
      <c r="D215" s="29">
        <v>60</v>
      </c>
      <c r="E215" s="30">
        <v>24</v>
      </c>
      <c r="F215" s="31">
        <v>5</v>
      </c>
      <c r="G215" s="25">
        <f t="shared" si="27"/>
        <v>1440</v>
      </c>
      <c r="H215" s="126">
        <f t="shared" si="28"/>
        <v>1512</v>
      </c>
      <c r="K215" s="173"/>
      <c r="L215" s="173"/>
      <c r="M215" s="3">
        <f t="shared" si="29"/>
        <v>39</v>
      </c>
    </row>
    <row r="216" spans="1:16" ht="15.75" customHeight="1" thickBot="1" x14ac:dyDescent="0.3">
      <c r="A216" s="20" t="s">
        <v>417</v>
      </c>
      <c r="B216" s="36" t="s">
        <v>418</v>
      </c>
      <c r="C216" s="58" t="s">
        <v>18</v>
      </c>
      <c r="D216" s="38">
        <v>120</v>
      </c>
      <c r="E216" s="39">
        <v>22</v>
      </c>
      <c r="F216" s="40">
        <v>5</v>
      </c>
      <c r="G216" s="25">
        <f t="shared" si="27"/>
        <v>2640</v>
      </c>
      <c r="H216" s="126">
        <f t="shared" si="28"/>
        <v>2772</v>
      </c>
      <c r="K216" s="173"/>
      <c r="L216" s="173"/>
      <c r="M216" s="3">
        <f t="shared" si="29"/>
        <v>78</v>
      </c>
    </row>
    <row r="217" spans="1:16" ht="15.75" customHeight="1" thickBot="1" x14ac:dyDescent="0.3">
      <c r="A217" s="42"/>
      <c r="B217" s="201" t="s">
        <v>419</v>
      </c>
      <c r="C217" s="202"/>
      <c r="D217" s="202"/>
      <c r="E217" s="202"/>
      <c r="F217" s="202"/>
      <c r="G217" s="202"/>
      <c r="H217" s="203"/>
      <c r="I217" s="172">
        <v>1</v>
      </c>
      <c r="J217" s="171"/>
      <c r="K217" s="169">
        <f>SUM(H218:H235)</f>
        <v>26799.255000000001</v>
      </c>
      <c r="L217" s="173"/>
      <c r="M217" s="170">
        <v>0.3</v>
      </c>
      <c r="N217" s="171"/>
      <c r="O217" s="169">
        <f>SUM(K217*0.3)</f>
        <v>8039.7764999999999</v>
      </c>
      <c r="P217" s="169"/>
    </row>
    <row r="218" spans="1:16" ht="15.75" customHeight="1" thickBot="1" x14ac:dyDescent="0.3">
      <c r="A218" s="20" t="s">
        <v>420</v>
      </c>
      <c r="B218" s="60" t="s">
        <v>421</v>
      </c>
      <c r="C218" s="54" t="s">
        <v>18</v>
      </c>
      <c r="D218" s="23">
        <v>270</v>
      </c>
      <c r="E218" s="24">
        <v>19</v>
      </c>
      <c r="F218" s="25">
        <v>5</v>
      </c>
      <c r="G218" s="25">
        <f>SUM(E218*D218)</f>
        <v>5130</v>
      </c>
      <c r="H218" s="126">
        <f>SUM(G218*1.05)</f>
        <v>5386.5</v>
      </c>
      <c r="K218" s="173"/>
      <c r="L218" s="173"/>
      <c r="M218" s="125">
        <f>SUM(D218*0.3)</f>
        <v>81</v>
      </c>
    </row>
    <row r="219" spans="1:16" ht="15.75" customHeight="1" thickBot="1" x14ac:dyDescent="0.3">
      <c r="A219" s="20" t="s">
        <v>422</v>
      </c>
      <c r="B219" s="61" t="s">
        <v>423</v>
      </c>
      <c r="C219" s="56" t="s">
        <v>18</v>
      </c>
      <c r="D219" s="29">
        <v>180</v>
      </c>
      <c r="E219" s="30">
        <v>17</v>
      </c>
      <c r="F219" s="31">
        <v>5</v>
      </c>
      <c r="G219" s="25">
        <f t="shared" ref="G219:G235" si="30">SUM(E219*D219)</f>
        <v>3060</v>
      </c>
      <c r="H219" s="126">
        <f t="shared" ref="H219:H235" si="31">SUM(G219*1.05)</f>
        <v>3213</v>
      </c>
      <c r="K219" s="173"/>
      <c r="L219" s="173"/>
      <c r="M219" s="125">
        <f t="shared" ref="M219:M226" si="32">SUM(D219*0.3)</f>
        <v>54</v>
      </c>
    </row>
    <row r="220" spans="1:16" ht="15.75" customHeight="1" thickBot="1" x14ac:dyDescent="0.3">
      <c r="A220" s="20" t="s">
        <v>424</v>
      </c>
      <c r="B220" s="62" t="s">
        <v>425</v>
      </c>
      <c r="C220" s="56" t="s">
        <v>18</v>
      </c>
      <c r="D220" s="29">
        <v>105</v>
      </c>
      <c r="E220" s="30">
        <v>14</v>
      </c>
      <c r="F220" s="31">
        <v>5</v>
      </c>
      <c r="G220" s="25">
        <f t="shared" si="30"/>
        <v>1470</v>
      </c>
      <c r="H220" s="126">
        <f t="shared" si="31"/>
        <v>1543.5</v>
      </c>
      <c r="K220" s="173"/>
      <c r="L220" s="173"/>
      <c r="M220" s="125">
        <f t="shared" si="32"/>
        <v>31.5</v>
      </c>
    </row>
    <row r="221" spans="1:16" ht="15.75" customHeight="1" thickBot="1" x14ac:dyDescent="0.3">
      <c r="A221" s="20" t="s">
        <v>426</v>
      </c>
      <c r="B221" s="33" t="s">
        <v>427</v>
      </c>
      <c r="C221" s="56" t="s">
        <v>18</v>
      </c>
      <c r="D221" s="29">
        <v>150</v>
      </c>
      <c r="E221" s="30">
        <v>22</v>
      </c>
      <c r="F221" s="31">
        <v>5</v>
      </c>
      <c r="G221" s="25">
        <f t="shared" si="30"/>
        <v>3300</v>
      </c>
      <c r="H221" s="126">
        <f t="shared" si="31"/>
        <v>3465</v>
      </c>
      <c r="K221" s="173"/>
      <c r="L221" s="173"/>
      <c r="M221" s="125">
        <f t="shared" si="32"/>
        <v>45</v>
      </c>
    </row>
    <row r="222" spans="1:16" ht="15.75" customHeight="1" thickBot="1" x14ac:dyDescent="0.3">
      <c r="A222" s="20" t="s">
        <v>428</v>
      </c>
      <c r="B222" s="33" t="s">
        <v>429</v>
      </c>
      <c r="C222" s="56" t="s">
        <v>18</v>
      </c>
      <c r="D222" s="29">
        <v>150</v>
      </c>
      <c r="E222" s="30">
        <v>20</v>
      </c>
      <c r="F222" s="31">
        <v>5</v>
      </c>
      <c r="G222" s="25">
        <f t="shared" si="30"/>
        <v>3000</v>
      </c>
      <c r="H222" s="126">
        <f t="shared" si="31"/>
        <v>3150</v>
      </c>
      <c r="K222" s="173"/>
      <c r="L222" s="173"/>
      <c r="M222" s="125">
        <f t="shared" si="32"/>
        <v>45</v>
      </c>
    </row>
    <row r="223" spans="1:16" ht="15.75" customHeight="1" thickBot="1" x14ac:dyDescent="0.3">
      <c r="A223" s="20" t="s">
        <v>430</v>
      </c>
      <c r="B223" s="27" t="s">
        <v>431</v>
      </c>
      <c r="C223" s="56" t="s">
        <v>18</v>
      </c>
      <c r="D223" s="29">
        <v>36</v>
      </c>
      <c r="E223" s="30">
        <v>12</v>
      </c>
      <c r="F223" s="31">
        <v>5</v>
      </c>
      <c r="G223" s="25">
        <f t="shared" si="30"/>
        <v>432</v>
      </c>
      <c r="H223" s="126">
        <f t="shared" si="31"/>
        <v>453.6</v>
      </c>
      <c r="K223" s="173"/>
      <c r="L223" s="173"/>
      <c r="M223" s="125">
        <f t="shared" si="32"/>
        <v>10.799999999999999</v>
      </c>
    </row>
    <row r="224" spans="1:16" ht="15.75" customHeight="1" thickBot="1" x14ac:dyDescent="0.3">
      <c r="A224" s="20" t="s">
        <v>432</v>
      </c>
      <c r="B224" s="27" t="s">
        <v>433</v>
      </c>
      <c r="C224" s="56" t="s">
        <v>18</v>
      </c>
      <c r="D224" s="29">
        <v>75</v>
      </c>
      <c r="E224" s="30">
        <v>21</v>
      </c>
      <c r="F224" s="31">
        <v>5</v>
      </c>
      <c r="G224" s="25">
        <f t="shared" si="30"/>
        <v>1575</v>
      </c>
      <c r="H224" s="126">
        <f t="shared" si="31"/>
        <v>1653.75</v>
      </c>
      <c r="K224" s="173"/>
      <c r="L224" s="173"/>
      <c r="M224" s="125">
        <f t="shared" si="32"/>
        <v>22.5</v>
      </c>
    </row>
    <row r="225" spans="1:16" ht="15.75" customHeight="1" thickBot="1" x14ac:dyDescent="0.3">
      <c r="A225" s="20" t="s">
        <v>434</v>
      </c>
      <c r="B225" s="27" t="s">
        <v>435</v>
      </c>
      <c r="C225" s="56" t="s">
        <v>18</v>
      </c>
      <c r="D225" s="29">
        <v>45</v>
      </c>
      <c r="E225" s="30">
        <v>26</v>
      </c>
      <c r="F225" s="31">
        <v>5</v>
      </c>
      <c r="G225" s="25">
        <f t="shared" si="30"/>
        <v>1170</v>
      </c>
      <c r="H225" s="126">
        <f t="shared" si="31"/>
        <v>1228.5</v>
      </c>
      <c r="K225" s="173"/>
      <c r="L225" s="173"/>
      <c r="M225" s="125">
        <f t="shared" si="32"/>
        <v>13.5</v>
      </c>
    </row>
    <row r="226" spans="1:16" ht="18" customHeight="1" thickBot="1" x14ac:dyDescent="0.3">
      <c r="A226" s="20" t="s">
        <v>436</v>
      </c>
      <c r="B226" s="27" t="s">
        <v>437</v>
      </c>
      <c r="C226" s="56" t="s">
        <v>18</v>
      </c>
      <c r="D226" s="29">
        <v>15</v>
      </c>
      <c r="E226" s="30">
        <v>37</v>
      </c>
      <c r="F226" s="31">
        <v>5</v>
      </c>
      <c r="G226" s="25">
        <f t="shared" si="30"/>
        <v>555</v>
      </c>
      <c r="H226" s="126">
        <f t="shared" si="31"/>
        <v>582.75</v>
      </c>
      <c r="K226" s="173"/>
      <c r="L226" s="173"/>
      <c r="M226" s="125">
        <f t="shared" si="32"/>
        <v>4.5</v>
      </c>
    </row>
    <row r="227" spans="1:16" ht="15.75" customHeight="1" thickBot="1" x14ac:dyDescent="0.3">
      <c r="A227" s="20" t="s">
        <v>438</v>
      </c>
      <c r="B227" s="27" t="s">
        <v>439</v>
      </c>
      <c r="C227" s="56" t="s">
        <v>18</v>
      </c>
      <c r="D227" s="29">
        <v>15</v>
      </c>
      <c r="E227" s="30">
        <v>43</v>
      </c>
      <c r="F227" s="31">
        <v>5</v>
      </c>
      <c r="G227" s="25">
        <f t="shared" si="30"/>
        <v>645</v>
      </c>
      <c r="H227" s="126">
        <f t="shared" si="31"/>
        <v>677.25</v>
      </c>
      <c r="K227" s="173"/>
      <c r="L227" s="173"/>
      <c r="M227" s="125">
        <f t="shared" ref="M227:M235" si="33">SUM(D227*0.3)</f>
        <v>4.5</v>
      </c>
    </row>
    <row r="228" spans="1:16" ht="15.75" customHeight="1" thickBot="1" x14ac:dyDescent="0.3">
      <c r="A228" s="20" t="s">
        <v>440</v>
      </c>
      <c r="B228" s="27" t="s">
        <v>441</v>
      </c>
      <c r="C228" s="56" t="s">
        <v>18</v>
      </c>
      <c r="D228" s="29">
        <v>9</v>
      </c>
      <c r="E228" s="30">
        <v>42</v>
      </c>
      <c r="F228" s="31">
        <v>5</v>
      </c>
      <c r="G228" s="25">
        <f t="shared" si="30"/>
        <v>378</v>
      </c>
      <c r="H228" s="126">
        <f t="shared" si="31"/>
        <v>396.90000000000003</v>
      </c>
      <c r="K228" s="173"/>
      <c r="L228" s="173"/>
      <c r="M228" s="125">
        <f t="shared" si="33"/>
        <v>2.6999999999999997</v>
      </c>
    </row>
    <row r="229" spans="1:16" ht="15.75" customHeight="1" thickBot="1" x14ac:dyDescent="0.3">
      <c r="A229" s="20" t="s">
        <v>442</v>
      </c>
      <c r="B229" s="50" t="s">
        <v>443</v>
      </c>
      <c r="C229" s="56" t="s">
        <v>18</v>
      </c>
      <c r="D229" s="29">
        <v>39</v>
      </c>
      <c r="E229" s="30">
        <v>23</v>
      </c>
      <c r="F229" s="31">
        <v>5</v>
      </c>
      <c r="G229" s="25">
        <f t="shared" si="30"/>
        <v>897</v>
      </c>
      <c r="H229" s="126">
        <f t="shared" si="31"/>
        <v>941.85</v>
      </c>
      <c r="K229" s="173"/>
      <c r="L229" s="173"/>
      <c r="M229" s="125">
        <f t="shared" si="33"/>
        <v>11.7</v>
      </c>
    </row>
    <row r="230" spans="1:16" ht="15.75" customHeight="1" thickBot="1" x14ac:dyDescent="0.3">
      <c r="A230" s="20" t="s">
        <v>444</v>
      </c>
      <c r="B230" s="50" t="s">
        <v>445</v>
      </c>
      <c r="C230" s="56" t="s">
        <v>18</v>
      </c>
      <c r="D230" s="29">
        <v>15</v>
      </c>
      <c r="E230" s="30">
        <v>38</v>
      </c>
      <c r="F230" s="31">
        <v>5</v>
      </c>
      <c r="G230" s="25">
        <f t="shared" si="30"/>
        <v>570</v>
      </c>
      <c r="H230" s="126">
        <f t="shared" si="31"/>
        <v>598.5</v>
      </c>
      <c r="K230" s="173"/>
      <c r="L230" s="173"/>
      <c r="M230" s="125">
        <f t="shared" si="33"/>
        <v>4.5</v>
      </c>
    </row>
    <row r="231" spans="1:16" ht="15.75" customHeight="1" thickBot="1" x14ac:dyDescent="0.3">
      <c r="A231" s="20" t="s">
        <v>446</v>
      </c>
      <c r="B231" s="50" t="s">
        <v>447</v>
      </c>
      <c r="C231" s="56" t="s">
        <v>18</v>
      </c>
      <c r="D231" s="29">
        <v>9</v>
      </c>
      <c r="E231" s="30">
        <v>51</v>
      </c>
      <c r="F231" s="31">
        <v>5</v>
      </c>
      <c r="G231" s="25">
        <f t="shared" si="30"/>
        <v>459</v>
      </c>
      <c r="H231" s="126">
        <f t="shared" si="31"/>
        <v>481.95000000000005</v>
      </c>
      <c r="K231" s="173"/>
      <c r="L231" s="173"/>
      <c r="M231" s="125">
        <f t="shared" si="33"/>
        <v>2.6999999999999997</v>
      </c>
    </row>
    <row r="232" spans="1:16" ht="15.75" customHeight="1" thickBot="1" x14ac:dyDescent="0.3">
      <c r="A232" s="20" t="s">
        <v>448</v>
      </c>
      <c r="B232" s="27" t="s">
        <v>449</v>
      </c>
      <c r="C232" s="56" t="s">
        <v>18</v>
      </c>
      <c r="D232" s="29">
        <v>39</v>
      </c>
      <c r="E232" s="30">
        <v>21</v>
      </c>
      <c r="F232" s="31">
        <v>5</v>
      </c>
      <c r="G232" s="25">
        <f t="shared" si="30"/>
        <v>819</v>
      </c>
      <c r="H232" s="126">
        <f t="shared" si="31"/>
        <v>859.95</v>
      </c>
      <c r="K232" s="173"/>
      <c r="L232" s="173"/>
      <c r="M232" s="125">
        <f t="shared" si="33"/>
        <v>11.7</v>
      </c>
    </row>
    <row r="233" spans="1:16" ht="15.75" customHeight="1" thickBot="1" x14ac:dyDescent="0.3">
      <c r="A233" s="20" t="s">
        <v>450</v>
      </c>
      <c r="B233" s="27" t="s">
        <v>451</v>
      </c>
      <c r="C233" s="56" t="s">
        <v>18</v>
      </c>
      <c r="D233" s="29">
        <v>69</v>
      </c>
      <c r="E233" s="30">
        <v>8</v>
      </c>
      <c r="F233" s="31">
        <v>5</v>
      </c>
      <c r="G233" s="25">
        <f t="shared" si="30"/>
        <v>552</v>
      </c>
      <c r="H233" s="126">
        <f t="shared" si="31"/>
        <v>579.6</v>
      </c>
      <c r="K233" s="173"/>
      <c r="L233" s="173"/>
      <c r="M233" s="125">
        <f t="shared" si="33"/>
        <v>20.7</v>
      </c>
    </row>
    <row r="234" spans="1:16" ht="15.75" customHeight="1" thickBot="1" x14ac:dyDescent="0.3">
      <c r="A234" s="20" t="s">
        <v>452</v>
      </c>
      <c r="B234" s="27" t="s">
        <v>453</v>
      </c>
      <c r="C234" s="56" t="s">
        <v>18</v>
      </c>
      <c r="D234" s="29">
        <v>69</v>
      </c>
      <c r="E234" s="30">
        <v>12</v>
      </c>
      <c r="F234" s="31">
        <v>5</v>
      </c>
      <c r="G234" s="25">
        <f t="shared" si="30"/>
        <v>828</v>
      </c>
      <c r="H234" s="126">
        <f t="shared" si="31"/>
        <v>869.40000000000009</v>
      </c>
      <c r="K234" s="173"/>
      <c r="L234" s="173"/>
      <c r="M234" s="125">
        <f t="shared" si="33"/>
        <v>20.7</v>
      </c>
    </row>
    <row r="235" spans="1:16" ht="15.75" customHeight="1" thickBot="1" x14ac:dyDescent="0.3">
      <c r="A235" s="20" t="s">
        <v>454</v>
      </c>
      <c r="B235" s="36" t="s">
        <v>455</v>
      </c>
      <c r="C235" s="58" t="s">
        <v>18</v>
      </c>
      <c r="D235" s="38">
        <v>69</v>
      </c>
      <c r="E235" s="39">
        <v>9.9</v>
      </c>
      <c r="F235" s="40">
        <v>5</v>
      </c>
      <c r="G235" s="25">
        <f t="shared" si="30"/>
        <v>683.1</v>
      </c>
      <c r="H235" s="126">
        <f t="shared" si="31"/>
        <v>717.25500000000011</v>
      </c>
      <c r="K235" s="173"/>
      <c r="L235" s="173"/>
      <c r="M235" s="125">
        <f t="shared" si="33"/>
        <v>20.7</v>
      </c>
    </row>
    <row r="236" spans="1:16" ht="15.75" customHeight="1" thickBot="1" x14ac:dyDescent="0.3">
      <c r="A236" s="42"/>
      <c r="B236" s="208" t="s">
        <v>456</v>
      </c>
      <c r="C236" s="209"/>
      <c r="D236" s="209"/>
      <c r="E236" s="209"/>
      <c r="F236" s="209"/>
      <c r="G236" s="209"/>
      <c r="H236" s="210"/>
      <c r="I236" s="172">
        <v>1</v>
      </c>
      <c r="J236" s="171"/>
      <c r="K236" s="169">
        <f>SUM(H237:H248)</f>
        <v>31930.5</v>
      </c>
      <c r="L236" s="173"/>
      <c r="M236" s="170">
        <v>0.35</v>
      </c>
      <c r="N236" s="171"/>
      <c r="O236" s="169">
        <f>SUM(K236*0.35)</f>
        <v>11175.674999999999</v>
      </c>
      <c r="P236" s="173"/>
    </row>
    <row r="237" spans="1:16" ht="15.75" customHeight="1" thickBot="1" x14ac:dyDescent="0.3">
      <c r="A237" s="20" t="s">
        <v>457</v>
      </c>
      <c r="B237" s="21" t="s">
        <v>458</v>
      </c>
      <c r="C237" s="54" t="s">
        <v>18</v>
      </c>
      <c r="D237" s="23">
        <v>150</v>
      </c>
      <c r="E237" s="24">
        <v>31</v>
      </c>
      <c r="F237" s="25">
        <v>5</v>
      </c>
      <c r="G237" s="25">
        <f>SUM(E237*D237)</f>
        <v>4650</v>
      </c>
      <c r="H237" s="126">
        <f>SUM(G237*1.05)</f>
        <v>4882.5</v>
      </c>
      <c r="K237" s="173"/>
      <c r="L237" s="173"/>
      <c r="M237" s="3">
        <f>SUM(D237*0.35)</f>
        <v>52.5</v>
      </c>
    </row>
    <row r="238" spans="1:16" ht="15.75" customHeight="1" thickBot="1" x14ac:dyDescent="0.3">
      <c r="A238" s="20" t="s">
        <v>459</v>
      </c>
      <c r="B238" s="27" t="s">
        <v>460</v>
      </c>
      <c r="C238" s="56" t="s">
        <v>18</v>
      </c>
      <c r="D238" s="29">
        <v>80</v>
      </c>
      <c r="E238" s="30">
        <v>26</v>
      </c>
      <c r="F238" s="31">
        <v>5</v>
      </c>
      <c r="G238" s="25">
        <f t="shared" ref="G238:G248" si="34">SUM(E238*D238)</f>
        <v>2080</v>
      </c>
      <c r="H238" s="126">
        <f t="shared" ref="H238:H248" si="35">SUM(G238*1.05)</f>
        <v>2184</v>
      </c>
      <c r="K238" s="173"/>
      <c r="L238" s="173"/>
      <c r="M238" s="3">
        <f t="shared" ref="M238:M248" si="36">SUM(D238*0.35)</f>
        <v>28</v>
      </c>
    </row>
    <row r="239" spans="1:16" ht="15.75" customHeight="1" thickBot="1" x14ac:dyDescent="0.3">
      <c r="A239" s="20" t="s">
        <v>461</v>
      </c>
      <c r="B239" s="33" t="s">
        <v>462</v>
      </c>
      <c r="C239" s="56" t="s">
        <v>18</v>
      </c>
      <c r="D239" s="29">
        <v>100</v>
      </c>
      <c r="E239" s="30">
        <v>26</v>
      </c>
      <c r="F239" s="31">
        <v>5</v>
      </c>
      <c r="G239" s="25">
        <f t="shared" si="34"/>
        <v>2600</v>
      </c>
      <c r="H239" s="126">
        <f t="shared" si="35"/>
        <v>2730</v>
      </c>
      <c r="K239" s="173"/>
      <c r="L239" s="173"/>
      <c r="M239" s="3">
        <f t="shared" si="36"/>
        <v>35</v>
      </c>
    </row>
    <row r="240" spans="1:16" ht="15.75" customHeight="1" thickBot="1" x14ac:dyDescent="0.3">
      <c r="A240" s="20" t="s">
        <v>463</v>
      </c>
      <c r="B240" s="27" t="s">
        <v>464</v>
      </c>
      <c r="C240" s="56" t="s">
        <v>18</v>
      </c>
      <c r="D240" s="29">
        <v>60</v>
      </c>
      <c r="E240" s="30">
        <v>29</v>
      </c>
      <c r="F240" s="31">
        <v>5</v>
      </c>
      <c r="G240" s="25">
        <f t="shared" si="34"/>
        <v>1740</v>
      </c>
      <c r="H240" s="126">
        <f t="shared" si="35"/>
        <v>1827</v>
      </c>
      <c r="K240" s="173"/>
      <c r="L240" s="173"/>
      <c r="M240" s="3">
        <f t="shared" si="36"/>
        <v>21</v>
      </c>
    </row>
    <row r="241" spans="1:16" ht="15.75" customHeight="1" thickBot="1" x14ac:dyDescent="0.3">
      <c r="A241" s="20" t="s">
        <v>465</v>
      </c>
      <c r="B241" s="27" t="s">
        <v>466</v>
      </c>
      <c r="C241" s="56" t="s">
        <v>18</v>
      </c>
      <c r="D241" s="29">
        <v>50</v>
      </c>
      <c r="E241" s="30">
        <v>49.9</v>
      </c>
      <c r="F241" s="31">
        <v>5</v>
      </c>
      <c r="G241" s="25">
        <f t="shared" si="34"/>
        <v>2495</v>
      </c>
      <c r="H241" s="126">
        <f t="shared" si="35"/>
        <v>2619.75</v>
      </c>
      <c r="K241" s="173"/>
      <c r="L241" s="173"/>
      <c r="M241" s="3">
        <f t="shared" si="36"/>
        <v>17.5</v>
      </c>
    </row>
    <row r="242" spans="1:16" ht="15.75" customHeight="1" thickBot="1" x14ac:dyDescent="0.3">
      <c r="A242" s="20" t="s">
        <v>467</v>
      </c>
      <c r="B242" s="27" t="s">
        <v>468</v>
      </c>
      <c r="C242" s="56" t="s">
        <v>18</v>
      </c>
      <c r="D242" s="29">
        <v>50</v>
      </c>
      <c r="E242" s="30">
        <v>56.9</v>
      </c>
      <c r="F242" s="31">
        <v>5</v>
      </c>
      <c r="G242" s="25">
        <f t="shared" si="34"/>
        <v>2845</v>
      </c>
      <c r="H242" s="126">
        <f t="shared" si="35"/>
        <v>2987.25</v>
      </c>
      <c r="K242" s="173"/>
      <c r="L242" s="173"/>
      <c r="M242" s="3">
        <f t="shared" si="36"/>
        <v>17.5</v>
      </c>
    </row>
    <row r="243" spans="1:16" ht="15.75" customHeight="1" thickBot="1" x14ac:dyDescent="0.3">
      <c r="A243" s="20" t="s">
        <v>469</v>
      </c>
      <c r="B243" s="33" t="s">
        <v>470</v>
      </c>
      <c r="C243" s="56" t="s">
        <v>18</v>
      </c>
      <c r="D243" s="29">
        <v>110</v>
      </c>
      <c r="E243" s="30">
        <v>32</v>
      </c>
      <c r="F243" s="31">
        <v>5</v>
      </c>
      <c r="G243" s="25">
        <f t="shared" si="34"/>
        <v>3520</v>
      </c>
      <c r="H243" s="126">
        <f t="shared" si="35"/>
        <v>3696</v>
      </c>
      <c r="K243" s="173"/>
      <c r="L243" s="173"/>
      <c r="M243" s="3">
        <f t="shared" si="36"/>
        <v>38.5</v>
      </c>
    </row>
    <row r="244" spans="1:16" ht="15.75" customHeight="1" thickBot="1" x14ac:dyDescent="0.3">
      <c r="A244" s="20" t="s">
        <v>471</v>
      </c>
      <c r="B244" s="33" t="s">
        <v>472</v>
      </c>
      <c r="C244" s="56" t="s">
        <v>18</v>
      </c>
      <c r="D244" s="29">
        <v>110</v>
      </c>
      <c r="E244" s="30">
        <v>30</v>
      </c>
      <c r="F244" s="31">
        <v>5</v>
      </c>
      <c r="G244" s="25">
        <f t="shared" si="34"/>
        <v>3300</v>
      </c>
      <c r="H244" s="126">
        <f t="shared" si="35"/>
        <v>3465</v>
      </c>
      <c r="K244" s="173"/>
      <c r="L244" s="173"/>
      <c r="M244" s="3">
        <f t="shared" si="36"/>
        <v>38.5</v>
      </c>
    </row>
    <row r="245" spans="1:16" ht="18" customHeight="1" thickBot="1" x14ac:dyDescent="0.3">
      <c r="A245" s="20" t="s">
        <v>473</v>
      </c>
      <c r="B245" s="33" t="s">
        <v>474</v>
      </c>
      <c r="C245" s="56" t="s">
        <v>18</v>
      </c>
      <c r="D245" s="29">
        <v>60</v>
      </c>
      <c r="E245" s="30">
        <v>13</v>
      </c>
      <c r="F245" s="31">
        <v>5</v>
      </c>
      <c r="G245" s="25">
        <f t="shared" si="34"/>
        <v>780</v>
      </c>
      <c r="H245" s="126">
        <f t="shared" si="35"/>
        <v>819</v>
      </c>
      <c r="K245" s="173"/>
      <c r="L245" s="173"/>
      <c r="M245" s="3">
        <f t="shared" si="36"/>
        <v>21</v>
      </c>
    </row>
    <row r="246" spans="1:16" ht="15.75" customHeight="1" thickBot="1" x14ac:dyDescent="0.3">
      <c r="A246" s="20" t="s">
        <v>475</v>
      </c>
      <c r="B246" s="63" t="s">
        <v>476</v>
      </c>
      <c r="C246" s="56" t="s">
        <v>18</v>
      </c>
      <c r="D246" s="29">
        <v>80</v>
      </c>
      <c r="E246" s="30">
        <v>21</v>
      </c>
      <c r="F246" s="31">
        <v>5</v>
      </c>
      <c r="G246" s="25">
        <f t="shared" si="34"/>
        <v>1680</v>
      </c>
      <c r="H246" s="126">
        <f t="shared" si="35"/>
        <v>1764</v>
      </c>
      <c r="K246" s="173"/>
      <c r="L246" s="173"/>
      <c r="M246" s="3">
        <f t="shared" si="36"/>
        <v>28</v>
      </c>
    </row>
    <row r="247" spans="1:16" ht="15.75" customHeight="1" thickBot="1" x14ac:dyDescent="0.3">
      <c r="A247" s="20" t="s">
        <v>477</v>
      </c>
      <c r="B247" s="27" t="s">
        <v>478</v>
      </c>
      <c r="C247" s="56" t="s">
        <v>18</v>
      </c>
      <c r="D247" s="29">
        <v>70</v>
      </c>
      <c r="E247" s="30">
        <v>26</v>
      </c>
      <c r="F247" s="31">
        <v>5</v>
      </c>
      <c r="G247" s="25">
        <f t="shared" si="34"/>
        <v>1820</v>
      </c>
      <c r="H247" s="126">
        <f t="shared" si="35"/>
        <v>1911</v>
      </c>
      <c r="K247" s="173"/>
      <c r="L247" s="173"/>
      <c r="M247" s="3">
        <f t="shared" si="36"/>
        <v>24.5</v>
      </c>
    </row>
    <row r="248" spans="1:16" ht="15.75" customHeight="1" thickBot="1" x14ac:dyDescent="0.3">
      <c r="A248" s="20" t="s">
        <v>479</v>
      </c>
      <c r="B248" s="36" t="s">
        <v>480</v>
      </c>
      <c r="C248" s="58" t="s">
        <v>18</v>
      </c>
      <c r="D248" s="38">
        <v>100</v>
      </c>
      <c r="E248" s="39">
        <v>29</v>
      </c>
      <c r="F248" s="40">
        <v>5</v>
      </c>
      <c r="G248" s="25">
        <f t="shared" si="34"/>
        <v>2900</v>
      </c>
      <c r="H248" s="126">
        <f t="shared" si="35"/>
        <v>3045</v>
      </c>
      <c r="K248" s="173"/>
      <c r="L248" s="173"/>
      <c r="M248" s="3">
        <f t="shared" si="36"/>
        <v>35</v>
      </c>
    </row>
    <row r="249" spans="1:16" ht="15.75" customHeight="1" thickBot="1" x14ac:dyDescent="0.3">
      <c r="A249" s="42"/>
      <c r="B249" s="211" t="s">
        <v>481</v>
      </c>
      <c r="C249" s="212"/>
      <c r="D249" s="212"/>
      <c r="E249" s="212"/>
      <c r="F249" s="212"/>
      <c r="G249" s="212"/>
      <c r="H249" s="213"/>
      <c r="I249" s="172">
        <v>1</v>
      </c>
      <c r="J249" s="171"/>
      <c r="K249" s="169">
        <f>SUM(H250:H270)</f>
        <v>67460.399999999994</v>
      </c>
      <c r="L249" s="173"/>
      <c r="M249" s="170">
        <v>0.25</v>
      </c>
      <c r="N249" s="170"/>
      <c r="O249" s="169">
        <f>SUM(K249*0.25)</f>
        <v>16865.099999999999</v>
      </c>
      <c r="P249" s="169"/>
    </row>
    <row r="250" spans="1:16" ht="15.75" customHeight="1" thickBot="1" x14ac:dyDescent="0.3">
      <c r="A250" s="20" t="s">
        <v>482</v>
      </c>
      <c r="B250" s="44" t="s">
        <v>483</v>
      </c>
      <c r="C250" s="54" t="s">
        <v>18</v>
      </c>
      <c r="D250" s="23">
        <v>30</v>
      </c>
      <c r="E250" s="24">
        <v>43</v>
      </c>
      <c r="F250" s="25">
        <v>5</v>
      </c>
      <c r="G250" s="25">
        <f>SUM(E250*D250)</f>
        <v>1290</v>
      </c>
      <c r="H250" s="126">
        <f>SUM(G250*1.05)</f>
        <v>1354.5</v>
      </c>
      <c r="M250" s="3">
        <f>SUM(D250*0.25)</f>
        <v>7.5</v>
      </c>
    </row>
    <row r="251" spans="1:16" ht="15.75" customHeight="1" thickBot="1" x14ac:dyDescent="0.3">
      <c r="A251" s="20" t="s">
        <v>484</v>
      </c>
      <c r="B251" s="27" t="s">
        <v>485</v>
      </c>
      <c r="C251" s="56" t="s">
        <v>18</v>
      </c>
      <c r="D251" s="29">
        <v>30</v>
      </c>
      <c r="E251" s="30">
        <v>59.9</v>
      </c>
      <c r="F251" s="31">
        <v>5</v>
      </c>
      <c r="G251" s="25">
        <f t="shared" ref="G251:G270" si="37">SUM(E251*D251)</f>
        <v>1797</v>
      </c>
      <c r="H251" s="126">
        <f t="shared" ref="H251:H270" si="38">SUM(G251*1.05)</f>
        <v>1886.8500000000001</v>
      </c>
      <c r="M251" s="3">
        <f t="shared" ref="M251:M270" si="39">SUM(D251*0.25)</f>
        <v>7.5</v>
      </c>
    </row>
    <row r="252" spans="1:16" ht="18" customHeight="1" thickBot="1" x14ac:dyDescent="0.3">
      <c r="A252" s="20" t="s">
        <v>486</v>
      </c>
      <c r="B252" s="27" t="s">
        <v>487</v>
      </c>
      <c r="C252" s="56" t="s">
        <v>18</v>
      </c>
      <c r="D252" s="29">
        <v>50</v>
      </c>
      <c r="E252" s="30">
        <v>39.9</v>
      </c>
      <c r="F252" s="31">
        <v>5</v>
      </c>
      <c r="G252" s="25">
        <f t="shared" si="37"/>
        <v>1995</v>
      </c>
      <c r="H252" s="126">
        <f t="shared" si="38"/>
        <v>2094.75</v>
      </c>
      <c r="M252" s="3">
        <f t="shared" si="39"/>
        <v>12.5</v>
      </c>
    </row>
    <row r="253" spans="1:16" ht="15.75" customHeight="1" thickBot="1" x14ac:dyDescent="0.3">
      <c r="A253" s="20" t="s">
        <v>488</v>
      </c>
      <c r="B253" s="27" t="s">
        <v>489</v>
      </c>
      <c r="C253" s="56" t="s">
        <v>18</v>
      </c>
      <c r="D253" s="29">
        <v>30</v>
      </c>
      <c r="E253" s="30">
        <v>99</v>
      </c>
      <c r="F253" s="31">
        <v>5</v>
      </c>
      <c r="G253" s="25">
        <f t="shared" si="37"/>
        <v>2970</v>
      </c>
      <c r="H253" s="126">
        <f t="shared" si="38"/>
        <v>3118.5</v>
      </c>
      <c r="M253" s="3">
        <f t="shared" si="39"/>
        <v>7.5</v>
      </c>
    </row>
    <row r="254" spans="1:16" ht="15.75" customHeight="1" thickBot="1" x14ac:dyDescent="0.3">
      <c r="A254" s="20" t="s">
        <v>490</v>
      </c>
      <c r="B254" s="27" t="s">
        <v>491</v>
      </c>
      <c r="C254" s="56" t="s">
        <v>18</v>
      </c>
      <c r="D254" s="29">
        <v>10</v>
      </c>
      <c r="E254" s="30">
        <v>67</v>
      </c>
      <c r="F254" s="31">
        <v>5</v>
      </c>
      <c r="G254" s="25">
        <f t="shared" si="37"/>
        <v>670</v>
      </c>
      <c r="H254" s="126">
        <f t="shared" si="38"/>
        <v>703.5</v>
      </c>
      <c r="M254" s="3">
        <f t="shared" si="39"/>
        <v>2.5</v>
      </c>
    </row>
    <row r="255" spans="1:16" ht="18" customHeight="1" thickBot="1" x14ac:dyDescent="0.3">
      <c r="A255" s="20" t="s">
        <v>492</v>
      </c>
      <c r="B255" s="27" t="s">
        <v>493</v>
      </c>
      <c r="C255" s="56" t="s">
        <v>18</v>
      </c>
      <c r="D255" s="29">
        <v>100</v>
      </c>
      <c r="E255" s="30">
        <v>67</v>
      </c>
      <c r="F255" s="31">
        <v>5</v>
      </c>
      <c r="G255" s="25">
        <f t="shared" si="37"/>
        <v>6700</v>
      </c>
      <c r="H255" s="126">
        <f t="shared" si="38"/>
        <v>7035</v>
      </c>
      <c r="M255" s="3">
        <f t="shared" si="39"/>
        <v>25</v>
      </c>
    </row>
    <row r="256" spans="1:16" ht="15.75" customHeight="1" thickBot="1" x14ac:dyDescent="0.3">
      <c r="A256" s="20" t="s">
        <v>494</v>
      </c>
      <c r="B256" s="27" t="s">
        <v>495</v>
      </c>
      <c r="C256" s="56" t="s">
        <v>18</v>
      </c>
      <c r="D256" s="29">
        <v>80</v>
      </c>
      <c r="E256" s="30">
        <v>81</v>
      </c>
      <c r="F256" s="31">
        <v>5</v>
      </c>
      <c r="G256" s="25">
        <f t="shared" si="37"/>
        <v>6480</v>
      </c>
      <c r="H256" s="126">
        <f t="shared" si="38"/>
        <v>6804</v>
      </c>
      <c r="M256" s="3">
        <f t="shared" si="39"/>
        <v>20</v>
      </c>
    </row>
    <row r="257" spans="1:16" ht="15.75" customHeight="1" thickBot="1" x14ac:dyDescent="0.3">
      <c r="A257" s="20" t="s">
        <v>496</v>
      </c>
      <c r="B257" s="33" t="s">
        <v>497</v>
      </c>
      <c r="C257" s="56" t="s">
        <v>18</v>
      </c>
      <c r="D257" s="29">
        <v>150</v>
      </c>
      <c r="E257" s="30">
        <v>47</v>
      </c>
      <c r="F257" s="31">
        <v>5</v>
      </c>
      <c r="G257" s="25">
        <f t="shared" si="37"/>
        <v>7050</v>
      </c>
      <c r="H257" s="126">
        <f t="shared" si="38"/>
        <v>7402.5</v>
      </c>
      <c r="M257" s="3">
        <f t="shared" si="39"/>
        <v>37.5</v>
      </c>
    </row>
    <row r="258" spans="1:16" ht="15.75" customHeight="1" thickBot="1" x14ac:dyDescent="0.3">
      <c r="A258" s="20" t="s">
        <v>498</v>
      </c>
      <c r="B258" s="33" t="s">
        <v>499</v>
      </c>
      <c r="C258" s="56" t="s">
        <v>18</v>
      </c>
      <c r="D258" s="29">
        <v>120</v>
      </c>
      <c r="E258" s="30">
        <v>26.5</v>
      </c>
      <c r="F258" s="31">
        <v>5</v>
      </c>
      <c r="G258" s="25">
        <f t="shared" si="37"/>
        <v>3180</v>
      </c>
      <c r="H258" s="126">
        <f t="shared" si="38"/>
        <v>3339</v>
      </c>
      <c r="M258" s="3">
        <f t="shared" si="39"/>
        <v>30</v>
      </c>
    </row>
    <row r="259" spans="1:16" ht="15.75" customHeight="1" thickBot="1" x14ac:dyDescent="0.3">
      <c r="A259" s="20" t="s">
        <v>500</v>
      </c>
      <c r="B259" s="33" t="s">
        <v>501</v>
      </c>
      <c r="C259" s="56" t="s">
        <v>18</v>
      </c>
      <c r="D259" s="29">
        <v>120</v>
      </c>
      <c r="E259" s="30">
        <v>17</v>
      </c>
      <c r="F259" s="31">
        <v>5</v>
      </c>
      <c r="G259" s="25">
        <f t="shared" si="37"/>
        <v>2040</v>
      </c>
      <c r="H259" s="126">
        <f t="shared" si="38"/>
        <v>2142</v>
      </c>
      <c r="M259" s="3">
        <f t="shared" si="39"/>
        <v>30</v>
      </c>
    </row>
    <row r="260" spans="1:16" ht="15.75" customHeight="1" thickBot="1" x14ac:dyDescent="0.3">
      <c r="A260" s="20" t="s">
        <v>502</v>
      </c>
      <c r="B260" s="27" t="s">
        <v>503</v>
      </c>
      <c r="C260" s="56" t="s">
        <v>18</v>
      </c>
      <c r="D260" s="29">
        <v>100</v>
      </c>
      <c r="E260" s="30">
        <v>15.2</v>
      </c>
      <c r="F260" s="31">
        <v>5</v>
      </c>
      <c r="G260" s="25">
        <f t="shared" si="37"/>
        <v>1520</v>
      </c>
      <c r="H260" s="126">
        <f t="shared" si="38"/>
        <v>1596</v>
      </c>
      <c r="M260" s="3">
        <f t="shared" si="39"/>
        <v>25</v>
      </c>
    </row>
    <row r="261" spans="1:16" ht="15.75" customHeight="1" thickBot="1" x14ac:dyDescent="0.3">
      <c r="A261" s="20" t="s">
        <v>504</v>
      </c>
      <c r="B261" s="27" t="s">
        <v>505</v>
      </c>
      <c r="C261" s="56" t="s">
        <v>18</v>
      </c>
      <c r="D261" s="29">
        <v>60</v>
      </c>
      <c r="E261" s="30">
        <v>175</v>
      </c>
      <c r="F261" s="31">
        <v>5</v>
      </c>
      <c r="G261" s="25">
        <f t="shared" si="37"/>
        <v>10500</v>
      </c>
      <c r="H261" s="126">
        <f t="shared" si="38"/>
        <v>11025</v>
      </c>
      <c r="M261" s="3">
        <f t="shared" si="39"/>
        <v>15</v>
      </c>
    </row>
    <row r="262" spans="1:16" ht="15.75" customHeight="1" thickBot="1" x14ac:dyDescent="0.3">
      <c r="A262" s="20" t="s">
        <v>506</v>
      </c>
      <c r="B262" s="27" t="s">
        <v>507</v>
      </c>
      <c r="C262" s="56" t="s">
        <v>18</v>
      </c>
      <c r="D262" s="29">
        <v>60</v>
      </c>
      <c r="E262" s="30">
        <v>92</v>
      </c>
      <c r="F262" s="31">
        <v>5</v>
      </c>
      <c r="G262" s="25">
        <f t="shared" si="37"/>
        <v>5520</v>
      </c>
      <c r="H262" s="126">
        <f t="shared" si="38"/>
        <v>5796</v>
      </c>
      <c r="M262" s="3">
        <f t="shared" si="39"/>
        <v>15</v>
      </c>
    </row>
    <row r="263" spans="1:16" ht="15.75" customHeight="1" thickBot="1" x14ac:dyDescent="0.3">
      <c r="A263" s="20" t="s">
        <v>508</v>
      </c>
      <c r="B263" s="27" t="s">
        <v>509</v>
      </c>
      <c r="C263" s="56" t="s">
        <v>18</v>
      </c>
      <c r="D263" s="29">
        <v>40</v>
      </c>
      <c r="E263" s="30">
        <v>23</v>
      </c>
      <c r="F263" s="31">
        <v>5</v>
      </c>
      <c r="G263" s="25">
        <f t="shared" si="37"/>
        <v>920</v>
      </c>
      <c r="H263" s="126">
        <f t="shared" si="38"/>
        <v>966</v>
      </c>
      <c r="M263" s="3">
        <f t="shared" si="39"/>
        <v>10</v>
      </c>
    </row>
    <row r="264" spans="1:16" ht="15.75" customHeight="1" thickBot="1" x14ac:dyDescent="0.3">
      <c r="A264" s="20" t="s">
        <v>510</v>
      </c>
      <c r="B264" s="27" t="s">
        <v>511</v>
      </c>
      <c r="C264" s="56" t="s">
        <v>18</v>
      </c>
      <c r="D264" s="29">
        <v>40</v>
      </c>
      <c r="E264" s="30">
        <v>79.900000000000006</v>
      </c>
      <c r="F264" s="31">
        <v>5</v>
      </c>
      <c r="G264" s="25">
        <f t="shared" si="37"/>
        <v>3196</v>
      </c>
      <c r="H264" s="126">
        <f t="shared" si="38"/>
        <v>3355.8</v>
      </c>
      <c r="M264" s="3">
        <f t="shared" si="39"/>
        <v>10</v>
      </c>
    </row>
    <row r="265" spans="1:16" ht="15.75" customHeight="1" thickBot="1" x14ac:dyDescent="0.3">
      <c r="A265" s="20" t="s">
        <v>512</v>
      </c>
      <c r="B265" s="33" t="s">
        <v>513</v>
      </c>
      <c r="C265" s="56" t="s">
        <v>18</v>
      </c>
      <c r="D265" s="29">
        <v>120</v>
      </c>
      <c r="E265" s="30">
        <v>18</v>
      </c>
      <c r="F265" s="31">
        <v>5</v>
      </c>
      <c r="G265" s="25">
        <f t="shared" si="37"/>
        <v>2160</v>
      </c>
      <c r="H265" s="126">
        <f t="shared" si="38"/>
        <v>2268</v>
      </c>
      <c r="M265" s="3">
        <f t="shared" si="39"/>
        <v>30</v>
      </c>
    </row>
    <row r="266" spans="1:16" ht="15.75" customHeight="1" thickBot="1" x14ac:dyDescent="0.3">
      <c r="A266" s="20" t="s">
        <v>514</v>
      </c>
      <c r="B266" s="27" t="s">
        <v>515</v>
      </c>
      <c r="C266" s="56" t="s">
        <v>18</v>
      </c>
      <c r="D266" s="29">
        <v>100</v>
      </c>
      <c r="E266" s="30">
        <v>24</v>
      </c>
      <c r="F266" s="31">
        <v>5</v>
      </c>
      <c r="G266" s="25">
        <f t="shared" si="37"/>
        <v>2400</v>
      </c>
      <c r="H266" s="126">
        <f t="shared" si="38"/>
        <v>2520</v>
      </c>
      <c r="M266" s="3">
        <f t="shared" si="39"/>
        <v>25</v>
      </c>
    </row>
    <row r="267" spans="1:16" ht="15.75" customHeight="1" thickBot="1" x14ac:dyDescent="0.3">
      <c r="A267" s="20" t="s">
        <v>516</v>
      </c>
      <c r="B267" s="27" t="s">
        <v>517</v>
      </c>
      <c r="C267" s="56" t="s">
        <v>18</v>
      </c>
      <c r="D267" s="29">
        <v>40</v>
      </c>
      <c r="E267" s="30">
        <v>46</v>
      </c>
      <c r="F267" s="31">
        <v>5</v>
      </c>
      <c r="G267" s="25">
        <f t="shared" si="37"/>
        <v>1840</v>
      </c>
      <c r="H267" s="126">
        <f t="shared" si="38"/>
        <v>1932</v>
      </c>
      <c r="M267" s="3">
        <f t="shared" si="39"/>
        <v>10</v>
      </c>
    </row>
    <row r="268" spans="1:16" ht="15.75" customHeight="1" thickBot="1" x14ac:dyDescent="0.3">
      <c r="A268" s="20" t="s">
        <v>518</v>
      </c>
      <c r="B268" s="34" t="s">
        <v>519</v>
      </c>
      <c r="C268" s="56" t="s">
        <v>18</v>
      </c>
      <c r="D268" s="29">
        <v>20</v>
      </c>
      <c r="E268" s="30">
        <v>19</v>
      </c>
      <c r="F268" s="31">
        <v>5</v>
      </c>
      <c r="G268" s="25">
        <f t="shared" si="37"/>
        <v>380</v>
      </c>
      <c r="H268" s="126">
        <f t="shared" si="38"/>
        <v>399</v>
      </c>
      <c r="M268" s="3">
        <f t="shared" si="39"/>
        <v>5</v>
      </c>
    </row>
    <row r="269" spans="1:16" ht="15.75" customHeight="1" thickBot="1" x14ac:dyDescent="0.3">
      <c r="A269" s="20" t="s">
        <v>520</v>
      </c>
      <c r="B269" s="34" t="s">
        <v>521</v>
      </c>
      <c r="C269" s="56" t="s">
        <v>18</v>
      </c>
      <c r="D269" s="29">
        <v>20</v>
      </c>
      <c r="E269" s="30">
        <v>26</v>
      </c>
      <c r="F269" s="31">
        <v>5</v>
      </c>
      <c r="G269" s="25">
        <f t="shared" si="37"/>
        <v>520</v>
      </c>
      <c r="H269" s="126">
        <f t="shared" si="38"/>
        <v>546</v>
      </c>
      <c r="M269" s="3">
        <f t="shared" si="39"/>
        <v>5</v>
      </c>
    </row>
    <row r="270" spans="1:16" ht="15.75" customHeight="1" thickBot="1" x14ac:dyDescent="0.3">
      <c r="A270" s="20" t="s">
        <v>522</v>
      </c>
      <c r="B270" s="64" t="s">
        <v>523</v>
      </c>
      <c r="C270" s="58" t="s">
        <v>18</v>
      </c>
      <c r="D270" s="38">
        <v>40</v>
      </c>
      <c r="E270" s="39">
        <v>28</v>
      </c>
      <c r="F270" s="40">
        <v>5</v>
      </c>
      <c r="G270" s="25">
        <f t="shared" si="37"/>
        <v>1120</v>
      </c>
      <c r="H270" s="126">
        <f t="shared" si="38"/>
        <v>1176</v>
      </c>
      <c r="M270" s="3">
        <f t="shared" si="39"/>
        <v>10</v>
      </c>
    </row>
    <row r="271" spans="1:16" ht="15.75" customHeight="1" thickBot="1" x14ac:dyDescent="0.3">
      <c r="A271" s="42"/>
      <c r="B271" s="201" t="s">
        <v>524</v>
      </c>
      <c r="C271" s="202"/>
      <c r="D271" s="202"/>
      <c r="E271" s="202"/>
      <c r="F271" s="202"/>
      <c r="G271" s="202"/>
      <c r="H271" s="203"/>
      <c r="I271" s="172">
        <v>1</v>
      </c>
      <c r="J271" s="171"/>
      <c r="K271" s="169">
        <f>SUM(H272:H282)</f>
        <v>38388</v>
      </c>
      <c r="L271" s="173"/>
      <c r="M271" s="170">
        <v>0.4</v>
      </c>
      <c r="N271" s="171"/>
      <c r="O271" s="169">
        <f>SUM(K271*0.4)</f>
        <v>15355.2</v>
      </c>
      <c r="P271" s="169"/>
    </row>
    <row r="272" spans="1:16" ht="15.75" customHeight="1" thickBot="1" x14ac:dyDescent="0.3">
      <c r="A272" s="20" t="s">
        <v>525</v>
      </c>
      <c r="B272" s="44" t="s">
        <v>526</v>
      </c>
      <c r="C272" s="45" t="s">
        <v>527</v>
      </c>
      <c r="D272" s="23">
        <v>650</v>
      </c>
      <c r="E272" s="24">
        <v>26</v>
      </c>
      <c r="F272" s="25">
        <v>5</v>
      </c>
      <c r="G272" s="25">
        <f>SUM(E272*D272)</f>
        <v>16900</v>
      </c>
      <c r="H272" s="126">
        <f>SUM(G272*1.05)</f>
        <v>17745</v>
      </c>
      <c r="M272" s="3">
        <f>SUM(D272*0.4)</f>
        <v>260</v>
      </c>
    </row>
    <row r="273" spans="1:16" ht="15.75" customHeight="1" thickBot="1" x14ac:dyDescent="0.3">
      <c r="A273" s="20" t="s">
        <v>528</v>
      </c>
      <c r="B273" s="27" t="s">
        <v>529</v>
      </c>
      <c r="C273" s="28" t="s">
        <v>527</v>
      </c>
      <c r="D273" s="29">
        <v>60</v>
      </c>
      <c r="E273" s="30">
        <v>29</v>
      </c>
      <c r="F273" s="31">
        <v>5</v>
      </c>
      <c r="G273" s="25">
        <f t="shared" ref="G273:G282" si="40">SUM(E273*D273)</f>
        <v>1740</v>
      </c>
      <c r="H273" s="126">
        <f t="shared" ref="H273:H282" si="41">SUM(G273*1.05)</f>
        <v>1827</v>
      </c>
      <c r="M273" s="3">
        <f t="shared" ref="M273:M282" si="42">SUM(D273*0.4)</f>
        <v>24</v>
      </c>
    </row>
    <row r="274" spans="1:16" ht="15.75" customHeight="1" thickBot="1" x14ac:dyDescent="0.3">
      <c r="A274" s="20" t="s">
        <v>530</v>
      </c>
      <c r="B274" s="27" t="s">
        <v>531</v>
      </c>
      <c r="C274" s="28" t="s">
        <v>527</v>
      </c>
      <c r="D274" s="29">
        <v>20</v>
      </c>
      <c r="E274" s="30">
        <v>21</v>
      </c>
      <c r="F274" s="31">
        <v>5</v>
      </c>
      <c r="G274" s="25">
        <f t="shared" si="40"/>
        <v>420</v>
      </c>
      <c r="H274" s="126">
        <f t="shared" si="41"/>
        <v>441</v>
      </c>
      <c r="M274" s="3">
        <f t="shared" si="42"/>
        <v>8</v>
      </c>
    </row>
    <row r="275" spans="1:16" ht="15.75" customHeight="1" thickBot="1" x14ac:dyDescent="0.3">
      <c r="A275" s="20" t="s">
        <v>532</v>
      </c>
      <c r="B275" s="27" t="s">
        <v>533</v>
      </c>
      <c r="C275" s="28" t="s">
        <v>527</v>
      </c>
      <c r="D275" s="29">
        <v>10</v>
      </c>
      <c r="E275" s="30">
        <v>21</v>
      </c>
      <c r="F275" s="31">
        <v>5</v>
      </c>
      <c r="G275" s="25">
        <f t="shared" si="40"/>
        <v>210</v>
      </c>
      <c r="H275" s="126">
        <f t="shared" si="41"/>
        <v>220.5</v>
      </c>
      <c r="M275" s="3">
        <f t="shared" si="42"/>
        <v>4</v>
      </c>
    </row>
    <row r="276" spans="1:16" ht="15.75" customHeight="1" thickBot="1" x14ac:dyDescent="0.3">
      <c r="A276" s="20" t="s">
        <v>534</v>
      </c>
      <c r="B276" s="27" t="s">
        <v>535</v>
      </c>
      <c r="C276" s="28" t="s">
        <v>527</v>
      </c>
      <c r="D276" s="29">
        <v>10</v>
      </c>
      <c r="E276" s="30">
        <v>21</v>
      </c>
      <c r="F276" s="31">
        <v>5</v>
      </c>
      <c r="G276" s="25">
        <f t="shared" si="40"/>
        <v>210</v>
      </c>
      <c r="H276" s="126">
        <f t="shared" si="41"/>
        <v>220.5</v>
      </c>
      <c r="M276" s="3">
        <f t="shared" si="42"/>
        <v>4</v>
      </c>
    </row>
    <row r="277" spans="1:16" ht="15.75" customHeight="1" thickBot="1" x14ac:dyDescent="0.3">
      <c r="A277" s="20" t="s">
        <v>536</v>
      </c>
      <c r="B277" s="27" t="s">
        <v>537</v>
      </c>
      <c r="C277" s="28" t="s">
        <v>527</v>
      </c>
      <c r="D277" s="29">
        <v>10</v>
      </c>
      <c r="E277" s="30">
        <v>22</v>
      </c>
      <c r="F277" s="31">
        <v>5</v>
      </c>
      <c r="G277" s="25">
        <f t="shared" si="40"/>
        <v>220</v>
      </c>
      <c r="H277" s="126">
        <f t="shared" si="41"/>
        <v>231</v>
      </c>
      <c r="M277" s="3">
        <f t="shared" si="42"/>
        <v>4</v>
      </c>
    </row>
    <row r="278" spans="1:16" ht="15.75" customHeight="1" thickBot="1" x14ac:dyDescent="0.3">
      <c r="A278" s="20" t="s">
        <v>538</v>
      </c>
      <c r="B278" s="33" t="s">
        <v>539</v>
      </c>
      <c r="C278" s="28" t="s">
        <v>18</v>
      </c>
      <c r="D278" s="29">
        <v>200</v>
      </c>
      <c r="E278" s="30">
        <v>44</v>
      </c>
      <c r="F278" s="31">
        <v>5</v>
      </c>
      <c r="G278" s="25">
        <f t="shared" si="40"/>
        <v>8800</v>
      </c>
      <c r="H278" s="126">
        <f t="shared" si="41"/>
        <v>9240</v>
      </c>
      <c r="M278" s="3">
        <f t="shared" si="42"/>
        <v>80</v>
      </c>
    </row>
    <row r="279" spans="1:16" ht="15.75" customHeight="1" thickBot="1" x14ac:dyDescent="0.3">
      <c r="A279" s="20" t="s">
        <v>540</v>
      </c>
      <c r="B279" s="33" t="s">
        <v>541</v>
      </c>
      <c r="C279" s="28" t="s">
        <v>18</v>
      </c>
      <c r="D279" s="29">
        <v>70</v>
      </c>
      <c r="E279" s="30">
        <v>21</v>
      </c>
      <c r="F279" s="31">
        <v>5</v>
      </c>
      <c r="G279" s="25">
        <f t="shared" si="40"/>
        <v>1470</v>
      </c>
      <c r="H279" s="126">
        <f t="shared" si="41"/>
        <v>1543.5</v>
      </c>
      <c r="M279" s="3">
        <f t="shared" si="42"/>
        <v>28</v>
      </c>
    </row>
    <row r="280" spans="1:16" ht="15.75" customHeight="1" thickBot="1" x14ac:dyDescent="0.3">
      <c r="A280" s="20" t="s">
        <v>542</v>
      </c>
      <c r="B280" s="27" t="s">
        <v>543</v>
      </c>
      <c r="C280" s="28" t="s">
        <v>18</v>
      </c>
      <c r="D280" s="29">
        <v>100</v>
      </c>
      <c r="E280" s="30">
        <v>26</v>
      </c>
      <c r="F280" s="31">
        <v>5</v>
      </c>
      <c r="G280" s="25">
        <f t="shared" si="40"/>
        <v>2600</v>
      </c>
      <c r="H280" s="126">
        <f t="shared" si="41"/>
        <v>2730</v>
      </c>
      <c r="M280" s="3">
        <f t="shared" si="42"/>
        <v>40</v>
      </c>
    </row>
    <row r="281" spans="1:16" ht="15.75" customHeight="1" thickBot="1" x14ac:dyDescent="0.3">
      <c r="A281" s="20" t="s">
        <v>544</v>
      </c>
      <c r="B281" s="27" t="s">
        <v>545</v>
      </c>
      <c r="C281" s="28" t="s">
        <v>18</v>
      </c>
      <c r="D281" s="29">
        <v>50</v>
      </c>
      <c r="E281" s="30">
        <v>49.9</v>
      </c>
      <c r="F281" s="31">
        <v>5</v>
      </c>
      <c r="G281" s="25">
        <f t="shared" si="40"/>
        <v>2495</v>
      </c>
      <c r="H281" s="126">
        <f t="shared" si="41"/>
        <v>2619.75</v>
      </c>
      <c r="M281" s="3">
        <f t="shared" si="42"/>
        <v>20</v>
      </c>
    </row>
    <row r="282" spans="1:16" ht="15.75" customHeight="1" thickBot="1" x14ac:dyDescent="0.3">
      <c r="A282" s="20" t="s">
        <v>546</v>
      </c>
      <c r="B282" s="36" t="s">
        <v>547</v>
      </c>
      <c r="C282" s="37" t="s">
        <v>18</v>
      </c>
      <c r="D282" s="38">
        <v>50</v>
      </c>
      <c r="E282" s="39">
        <v>29.9</v>
      </c>
      <c r="F282" s="40">
        <v>5</v>
      </c>
      <c r="G282" s="25">
        <f t="shared" si="40"/>
        <v>1495</v>
      </c>
      <c r="H282" s="126">
        <f t="shared" si="41"/>
        <v>1569.75</v>
      </c>
      <c r="M282" s="3">
        <f t="shared" si="42"/>
        <v>20</v>
      </c>
    </row>
    <row r="283" spans="1:16" ht="15.75" customHeight="1" thickBot="1" x14ac:dyDescent="0.3">
      <c r="A283" s="42"/>
      <c r="B283" s="214" t="s">
        <v>548</v>
      </c>
      <c r="C283" s="215"/>
      <c r="D283" s="215"/>
      <c r="E283" s="215"/>
      <c r="F283" s="215"/>
      <c r="G283" s="215"/>
      <c r="H283" s="216"/>
      <c r="I283" s="172">
        <v>1</v>
      </c>
      <c r="J283" s="171"/>
      <c r="K283" s="169">
        <f>SUM(H284:H362)</f>
        <v>77432.755500000014</v>
      </c>
      <c r="L283" s="173"/>
      <c r="M283" s="170">
        <v>0.25</v>
      </c>
      <c r="N283" s="171"/>
      <c r="O283" s="169">
        <f>SUM(K283*0.25)</f>
        <v>19358.188875000003</v>
      </c>
      <c r="P283" s="169"/>
    </row>
    <row r="284" spans="1:16" ht="15.75" customHeight="1" x14ac:dyDescent="0.25">
      <c r="A284" s="20" t="s">
        <v>549</v>
      </c>
      <c r="B284" s="65" t="s">
        <v>550</v>
      </c>
      <c r="C284" s="22" t="s">
        <v>18</v>
      </c>
      <c r="D284" s="136">
        <v>5</v>
      </c>
      <c r="E284" s="24">
        <v>33.85</v>
      </c>
      <c r="F284" s="25">
        <v>5</v>
      </c>
      <c r="G284" s="25">
        <f>SUM(E284*D284)</f>
        <v>169.25</v>
      </c>
      <c r="H284" s="138">
        <f>SUM(G284*1.05)</f>
        <v>177.71250000000001</v>
      </c>
      <c r="M284" s="145">
        <f>SUM(D284*0.25)</f>
        <v>1.25</v>
      </c>
      <c r="N284" s="145"/>
    </row>
    <row r="285" spans="1:16" ht="15.75" customHeight="1" x14ac:dyDescent="0.25">
      <c r="A285" s="20" t="s">
        <v>551</v>
      </c>
      <c r="B285" s="50" t="s">
        <v>552</v>
      </c>
      <c r="C285" s="66" t="s">
        <v>18</v>
      </c>
      <c r="D285" s="67">
        <v>5</v>
      </c>
      <c r="E285" s="30">
        <v>33.700000000000003</v>
      </c>
      <c r="F285" s="31">
        <v>5</v>
      </c>
      <c r="G285" s="25">
        <f t="shared" ref="G285:G303" si="43">SUM(E285*D285)</f>
        <v>168.5</v>
      </c>
      <c r="H285" s="132">
        <f t="shared" ref="H285:H303" si="44">SUM(G285*1.05)</f>
        <v>176.92500000000001</v>
      </c>
      <c r="M285" s="145">
        <f t="shared" ref="M285:M307" si="45">SUM(D285*0.25)</f>
        <v>1.25</v>
      </c>
      <c r="N285" s="145"/>
    </row>
    <row r="286" spans="1:16" ht="15.75" customHeight="1" x14ac:dyDescent="0.25">
      <c r="A286" s="20" t="s">
        <v>553</v>
      </c>
      <c r="B286" s="50" t="s">
        <v>554</v>
      </c>
      <c r="C286" s="66" t="s">
        <v>18</v>
      </c>
      <c r="D286" s="67">
        <v>10</v>
      </c>
      <c r="E286" s="30">
        <v>38.1</v>
      </c>
      <c r="F286" s="31">
        <v>5</v>
      </c>
      <c r="G286" s="25">
        <f t="shared" si="43"/>
        <v>381</v>
      </c>
      <c r="H286" s="132">
        <f t="shared" si="44"/>
        <v>400.05</v>
      </c>
      <c r="M286" s="145">
        <f t="shared" si="45"/>
        <v>2.5</v>
      </c>
      <c r="N286" s="145"/>
    </row>
    <row r="287" spans="1:16" ht="15.75" customHeight="1" x14ac:dyDescent="0.25">
      <c r="A287" s="20" t="s">
        <v>555</v>
      </c>
      <c r="B287" s="50" t="s">
        <v>556</v>
      </c>
      <c r="C287" s="66" t="s">
        <v>527</v>
      </c>
      <c r="D287" s="67">
        <v>25</v>
      </c>
      <c r="E287" s="30">
        <v>26.5</v>
      </c>
      <c r="F287" s="31">
        <v>5</v>
      </c>
      <c r="G287" s="25">
        <f t="shared" si="43"/>
        <v>662.5</v>
      </c>
      <c r="H287" s="132">
        <f t="shared" si="44"/>
        <v>695.625</v>
      </c>
      <c r="M287" s="145">
        <f t="shared" si="45"/>
        <v>6.25</v>
      </c>
      <c r="N287" s="145"/>
    </row>
    <row r="288" spans="1:16" ht="15.75" customHeight="1" x14ac:dyDescent="0.25">
      <c r="A288" s="20" t="s">
        <v>557</v>
      </c>
      <c r="B288" s="50" t="s">
        <v>558</v>
      </c>
      <c r="C288" s="66" t="s">
        <v>527</v>
      </c>
      <c r="D288" s="67">
        <v>20</v>
      </c>
      <c r="E288" s="30">
        <v>26.5</v>
      </c>
      <c r="F288" s="31">
        <v>5</v>
      </c>
      <c r="G288" s="25">
        <f t="shared" si="43"/>
        <v>530</v>
      </c>
      <c r="H288" s="132">
        <f t="shared" si="44"/>
        <v>556.5</v>
      </c>
      <c r="M288" s="145">
        <f t="shared" si="45"/>
        <v>5</v>
      </c>
      <c r="N288" s="145"/>
    </row>
    <row r="289" spans="1:14" ht="15.75" customHeight="1" x14ac:dyDescent="0.25">
      <c r="A289" s="20" t="s">
        <v>559</v>
      </c>
      <c r="B289" s="27" t="s">
        <v>560</v>
      </c>
      <c r="C289" s="66" t="s">
        <v>527</v>
      </c>
      <c r="D289" s="67">
        <v>10</v>
      </c>
      <c r="E289" s="30">
        <v>16</v>
      </c>
      <c r="F289" s="31">
        <v>5</v>
      </c>
      <c r="G289" s="25">
        <f t="shared" si="43"/>
        <v>160</v>
      </c>
      <c r="H289" s="132">
        <f t="shared" si="44"/>
        <v>168</v>
      </c>
      <c r="M289" s="145">
        <f t="shared" si="45"/>
        <v>2.5</v>
      </c>
      <c r="N289" s="145"/>
    </row>
    <row r="290" spans="1:14" ht="15.75" customHeight="1" x14ac:dyDescent="0.25">
      <c r="A290" s="20" t="s">
        <v>561</v>
      </c>
      <c r="B290" s="50" t="s">
        <v>562</v>
      </c>
      <c r="C290" s="66" t="s">
        <v>527</v>
      </c>
      <c r="D290" s="67">
        <v>40</v>
      </c>
      <c r="E290" s="30">
        <v>16</v>
      </c>
      <c r="F290" s="31">
        <v>5</v>
      </c>
      <c r="G290" s="25">
        <f t="shared" si="43"/>
        <v>640</v>
      </c>
      <c r="H290" s="132">
        <f t="shared" si="44"/>
        <v>672</v>
      </c>
      <c r="M290" s="145">
        <f t="shared" si="45"/>
        <v>10</v>
      </c>
      <c r="N290" s="145"/>
    </row>
    <row r="291" spans="1:14" ht="15.75" customHeight="1" x14ac:dyDescent="0.25">
      <c r="A291" s="20" t="s">
        <v>563</v>
      </c>
      <c r="B291" s="27" t="s">
        <v>564</v>
      </c>
      <c r="C291" s="66" t="s">
        <v>527</v>
      </c>
      <c r="D291" s="67">
        <v>30</v>
      </c>
      <c r="E291" s="30">
        <v>16</v>
      </c>
      <c r="F291" s="31">
        <v>5</v>
      </c>
      <c r="G291" s="25">
        <f t="shared" si="43"/>
        <v>480</v>
      </c>
      <c r="H291" s="132">
        <f t="shared" si="44"/>
        <v>504</v>
      </c>
      <c r="M291" s="145">
        <f t="shared" si="45"/>
        <v>7.5</v>
      </c>
      <c r="N291" s="145"/>
    </row>
    <row r="292" spans="1:14" ht="15.75" customHeight="1" x14ac:dyDescent="0.25">
      <c r="A292" s="20" t="s">
        <v>565</v>
      </c>
      <c r="B292" s="27" t="s">
        <v>566</v>
      </c>
      <c r="C292" s="66" t="s">
        <v>527</v>
      </c>
      <c r="D292" s="67">
        <v>30</v>
      </c>
      <c r="E292" s="30">
        <v>16</v>
      </c>
      <c r="F292" s="31">
        <v>5</v>
      </c>
      <c r="G292" s="25">
        <f t="shared" si="43"/>
        <v>480</v>
      </c>
      <c r="H292" s="132">
        <f t="shared" si="44"/>
        <v>504</v>
      </c>
      <c r="M292" s="145">
        <f t="shared" si="45"/>
        <v>7.5</v>
      </c>
      <c r="N292" s="145"/>
    </row>
    <row r="293" spans="1:14" ht="15.75" customHeight="1" x14ac:dyDescent="0.25">
      <c r="A293" s="20" t="s">
        <v>567</v>
      </c>
      <c r="B293" s="27" t="s">
        <v>568</v>
      </c>
      <c r="C293" s="66" t="s">
        <v>527</v>
      </c>
      <c r="D293" s="67">
        <v>30</v>
      </c>
      <c r="E293" s="30">
        <v>16</v>
      </c>
      <c r="F293" s="31">
        <v>5</v>
      </c>
      <c r="G293" s="25">
        <f t="shared" si="43"/>
        <v>480</v>
      </c>
      <c r="H293" s="132">
        <f t="shared" si="44"/>
        <v>504</v>
      </c>
      <c r="M293" s="145">
        <f t="shared" si="45"/>
        <v>7.5</v>
      </c>
      <c r="N293" s="145"/>
    </row>
    <row r="294" spans="1:14" ht="18" customHeight="1" x14ac:dyDescent="0.25">
      <c r="A294" s="20" t="s">
        <v>569</v>
      </c>
      <c r="B294" s="50" t="s">
        <v>570</v>
      </c>
      <c r="C294" s="66" t="s">
        <v>527</v>
      </c>
      <c r="D294" s="67">
        <v>30</v>
      </c>
      <c r="E294" s="30">
        <v>16</v>
      </c>
      <c r="F294" s="31">
        <v>5</v>
      </c>
      <c r="G294" s="25">
        <f t="shared" si="43"/>
        <v>480</v>
      </c>
      <c r="H294" s="132">
        <f t="shared" si="44"/>
        <v>504</v>
      </c>
      <c r="M294" s="145">
        <f t="shared" si="45"/>
        <v>7.5</v>
      </c>
      <c r="N294" s="145"/>
    </row>
    <row r="295" spans="1:14" ht="15.75" customHeight="1" x14ac:dyDescent="0.25">
      <c r="A295" s="20" t="s">
        <v>571</v>
      </c>
      <c r="B295" s="27" t="s">
        <v>572</v>
      </c>
      <c r="C295" s="66" t="s">
        <v>527</v>
      </c>
      <c r="D295" s="67">
        <v>30</v>
      </c>
      <c r="E295" s="30">
        <v>17</v>
      </c>
      <c r="F295" s="31">
        <v>5</v>
      </c>
      <c r="G295" s="25">
        <f t="shared" si="43"/>
        <v>510</v>
      </c>
      <c r="H295" s="132">
        <f t="shared" si="44"/>
        <v>535.5</v>
      </c>
      <c r="M295" s="145">
        <f t="shared" si="45"/>
        <v>7.5</v>
      </c>
      <c r="N295" s="145"/>
    </row>
    <row r="296" spans="1:14" ht="15.75" customHeight="1" x14ac:dyDescent="0.25">
      <c r="A296" s="20" t="s">
        <v>573</v>
      </c>
      <c r="B296" s="50" t="s">
        <v>574</v>
      </c>
      <c r="C296" s="66" t="s">
        <v>18</v>
      </c>
      <c r="D296" s="67">
        <v>10</v>
      </c>
      <c r="E296" s="30">
        <v>17</v>
      </c>
      <c r="F296" s="31">
        <v>5</v>
      </c>
      <c r="G296" s="25">
        <f t="shared" si="43"/>
        <v>170</v>
      </c>
      <c r="H296" s="132">
        <f t="shared" si="44"/>
        <v>178.5</v>
      </c>
      <c r="M296" s="145">
        <f t="shared" si="45"/>
        <v>2.5</v>
      </c>
      <c r="N296" s="145"/>
    </row>
    <row r="297" spans="1:14" ht="15.75" customHeight="1" x14ac:dyDescent="0.25">
      <c r="A297" s="20" t="s">
        <v>575</v>
      </c>
      <c r="B297" s="50" t="s">
        <v>576</v>
      </c>
      <c r="C297" s="66" t="s">
        <v>527</v>
      </c>
      <c r="D297" s="67">
        <v>10</v>
      </c>
      <c r="E297" s="30">
        <v>26.5</v>
      </c>
      <c r="F297" s="31">
        <v>5</v>
      </c>
      <c r="G297" s="25">
        <f t="shared" si="43"/>
        <v>265</v>
      </c>
      <c r="H297" s="132">
        <f t="shared" si="44"/>
        <v>278.25</v>
      </c>
      <c r="M297" s="145">
        <f t="shared" si="45"/>
        <v>2.5</v>
      </c>
      <c r="N297" s="145"/>
    </row>
    <row r="298" spans="1:14" ht="15.75" customHeight="1" x14ac:dyDescent="0.25">
      <c r="A298" s="20" t="s">
        <v>577</v>
      </c>
      <c r="B298" s="50" t="s">
        <v>578</v>
      </c>
      <c r="C298" s="66" t="s">
        <v>527</v>
      </c>
      <c r="D298" s="67">
        <v>30</v>
      </c>
      <c r="E298" s="30">
        <v>16.5</v>
      </c>
      <c r="F298" s="31">
        <v>5</v>
      </c>
      <c r="G298" s="25">
        <f t="shared" si="43"/>
        <v>495</v>
      </c>
      <c r="H298" s="132">
        <f t="shared" si="44"/>
        <v>519.75</v>
      </c>
      <c r="M298" s="145">
        <f t="shared" si="45"/>
        <v>7.5</v>
      </c>
      <c r="N298" s="145"/>
    </row>
    <row r="299" spans="1:14" ht="15.75" customHeight="1" x14ac:dyDescent="0.25">
      <c r="A299" s="20" t="s">
        <v>579</v>
      </c>
      <c r="B299" s="50" t="s">
        <v>580</v>
      </c>
      <c r="C299" s="66" t="s">
        <v>18</v>
      </c>
      <c r="D299" s="67">
        <v>10</v>
      </c>
      <c r="E299" s="30">
        <v>37.5</v>
      </c>
      <c r="F299" s="31">
        <v>5</v>
      </c>
      <c r="G299" s="25">
        <f t="shared" si="43"/>
        <v>375</v>
      </c>
      <c r="H299" s="132">
        <f t="shared" si="44"/>
        <v>393.75</v>
      </c>
      <c r="M299" s="145">
        <f t="shared" si="45"/>
        <v>2.5</v>
      </c>
      <c r="N299" s="145"/>
    </row>
    <row r="300" spans="1:14" ht="15.75" customHeight="1" x14ac:dyDescent="0.25">
      <c r="A300" s="20" t="s">
        <v>581</v>
      </c>
      <c r="B300" s="50" t="s">
        <v>582</v>
      </c>
      <c r="C300" s="66" t="s">
        <v>18</v>
      </c>
      <c r="D300" s="67">
        <v>15</v>
      </c>
      <c r="E300" s="30">
        <v>25</v>
      </c>
      <c r="F300" s="31">
        <v>5</v>
      </c>
      <c r="G300" s="25">
        <f t="shared" si="43"/>
        <v>375</v>
      </c>
      <c r="H300" s="132">
        <f t="shared" si="44"/>
        <v>393.75</v>
      </c>
      <c r="M300" s="145">
        <f t="shared" si="45"/>
        <v>3.75</v>
      </c>
      <c r="N300" s="145"/>
    </row>
    <row r="301" spans="1:14" ht="15.75" customHeight="1" x14ac:dyDescent="0.25">
      <c r="A301" s="20" t="s">
        <v>583</v>
      </c>
      <c r="B301" s="50" t="s">
        <v>584</v>
      </c>
      <c r="C301" s="66" t="s">
        <v>18</v>
      </c>
      <c r="D301" s="67">
        <v>10</v>
      </c>
      <c r="E301" s="30">
        <v>37.5</v>
      </c>
      <c r="F301" s="31">
        <v>5</v>
      </c>
      <c r="G301" s="25">
        <f t="shared" si="43"/>
        <v>375</v>
      </c>
      <c r="H301" s="132">
        <f t="shared" si="44"/>
        <v>393.75</v>
      </c>
      <c r="M301" s="145">
        <f t="shared" si="45"/>
        <v>2.5</v>
      </c>
      <c r="N301" s="145"/>
    </row>
    <row r="302" spans="1:14" ht="15.75" customHeight="1" x14ac:dyDescent="0.25">
      <c r="A302" s="20" t="s">
        <v>585</v>
      </c>
      <c r="B302" s="68" t="s">
        <v>586</v>
      </c>
      <c r="C302" s="66" t="s">
        <v>18</v>
      </c>
      <c r="D302" s="67">
        <v>10</v>
      </c>
      <c r="E302" s="30">
        <v>28</v>
      </c>
      <c r="F302" s="31">
        <v>5</v>
      </c>
      <c r="G302" s="25">
        <f t="shared" si="43"/>
        <v>280</v>
      </c>
      <c r="H302" s="132">
        <f t="shared" si="44"/>
        <v>294</v>
      </c>
      <c r="M302" s="145">
        <f t="shared" si="45"/>
        <v>2.5</v>
      </c>
      <c r="N302" s="145"/>
    </row>
    <row r="303" spans="1:14" ht="15.75" customHeight="1" x14ac:dyDescent="0.25">
      <c r="A303" s="20" t="s">
        <v>587</v>
      </c>
      <c r="B303" s="50" t="s">
        <v>588</v>
      </c>
      <c r="C303" s="66" t="s">
        <v>18</v>
      </c>
      <c r="D303" s="67">
        <v>100</v>
      </c>
      <c r="E303" s="30">
        <v>31.6</v>
      </c>
      <c r="F303" s="31">
        <v>5</v>
      </c>
      <c r="G303" s="25">
        <f t="shared" si="43"/>
        <v>3160</v>
      </c>
      <c r="H303" s="135">
        <f t="shared" si="44"/>
        <v>3318</v>
      </c>
      <c r="M303" s="145">
        <f t="shared" si="45"/>
        <v>25</v>
      </c>
      <c r="N303" s="145"/>
    </row>
    <row r="304" spans="1:14" ht="15.75" customHeight="1" x14ac:dyDescent="0.25">
      <c r="A304" s="20" t="s">
        <v>589</v>
      </c>
      <c r="B304" s="50" t="s">
        <v>590</v>
      </c>
      <c r="C304" s="66" t="s">
        <v>18</v>
      </c>
      <c r="D304" s="67">
        <v>70</v>
      </c>
      <c r="E304" s="30">
        <v>24.15</v>
      </c>
      <c r="F304" s="31">
        <v>8</v>
      </c>
      <c r="G304" s="31">
        <f>SUM(E304*D304)</f>
        <v>1690.5</v>
      </c>
      <c r="H304" s="127">
        <f>+SUM(G304*1.08)</f>
        <v>1825.74</v>
      </c>
      <c r="M304" s="145">
        <f t="shared" si="45"/>
        <v>17.5</v>
      </c>
      <c r="N304" s="145"/>
    </row>
    <row r="305" spans="1:14" ht="15.75" customHeight="1" x14ac:dyDescent="0.25">
      <c r="A305" s="20" t="s">
        <v>591</v>
      </c>
      <c r="B305" s="50" t="s">
        <v>592</v>
      </c>
      <c r="C305" s="66" t="s">
        <v>18</v>
      </c>
      <c r="D305" s="67">
        <v>40</v>
      </c>
      <c r="E305" s="30">
        <v>32.6</v>
      </c>
      <c r="F305" s="31">
        <v>8</v>
      </c>
      <c r="G305" s="31">
        <f t="shared" ref="G305:G362" si="46">SUM(E305*D305)</f>
        <v>1304</v>
      </c>
      <c r="H305" s="127">
        <f t="shared" ref="H305:H318" si="47">+SUM(G305*1.08)</f>
        <v>1408.3200000000002</v>
      </c>
      <c r="M305" s="145">
        <f t="shared" si="45"/>
        <v>10</v>
      </c>
      <c r="N305" s="145"/>
    </row>
    <row r="306" spans="1:14" ht="15.75" customHeight="1" x14ac:dyDescent="0.25">
      <c r="A306" s="20" t="s">
        <v>593</v>
      </c>
      <c r="B306" s="68" t="s">
        <v>594</v>
      </c>
      <c r="C306" s="66" t="s">
        <v>18</v>
      </c>
      <c r="D306" s="67">
        <v>80</v>
      </c>
      <c r="E306" s="30">
        <v>29.6</v>
      </c>
      <c r="F306" s="31">
        <v>8</v>
      </c>
      <c r="G306" s="31">
        <f t="shared" si="46"/>
        <v>2368</v>
      </c>
      <c r="H306" s="127">
        <f t="shared" si="47"/>
        <v>2557.44</v>
      </c>
      <c r="M306" s="145">
        <f t="shared" si="45"/>
        <v>20</v>
      </c>
      <c r="N306" s="145"/>
    </row>
    <row r="307" spans="1:14" ht="15.75" customHeight="1" x14ac:dyDescent="0.25">
      <c r="A307" s="20" t="s">
        <v>595</v>
      </c>
      <c r="B307" s="68" t="s">
        <v>596</v>
      </c>
      <c r="C307" s="66" t="s">
        <v>18</v>
      </c>
      <c r="D307" s="67">
        <v>100</v>
      </c>
      <c r="E307" s="30">
        <v>27.22</v>
      </c>
      <c r="F307" s="31">
        <v>8</v>
      </c>
      <c r="G307" s="31">
        <f t="shared" si="46"/>
        <v>2722</v>
      </c>
      <c r="H307" s="127">
        <f t="shared" si="47"/>
        <v>2939.76</v>
      </c>
      <c r="M307" s="145">
        <f t="shared" si="45"/>
        <v>25</v>
      </c>
      <c r="N307" s="145"/>
    </row>
    <row r="308" spans="1:14" ht="15.75" customHeight="1" x14ac:dyDescent="0.25">
      <c r="A308" s="20" t="s">
        <v>597</v>
      </c>
      <c r="B308" s="50" t="s">
        <v>598</v>
      </c>
      <c r="C308" s="66" t="s">
        <v>18</v>
      </c>
      <c r="D308" s="67">
        <v>70</v>
      </c>
      <c r="E308" s="30">
        <v>27.5</v>
      </c>
      <c r="F308" s="31">
        <v>8</v>
      </c>
      <c r="G308" s="31">
        <f t="shared" si="46"/>
        <v>1925</v>
      </c>
      <c r="H308" s="127">
        <f t="shared" si="47"/>
        <v>2079</v>
      </c>
      <c r="M308" s="145">
        <f t="shared" ref="M308:M322" si="48">SUM(D308*0.25)</f>
        <v>17.5</v>
      </c>
      <c r="N308" s="145"/>
    </row>
    <row r="309" spans="1:14" ht="15.75" customHeight="1" x14ac:dyDescent="0.25">
      <c r="A309" s="20" t="s">
        <v>599</v>
      </c>
      <c r="B309" s="50" t="s">
        <v>600</v>
      </c>
      <c r="C309" s="66" t="s">
        <v>18</v>
      </c>
      <c r="D309" s="67">
        <v>30</v>
      </c>
      <c r="E309" s="30">
        <v>27.5</v>
      </c>
      <c r="F309" s="31">
        <v>8</v>
      </c>
      <c r="G309" s="31">
        <f t="shared" si="46"/>
        <v>825</v>
      </c>
      <c r="H309" s="127">
        <f t="shared" si="47"/>
        <v>891.00000000000011</v>
      </c>
      <c r="M309" s="145">
        <f t="shared" si="48"/>
        <v>7.5</v>
      </c>
      <c r="N309" s="145"/>
    </row>
    <row r="310" spans="1:14" ht="15.75" customHeight="1" x14ac:dyDescent="0.25">
      <c r="A310" s="20" t="s">
        <v>601</v>
      </c>
      <c r="B310" s="68" t="s">
        <v>602</v>
      </c>
      <c r="C310" s="69" t="s">
        <v>18</v>
      </c>
      <c r="D310" s="67">
        <v>80</v>
      </c>
      <c r="E310" s="30">
        <v>24.7</v>
      </c>
      <c r="F310" s="31">
        <v>8</v>
      </c>
      <c r="G310" s="31">
        <f t="shared" si="46"/>
        <v>1976</v>
      </c>
      <c r="H310" s="127">
        <f t="shared" si="47"/>
        <v>2134.08</v>
      </c>
      <c r="M310" s="145">
        <f t="shared" si="48"/>
        <v>20</v>
      </c>
      <c r="N310" s="145"/>
    </row>
    <row r="311" spans="1:14" ht="15.75" customHeight="1" x14ac:dyDescent="0.25">
      <c r="A311" s="20" t="s">
        <v>603</v>
      </c>
      <c r="B311" s="68" t="s">
        <v>604</v>
      </c>
      <c r="C311" s="66" t="s">
        <v>18</v>
      </c>
      <c r="D311" s="67">
        <v>110</v>
      </c>
      <c r="E311" s="30">
        <v>18.5</v>
      </c>
      <c r="F311" s="31">
        <v>8</v>
      </c>
      <c r="G311" s="31">
        <f t="shared" si="46"/>
        <v>2035</v>
      </c>
      <c r="H311" s="127">
        <f t="shared" si="47"/>
        <v>2197.8000000000002</v>
      </c>
      <c r="M311" s="145">
        <f t="shared" si="48"/>
        <v>27.5</v>
      </c>
      <c r="N311" s="145"/>
    </row>
    <row r="312" spans="1:14" ht="15.75" customHeight="1" x14ac:dyDescent="0.25">
      <c r="A312" s="20" t="s">
        <v>605</v>
      </c>
      <c r="B312" s="33" t="s">
        <v>606</v>
      </c>
      <c r="C312" s="66" t="s">
        <v>527</v>
      </c>
      <c r="D312" s="67">
        <v>200</v>
      </c>
      <c r="E312" s="30">
        <v>18.52</v>
      </c>
      <c r="F312" s="31">
        <v>8</v>
      </c>
      <c r="G312" s="31">
        <f t="shared" si="46"/>
        <v>3704</v>
      </c>
      <c r="H312" s="127">
        <f t="shared" si="47"/>
        <v>4000.32</v>
      </c>
      <c r="M312" s="145">
        <f t="shared" si="48"/>
        <v>50</v>
      </c>
      <c r="N312" s="145"/>
    </row>
    <row r="313" spans="1:14" ht="15.75" customHeight="1" x14ac:dyDescent="0.25">
      <c r="A313" s="20" t="s">
        <v>607</v>
      </c>
      <c r="B313" s="68" t="s">
        <v>608</v>
      </c>
      <c r="C313" s="66" t="s">
        <v>527</v>
      </c>
      <c r="D313" s="67">
        <v>70</v>
      </c>
      <c r="E313" s="30">
        <v>35</v>
      </c>
      <c r="F313" s="31">
        <v>8</v>
      </c>
      <c r="G313" s="31">
        <f t="shared" si="46"/>
        <v>2450</v>
      </c>
      <c r="H313" s="127">
        <f t="shared" si="47"/>
        <v>2646</v>
      </c>
      <c r="M313" s="145">
        <f t="shared" si="48"/>
        <v>17.5</v>
      </c>
      <c r="N313" s="145"/>
    </row>
    <row r="314" spans="1:14" ht="15.75" customHeight="1" x14ac:dyDescent="0.25">
      <c r="A314" s="20" t="s">
        <v>609</v>
      </c>
      <c r="B314" s="50" t="s">
        <v>610</v>
      </c>
      <c r="C314" s="66" t="s">
        <v>527</v>
      </c>
      <c r="D314" s="67">
        <v>60</v>
      </c>
      <c r="E314" s="30">
        <v>16</v>
      </c>
      <c r="F314" s="31">
        <v>8</v>
      </c>
      <c r="G314" s="31">
        <f t="shared" si="46"/>
        <v>960</v>
      </c>
      <c r="H314" s="127">
        <f t="shared" si="47"/>
        <v>1036.8000000000002</v>
      </c>
      <c r="M314" s="145">
        <f t="shared" si="48"/>
        <v>15</v>
      </c>
      <c r="N314" s="145"/>
    </row>
    <row r="315" spans="1:14" ht="15.75" customHeight="1" x14ac:dyDescent="0.25">
      <c r="A315" s="20" t="s">
        <v>611</v>
      </c>
      <c r="B315" s="50" t="s">
        <v>612</v>
      </c>
      <c r="C315" s="66" t="s">
        <v>527</v>
      </c>
      <c r="D315" s="67">
        <v>40</v>
      </c>
      <c r="E315" s="30">
        <v>36.54</v>
      </c>
      <c r="F315" s="31">
        <v>8</v>
      </c>
      <c r="G315" s="31">
        <f t="shared" si="46"/>
        <v>1461.6</v>
      </c>
      <c r="H315" s="127">
        <f t="shared" si="47"/>
        <v>1578.528</v>
      </c>
      <c r="M315" s="145">
        <f t="shared" si="48"/>
        <v>10</v>
      </c>
      <c r="N315" s="145"/>
    </row>
    <row r="316" spans="1:14" ht="15.75" customHeight="1" x14ac:dyDescent="0.25">
      <c r="A316" s="20" t="s">
        <v>613</v>
      </c>
      <c r="B316" s="50" t="s">
        <v>614</v>
      </c>
      <c r="C316" s="66" t="s">
        <v>527</v>
      </c>
      <c r="D316" s="67">
        <v>10</v>
      </c>
      <c r="E316" s="30">
        <v>19</v>
      </c>
      <c r="F316" s="31">
        <v>8</v>
      </c>
      <c r="G316" s="31">
        <f t="shared" si="46"/>
        <v>190</v>
      </c>
      <c r="H316" s="127">
        <f t="shared" si="47"/>
        <v>205.20000000000002</v>
      </c>
      <c r="M316" s="145">
        <f t="shared" si="48"/>
        <v>2.5</v>
      </c>
      <c r="N316" s="145"/>
    </row>
    <row r="317" spans="1:14" ht="15.75" customHeight="1" x14ac:dyDescent="0.25">
      <c r="A317" s="20" t="s">
        <v>615</v>
      </c>
      <c r="B317" s="50" t="s">
        <v>616</v>
      </c>
      <c r="C317" s="66" t="s">
        <v>527</v>
      </c>
      <c r="D317" s="67">
        <v>20</v>
      </c>
      <c r="E317" s="30">
        <v>24</v>
      </c>
      <c r="F317" s="31">
        <v>8</v>
      </c>
      <c r="G317" s="31">
        <f t="shared" si="46"/>
        <v>480</v>
      </c>
      <c r="H317" s="127">
        <f t="shared" si="47"/>
        <v>518.40000000000009</v>
      </c>
      <c r="M317" s="145">
        <f t="shared" si="48"/>
        <v>5</v>
      </c>
      <c r="N317" s="145"/>
    </row>
    <row r="318" spans="1:14" ht="15.75" customHeight="1" x14ac:dyDescent="0.25">
      <c r="A318" s="20" t="s">
        <v>617</v>
      </c>
      <c r="B318" s="50" t="s">
        <v>618</v>
      </c>
      <c r="C318" s="66" t="s">
        <v>527</v>
      </c>
      <c r="D318" s="67">
        <v>30</v>
      </c>
      <c r="E318" s="30">
        <v>29.6</v>
      </c>
      <c r="F318" s="31">
        <v>8</v>
      </c>
      <c r="G318" s="31">
        <f t="shared" si="46"/>
        <v>888</v>
      </c>
      <c r="H318" s="127">
        <f t="shared" si="47"/>
        <v>959.04000000000008</v>
      </c>
      <c r="M318" s="145">
        <f t="shared" si="48"/>
        <v>7.5</v>
      </c>
      <c r="N318" s="145"/>
    </row>
    <row r="319" spans="1:14" ht="15.75" customHeight="1" x14ac:dyDescent="0.25">
      <c r="A319" s="20" t="s">
        <v>619</v>
      </c>
      <c r="B319" s="68" t="s">
        <v>620</v>
      </c>
      <c r="C319" s="66" t="s">
        <v>527</v>
      </c>
      <c r="D319" s="67">
        <v>60</v>
      </c>
      <c r="E319" s="30">
        <v>2.5</v>
      </c>
      <c r="F319" s="31">
        <v>23</v>
      </c>
      <c r="G319" s="31">
        <f t="shared" si="46"/>
        <v>150</v>
      </c>
      <c r="H319" s="127">
        <f>SUM(G319*1.23)</f>
        <v>184.5</v>
      </c>
      <c r="M319" s="145">
        <f t="shared" si="48"/>
        <v>15</v>
      </c>
      <c r="N319" s="145"/>
    </row>
    <row r="320" spans="1:14" ht="15.75" customHeight="1" x14ac:dyDescent="0.25">
      <c r="A320" s="20" t="s">
        <v>621</v>
      </c>
      <c r="B320" s="50" t="s">
        <v>622</v>
      </c>
      <c r="C320" s="66" t="s">
        <v>527</v>
      </c>
      <c r="D320" s="67">
        <v>20</v>
      </c>
      <c r="E320" s="30">
        <v>30</v>
      </c>
      <c r="F320" s="31">
        <v>5</v>
      </c>
      <c r="G320" s="31">
        <f t="shared" si="46"/>
        <v>600</v>
      </c>
      <c r="H320" s="127">
        <f>SUM(G320*1.05)</f>
        <v>630</v>
      </c>
      <c r="M320" s="145">
        <f t="shared" si="48"/>
        <v>5</v>
      </c>
      <c r="N320" s="145"/>
    </row>
    <row r="321" spans="1:14" ht="15.75" customHeight="1" x14ac:dyDescent="0.25">
      <c r="A321" s="20" t="s">
        <v>623</v>
      </c>
      <c r="B321" s="27" t="s">
        <v>624</v>
      </c>
      <c r="C321" s="66" t="s">
        <v>527</v>
      </c>
      <c r="D321" s="67">
        <v>20</v>
      </c>
      <c r="E321" s="30">
        <v>30</v>
      </c>
      <c r="F321" s="31">
        <v>5</v>
      </c>
      <c r="G321" s="31">
        <f t="shared" si="46"/>
        <v>600</v>
      </c>
      <c r="H321" s="127">
        <f t="shared" ref="H321:H324" si="49">SUM(G321*1.05)</f>
        <v>630</v>
      </c>
      <c r="M321" s="145">
        <f t="shared" si="48"/>
        <v>5</v>
      </c>
      <c r="N321" s="145"/>
    </row>
    <row r="322" spans="1:14" ht="15.75" customHeight="1" x14ac:dyDescent="0.25">
      <c r="A322" s="20" t="s">
        <v>625</v>
      </c>
      <c r="B322" s="27" t="s">
        <v>626</v>
      </c>
      <c r="C322" s="66" t="s">
        <v>527</v>
      </c>
      <c r="D322" s="67">
        <v>20</v>
      </c>
      <c r="E322" s="30">
        <v>30</v>
      </c>
      <c r="F322" s="31">
        <v>5</v>
      </c>
      <c r="G322" s="31">
        <f t="shared" si="46"/>
        <v>600</v>
      </c>
      <c r="H322" s="127">
        <f t="shared" si="49"/>
        <v>630</v>
      </c>
      <c r="M322" s="145">
        <f t="shared" si="48"/>
        <v>5</v>
      </c>
      <c r="N322" s="145"/>
    </row>
    <row r="323" spans="1:14" ht="15.75" customHeight="1" x14ac:dyDescent="0.25">
      <c r="A323" s="20" t="s">
        <v>627</v>
      </c>
      <c r="B323" s="27" t="s">
        <v>628</v>
      </c>
      <c r="C323" s="66" t="s">
        <v>527</v>
      </c>
      <c r="D323" s="67">
        <v>20</v>
      </c>
      <c r="E323" s="30">
        <v>30</v>
      </c>
      <c r="F323" s="31">
        <v>5</v>
      </c>
      <c r="G323" s="31">
        <f t="shared" si="46"/>
        <v>600</v>
      </c>
      <c r="H323" s="127">
        <f t="shared" si="49"/>
        <v>630</v>
      </c>
      <c r="M323" s="145">
        <f t="shared" ref="M323:M362" si="50">SUM(D323*0.25)</f>
        <v>5</v>
      </c>
      <c r="N323" s="145"/>
    </row>
    <row r="324" spans="1:14" ht="15.75" customHeight="1" x14ac:dyDescent="0.25">
      <c r="A324" s="20" t="s">
        <v>629</v>
      </c>
      <c r="B324" s="68" t="s">
        <v>630</v>
      </c>
      <c r="C324" s="66" t="s">
        <v>527</v>
      </c>
      <c r="D324" s="67">
        <v>200</v>
      </c>
      <c r="E324" s="30">
        <v>15</v>
      </c>
      <c r="F324" s="31">
        <v>5</v>
      </c>
      <c r="G324" s="31">
        <f t="shared" si="46"/>
        <v>3000</v>
      </c>
      <c r="H324" s="127">
        <f t="shared" si="49"/>
        <v>3150</v>
      </c>
      <c r="M324" s="145">
        <f t="shared" si="50"/>
        <v>50</v>
      </c>
      <c r="N324" s="145"/>
    </row>
    <row r="325" spans="1:14" ht="15.75" customHeight="1" x14ac:dyDescent="0.25">
      <c r="A325" s="20" t="s">
        <v>631</v>
      </c>
      <c r="B325" s="68" t="s">
        <v>632</v>
      </c>
      <c r="C325" s="66" t="s">
        <v>527</v>
      </c>
      <c r="D325" s="67">
        <v>10</v>
      </c>
      <c r="E325" s="30">
        <v>42</v>
      </c>
      <c r="F325" s="31">
        <v>23</v>
      </c>
      <c r="G325" s="31">
        <f t="shared" si="46"/>
        <v>420</v>
      </c>
      <c r="H325" s="127">
        <f>SUM(G325*1.23)</f>
        <v>516.6</v>
      </c>
      <c r="M325" s="145">
        <f t="shared" si="50"/>
        <v>2.5</v>
      </c>
      <c r="N325" s="145"/>
    </row>
    <row r="326" spans="1:14" ht="15.75" customHeight="1" x14ac:dyDescent="0.25">
      <c r="A326" s="20" t="s">
        <v>633</v>
      </c>
      <c r="B326" s="50" t="s">
        <v>634</v>
      </c>
      <c r="C326" s="66" t="s">
        <v>527</v>
      </c>
      <c r="D326" s="67">
        <v>15</v>
      </c>
      <c r="E326" s="30">
        <v>45</v>
      </c>
      <c r="F326" s="31">
        <v>5</v>
      </c>
      <c r="G326" s="31">
        <f t="shared" si="46"/>
        <v>675</v>
      </c>
      <c r="H326" s="127">
        <f>SUM(G326*1.05)</f>
        <v>708.75</v>
      </c>
      <c r="M326" s="145">
        <f t="shared" si="50"/>
        <v>3.75</v>
      </c>
      <c r="N326" s="145"/>
    </row>
    <row r="327" spans="1:14" ht="15.75" customHeight="1" x14ac:dyDescent="0.25">
      <c r="A327" s="20" t="s">
        <v>635</v>
      </c>
      <c r="B327" s="50" t="s">
        <v>636</v>
      </c>
      <c r="C327" s="66" t="s">
        <v>527</v>
      </c>
      <c r="D327" s="67">
        <v>5</v>
      </c>
      <c r="E327" s="30">
        <v>10</v>
      </c>
      <c r="F327" s="31">
        <v>23</v>
      </c>
      <c r="G327" s="31">
        <f t="shared" si="46"/>
        <v>50</v>
      </c>
      <c r="H327" s="127">
        <f>SUM(G327*1.23)</f>
        <v>61.5</v>
      </c>
      <c r="M327" s="145">
        <f t="shared" si="50"/>
        <v>1.25</v>
      </c>
      <c r="N327" s="145"/>
    </row>
    <row r="328" spans="1:14" ht="15.75" customHeight="1" x14ac:dyDescent="0.25">
      <c r="A328" s="20" t="s">
        <v>637</v>
      </c>
      <c r="B328" s="68" t="s">
        <v>638</v>
      </c>
      <c r="C328" s="66" t="s">
        <v>527</v>
      </c>
      <c r="D328" s="67">
        <v>15</v>
      </c>
      <c r="E328" s="30">
        <v>243.25</v>
      </c>
      <c r="F328" s="31">
        <v>5</v>
      </c>
      <c r="G328" s="31">
        <f t="shared" si="46"/>
        <v>3648.75</v>
      </c>
      <c r="H328" s="127">
        <f>SUM(G328*1.05)</f>
        <v>3831.1875</v>
      </c>
      <c r="M328" s="145">
        <f t="shared" si="50"/>
        <v>3.75</v>
      </c>
      <c r="N328" s="145"/>
    </row>
    <row r="329" spans="1:14" ht="15.75" customHeight="1" x14ac:dyDescent="0.25">
      <c r="A329" s="20" t="s">
        <v>639</v>
      </c>
      <c r="B329" s="68" t="s">
        <v>640</v>
      </c>
      <c r="C329" s="66" t="s">
        <v>527</v>
      </c>
      <c r="D329" s="67">
        <v>15</v>
      </c>
      <c r="E329" s="30">
        <v>83.44</v>
      </c>
      <c r="F329" s="31">
        <v>0</v>
      </c>
      <c r="G329" s="31">
        <f t="shared" si="46"/>
        <v>1251.5999999999999</v>
      </c>
      <c r="H329" s="127">
        <f t="shared" ref="H329:H331" si="51">SUM(G329*1.05)</f>
        <v>1314.18</v>
      </c>
      <c r="M329" s="145">
        <f t="shared" si="50"/>
        <v>3.75</v>
      </c>
      <c r="N329" s="145"/>
    </row>
    <row r="330" spans="1:14" ht="15.75" customHeight="1" x14ac:dyDescent="0.25">
      <c r="A330" s="20" t="s">
        <v>641</v>
      </c>
      <c r="B330" s="50" t="s">
        <v>642</v>
      </c>
      <c r="C330" s="66" t="s">
        <v>527</v>
      </c>
      <c r="D330" s="67">
        <v>15</v>
      </c>
      <c r="E330" s="30">
        <v>20</v>
      </c>
      <c r="F330" s="31">
        <v>5</v>
      </c>
      <c r="G330" s="31">
        <f t="shared" si="46"/>
        <v>300</v>
      </c>
      <c r="H330" s="127">
        <f t="shared" si="51"/>
        <v>315</v>
      </c>
      <c r="M330" s="145">
        <f t="shared" si="50"/>
        <v>3.75</v>
      </c>
      <c r="N330" s="145"/>
    </row>
    <row r="331" spans="1:14" ht="15.75" customHeight="1" x14ac:dyDescent="0.25">
      <c r="A331" s="20" t="s">
        <v>643</v>
      </c>
      <c r="B331" s="50" t="s">
        <v>644</v>
      </c>
      <c r="C331" s="66" t="s">
        <v>527</v>
      </c>
      <c r="D331" s="67">
        <v>7</v>
      </c>
      <c r="E331" s="30">
        <v>20</v>
      </c>
      <c r="F331" s="31">
        <v>5</v>
      </c>
      <c r="G331" s="31">
        <f t="shared" si="46"/>
        <v>140</v>
      </c>
      <c r="H331" s="127">
        <f t="shared" si="51"/>
        <v>147</v>
      </c>
      <c r="M331" s="145">
        <f t="shared" si="50"/>
        <v>1.75</v>
      </c>
      <c r="N331" s="145"/>
    </row>
    <row r="332" spans="1:14" ht="15.75" customHeight="1" x14ac:dyDescent="0.25">
      <c r="A332" s="20" t="s">
        <v>645</v>
      </c>
      <c r="B332" s="68" t="s">
        <v>646</v>
      </c>
      <c r="C332" s="66" t="s">
        <v>527</v>
      </c>
      <c r="D332" s="67">
        <v>20</v>
      </c>
      <c r="E332" s="30">
        <v>96.83</v>
      </c>
      <c r="F332" s="31">
        <v>8</v>
      </c>
      <c r="G332" s="31">
        <f t="shared" si="46"/>
        <v>1936.6</v>
      </c>
      <c r="H332" s="127">
        <f>SUM(G332*1.08)</f>
        <v>2091.5280000000002</v>
      </c>
      <c r="M332" s="145">
        <f t="shared" si="50"/>
        <v>5</v>
      </c>
      <c r="N332" s="145"/>
    </row>
    <row r="333" spans="1:14" ht="15.75" customHeight="1" x14ac:dyDescent="0.25">
      <c r="A333" s="20" t="s">
        <v>647</v>
      </c>
      <c r="B333" s="33" t="s">
        <v>648</v>
      </c>
      <c r="C333" s="66" t="s">
        <v>527</v>
      </c>
      <c r="D333" s="67">
        <v>10</v>
      </c>
      <c r="E333" s="30">
        <v>203.7</v>
      </c>
      <c r="F333" s="31">
        <v>5</v>
      </c>
      <c r="G333" s="31">
        <f t="shared" si="46"/>
        <v>2037</v>
      </c>
      <c r="H333" s="127">
        <f>SUM(G333*1.05)</f>
        <v>2138.85</v>
      </c>
      <c r="M333" s="145">
        <f t="shared" si="50"/>
        <v>2.5</v>
      </c>
      <c r="N333" s="145"/>
    </row>
    <row r="334" spans="1:14" ht="15.75" customHeight="1" x14ac:dyDescent="0.25">
      <c r="A334" s="20" t="s">
        <v>649</v>
      </c>
      <c r="B334" s="33" t="s">
        <v>650</v>
      </c>
      <c r="C334" s="66" t="s">
        <v>527</v>
      </c>
      <c r="D334" s="67">
        <v>10</v>
      </c>
      <c r="E334" s="30">
        <v>190</v>
      </c>
      <c r="F334" s="31">
        <v>5</v>
      </c>
      <c r="G334" s="31">
        <f t="shared" si="46"/>
        <v>1900</v>
      </c>
      <c r="H334" s="127">
        <f t="shared" ref="H334:H335" si="52">SUM(G334*1.05)</f>
        <v>1995</v>
      </c>
      <c r="M334" s="145">
        <f t="shared" si="50"/>
        <v>2.5</v>
      </c>
      <c r="N334" s="145"/>
    </row>
    <row r="335" spans="1:14" ht="18" customHeight="1" x14ac:dyDescent="0.25">
      <c r="A335" s="20" t="s">
        <v>651</v>
      </c>
      <c r="B335" s="27" t="s">
        <v>652</v>
      </c>
      <c r="C335" s="66" t="s">
        <v>527</v>
      </c>
      <c r="D335" s="67">
        <v>10</v>
      </c>
      <c r="E335" s="30">
        <v>20</v>
      </c>
      <c r="F335" s="31">
        <v>5</v>
      </c>
      <c r="G335" s="31">
        <f t="shared" si="46"/>
        <v>200</v>
      </c>
      <c r="H335" s="127">
        <f t="shared" si="52"/>
        <v>210</v>
      </c>
      <c r="M335" s="145">
        <f t="shared" si="50"/>
        <v>2.5</v>
      </c>
      <c r="N335" s="145"/>
    </row>
    <row r="336" spans="1:14" ht="15.75" customHeight="1" x14ac:dyDescent="0.25">
      <c r="A336" s="20" t="s">
        <v>653</v>
      </c>
      <c r="B336" s="27" t="s">
        <v>116</v>
      </c>
      <c r="C336" s="66" t="s">
        <v>527</v>
      </c>
      <c r="D336" s="67">
        <v>15</v>
      </c>
      <c r="E336" s="30">
        <v>62.17</v>
      </c>
      <c r="F336" s="31">
        <v>8</v>
      </c>
      <c r="G336" s="31">
        <f t="shared" si="46"/>
        <v>932.55000000000007</v>
      </c>
      <c r="H336" s="127">
        <f>SUM(G336*1.08)</f>
        <v>1007.1540000000001</v>
      </c>
      <c r="M336" s="145">
        <f t="shared" si="50"/>
        <v>3.75</v>
      </c>
      <c r="N336" s="145"/>
    </row>
    <row r="337" spans="1:14" ht="15.75" customHeight="1" x14ac:dyDescent="0.25">
      <c r="A337" s="20" t="s">
        <v>654</v>
      </c>
      <c r="B337" s="27" t="s">
        <v>655</v>
      </c>
      <c r="C337" s="66" t="s">
        <v>527</v>
      </c>
      <c r="D337" s="67">
        <v>15</v>
      </c>
      <c r="E337" s="30">
        <v>56.58</v>
      </c>
      <c r="F337" s="31">
        <v>5</v>
      </c>
      <c r="G337" s="31">
        <f t="shared" si="46"/>
        <v>848.69999999999993</v>
      </c>
      <c r="H337" s="127">
        <f>SUM(G337*1.05)</f>
        <v>891.13499999999999</v>
      </c>
      <c r="M337" s="145">
        <f t="shared" si="50"/>
        <v>3.75</v>
      </c>
      <c r="N337" s="145"/>
    </row>
    <row r="338" spans="1:14" ht="15.75" customHeight="1" x14ac:dyDescent="0.25">
      <c r="A338" s="20" t="s">
        <v>656</v>
      </c>
      <c r="B338" s="33" t="s">
        <v>50</v>
      </c>
      <c r="C338" s="66" t="s">
        <v>18</v>
      </c>
      <c r="D338" s="67">
        <v>15</v>
      </c>
      <c r="E338" s="30">
        <v>81.47</v>
      </c>
      <c r="F338" s="31">
        <v>5</v>
      </c>
      <c r="G338" s="31">
        <f t="shared" si="46"/>
        <v>1222.05</v>
      </c>
      <c r="H338" s="127">
        <f>SUM(G338*1.05)</f>
        <v>1283.1524999999999</v>
      </c>
      <c r="M338" s="145">
        <f t="shared" si="50"/>
        <v>3.75</v>
      </c>
      <c r="N338" s="145"/>
    </row>
    <row r="339" spans="1:14" ht="15.75" customHeight="1" x14ac:dyDescent="0.25">
      <c r="A339" s="20" t="s">
        <v>657</v>
      </c>
      <c r="B339" s="27" t="s">
        <v>658</v>
      </c>
      <c r="C339" s="66" t="s">
        <v>18</v>
      </c>
      <c r="D339" s="67">
        <v>10</v>
      </c>
      <c r="E339" s="30">
        <v>74.48</v>
      </c>
      <c r="F339" s="31">
        <v>0</v>
      </c>
      <c r="G339" s="31">
        <f t="shared" si="46"/>
        <v>744.80000000000007</v>
      </c>
      <c r="H339" s="127">
        <f>SUM(G339*1.08)</f>
        <v>804.38400000000013</v>
      </c>
      <c r="M339" s="145">
        <f t="shared" si="50"/>
        <v>2.5</v>
      </c>
      <c r="N339" s="145"/>
    </row>
    <row r="340" spans="1:14" ht="15.75" customHeight="1" x14ac:dyDescent="0.25">
      <c r="A340" s="20" t="s">
        <v>659</v>
      </c>
      <c r="B340" s="27" t="s">
        <v>660</v>
      </c>
      <c r="C340" s="66" t="s">
        <v>18</v>
      </c>
      <c r="D340" s="67">
        <v>12</v>
      </c>
      <c r="E340" s="30">
        <v>28</v>
      </c>
      <c r="F340" s="31">
        <v>0</v>
      </c>
      <c r="G340" s="31">
        <f t="shared" si="46"/>
        <v>336</v>
      </c>
      <c r="H340" s="127">
        <f>SUM(G340*1.05)</f>
        <v>352.8</v>
      </c>
      <c r="M340" s="145">
        <f t="shared" si="50"/>
        <v>3</v>
      </c>
      <c r="N340" s="145"/>
    </row>
    <row r="341" spans="1:14" ht="15.75" customHeight="1" x14ac:dyDescent="0.25">
      <c r="A341" s="20" t="s">
        <v>661</v>
      </c>
      <c r="B341" s="27" t="s">
        <v>662</v>
      </c>
      <c r="C341" s="66" t="s">
        <v>18</v>
      </c>
      <c r="D341" s="67">
        <v>15</v>
      </c>
      <c r="E341" s="30">
        <v>78.599999999999994</v>
      </c>
      <c r="F341" s="31">
        <v>5</v>
      </c>
      <c r="G341" s="31">
        <f t="shared" si="46"/>
        <v>1179</v>
      </c>
      <c r="H341" s="127">
        <f>SUM(G341*1.05)</f>
        <v>1237.95</v>
      </c>
      <c r="M341" s="145">
        <f t="shared" si="50"/>
        <v>3.75</v>
      </c>
      <c r="N341" s="145"/>
    </row>
    <row r="342" spans="1:14" ht="15.75" customHeight="1" x14ac:dyDescent="0.25">
      <c r="A342" s="20" t="s">
        <v>663</v>
      </c>
      <c r="B342" s="27" t="s">
        <v>664</v>
      </c>
      <c r="C342" s="66" t="s">
        <v>18</v>
      </c>
      <c r="D342" s="67">
        <v>10</v>
      </c>
      <c r="E342" s="30">
        <v>67.8</v>
      </c>
      <c r="F342" s="31">
        <v>8</v>
      </c>
      <c r="G342" s="31">
        <f t="shared" si="46"/>
        <v>678</v>
      </c>
      <c r="H342" s="127">
        <f>SUM(G342*1.08)</f>
        <v>732.24</v>
      </c>
      <c r="M342" s="145">
        <f t="shared" si="50"/>
        <v>2.5</v>
      </c>
      <c r="N342" s="145"/>
    </row>
    <row r="343" spans="1:14" ht="15.75" customHeight="1" x14ac:dyDescent="0.25">
      <c r="A343" s="20" t="s">
        <v>665</v>
      </c>
      <c r="B343" s="27" t="s">
        <v>666</v>
      </c>
      <c r="C343" s="66" t="s">
        <v>18</v>
      </c>
      <c r="D343" s="67">
        <v>5</v>
      </c>
      <c r="E343" s="30">
        <v>44.9</v>
      </c>
      <c r="F343" s="31">
        <v>5</v>
      </c>
      <c r="G343" s="31">
        <f t="shared" si="46"/>
        <v>224.5</v>
      </c>
      <c r="H343" s="127">
        <f>SUM(G343*1.05)</f>
        <v>235.72500000000002</v>
      </c>
      <c r="M343" s="145">
        <f t="shared" si="50"/>
        <v>1.25</v>
      </c>
      <c r="N343" s="145"/>
    </row>
    <row r="344" spans="1:14" ht="15.75" customHeight="1" x14ac:dyDescent="0.25">
      <c r="A344" s="20" t="s">
        <v>667</v>
      </c>
      <c r="B344" s="27" t="s">
        <v>668</v>
      </c>
      <c r="C344" s="66" t="s">
        <v>18</v>
      </c>
      <c r="D344" s="67">
        <v>10</v>
      </c>
      <c r="E344" s="30">
        <v>143.4</v>
      </c>
      <c r="F344" s="31">
        <v>5</v>
      </c>
      <c r="G344" s="31">
        <f t="shared" si="46"/>
        <v>1434</v>
      </c>
      <c r="H344" s="127">
        <f t="shared" ref="H344:H347" si="53">SUM(G344*1.05)</f>
        <v>1505.7</v>
      </c>
      <c r="M344" s="145">
        <f t="shared" si="50"/>
        <v>2.5</v>
      </c>
      <c r="N344" s="145"/>
    </row>
    <row r="345" spans="1:14" ht="15.75" customHeight="1" x14ac:dyDescent="0.25">
      <c r="A345" s="20" t="s">
        <v>669</v>
      </c>
      <c r="B345" s="27" t="s">
        <v>670</v>
      </c>
      <c r="C345" s="70" t="s">
        <v>18</v>
      </c>
      <c r="D345" s="67">
        <v>10</v>
      </c>
      <c r="E345" s="30">
        <v>54.7</v>
      </c>
      <c r="F345" s="31">
        <v>5</v>
      </c>
      <c r="G345" s="31">
        <f t="shared" si="46"/>
        <v>547</v>
      </c>
      <c r="H345" s="127">
        <f t="shared" si="53"/>
        <v>574.35</v>
      </c>
      <c r="M345" s="145">
        <f t="shared" si="50"/>
        <v>2.5</v>
      </c>
      <c r="N345" s="145"/>
    </row>
    <row r="346" spans="1:14" ht="15.75" customHeight="1" x14ac:dyDescent="0.25">
      <c r="A346" s="20" t="s">
        <v>671</v>
      </c>
      <c r="B346" s="27" t="s">
        <v>672</v>
      </c>
      <c r="C346" s="70" t="s">
        <v>18</v>
      </c>
      <c r="D346" s="67">
        <v>10</v>
      </c>
      <c r="E346" s="30">
        <v>24</v>
      </c>
      <c r="F346" s="31">
        <v>5</v>
      </c>
      <c r="G346" s="31">
        <f t="shared" si="46"/>
        <v>240</v>
      </c>
      <c r="H346" s="127">
        <f t="shared" si="53"/>
        <v>252</v>
      </c>
      <c r="M346" s="145">
        <f t="shared" si="50"/>
        <v>2.5</v>
      </c>
      <c r="N346" s="145"/>
    </row>
    <row r="347" spans="1:14" ht="18" customHeight="1" x14ac:dyDescent="0.25">
      <c r="A347" s="20" t="s">
        <v>673</v>
      </c>
      <c r="B347" s="27" t="s">
        <v>674</v>
      </c>
      <c r="C347" s="66" t="s">
        <v>18</v>
      </c>
      <c r="D347" s="67">
        <v>10</v>
      </c>
      <c r="E347" s="30">
        <v>43.15</v>
      </c>
      <c r="F347" s="31">
        <v>5</v>
      </c>
      <c r="G347" s="31">
        <f t="shared" si="46"/>
        <v>431.5</v>
      </c>
      <c r="H347" s="127">
        <f t="shared" si="53"/>
        <v>453.07500000000005</v>
      </c>
      <c r="M347" s="145">
        <f t="shared" si="50"/>
        <v>2.5</v>
      </c>
      <c r="N347" s="145"/>
    </row>
    <row r="348" spans="1:14" ht="15.75" customHeight="1" x14ac:dyDescent="0.25">
      <c r="A348" s="20" t="s">
        <v>675</v>
      </c>
      <c r="B348" s="27" t="s">
        <v>676</v>
      </c>
      <c r="C348" s="66" t="s">
        <v>18</v>
      </c>
      <c r="D348" s="67">
        <v>10</v>
      </c>
      <c r="E348" s="30">
        <v>91.44</v>
      </c>
      <c r="F348" s="31">
        <v>8</v>
      </c>
      <c r="G348" s="31">
        <f t="shared" si="46"/>
        <v>914.4</v>
      </c>
      <c r="H348" s="127">
        <f>SUM(G348*1.08)</f>
        <v>987.55200000000002</v>
      </c>
      <c r="M348" s="145">
        <f t="shared" si="50"/>
        <v>2.5</v>
      </c>
      <c r="N348" s="145"/>
    </row>
    <row r="349" spans="1:14" ht="18" customHeight="1" x14ac:dyDescent="0.25">
      <c r="A349" s="20" t="s">
        <v>677</v>
      </c>
      <c r="B349" s="27" t="s">
        <v>678</v>
      </c>
      <c r="C349" s="66" t="s">
        <v>18</v>
      </c>
      <c r="D349" s="67">
        <v>10</v>
      </c>
      <c r="E349" s="30">
        <v>39.5</v>
      </c>
      <c r="F349" s="31">
        <v>8</v>
      </c>
      <c r="G349" s="31">
        <f t="shared" si="46"/>
        <v>395</v>
      </c>
      <c r="H349" s="127">
        <f t="shared" ref="H349:H360" si="54">SUM(G349*1.08)</f>
        <v>426.6</v>
      </c>
      <c r="M349" s="145">
        <f t="shared" si="50"/>
        <v>2.5</v>
      </c>
      <c r="N349" s="145"/>
    </row>
    <row r="350" spans="1:14" ht="15.75" customHeight="1" x14ac:dyDescent="0.25">
      <c r="A350" s="20" t="s">
        <v>679</v>
      </c>
      <c r="B350" s="27" t="s">
        <v>680</v>
      </c>
      <c r="C350" s="66" t="s">
        <v>18</v>
      </c>
      <c r="D350" s="67">
        <v>50</v>
      </c>
      <c r="E350" s="30">
        <v>75.900000000000006</v>
      </c>
      <c r="F350" s="31">
        <v>8</v>
      </c>
      <c r="G350" s="31">
        <f t="shared" si="46"/>
        <v>3795.0000000000005</v>
      </c>
      <c r="H350" s="127">
        <f t="shared" si="54"/>
        <v>4098.6000000000004</v>
      </c>
      <c r="M350" s="145">
        <f t="shared" si="50"/>
        <v>12.5</v>
      </c>
      <c r="N350" s="145"/>
    </row>
    <row r="351" spans="1:14" ht="15.75" customHeight="1" x14ac:dyDescent="0.25">
      <c r="A351" s="20" t="s">
        <v>681</v>
      </c>
      <c r="B351" s="27" t="s">
        <v>682</v>
      </c>
      <c r="C351" s="66" t="s">
        <v>18</v>
      </c>
      <c r="D351" s="67">
        <v>20</v>
      </c>
      <c r="E351" s="30">
        <v>75.900000000000006</v>
      </c>
      <c r="F351" s="31">
        <v>8</v>
      </c>
      <c r="G351" s="31">
        <f t="shared" si="46"/>
        <v>1518</v>
      </c>
      <c r="H351" s="127">
        <f t="shared" si="54"/>
        <v>1639.44</v>
      </c>
      <c r="M351" s="145">
        <f t="shared" si="50"/>
        <v>5</v>
      </c>
      <c r="N351" s="145"/>
    </row>
    <row r="352" spans="1:14" ht="15.75" customHeight="1" x14ac:dyDescent="0.25">
      <c r="A352" s="20" t="s">
        <v>683</v>
      </c>
      <c r="B352" s="27" t="s">
        <v>684</v>
      </c>
      <c r="C352" s="66" t="s">
        <v>18</v>
      </c>
      <c r="D352" s="67">
        <v>8</v>
      </c>
      <c r="E352" s="30">
        <v>56.5</v>
      </c>
      <c r="F352" s="31">
        <v>8</v>
      </c>
      <c r="G352" s="31">
        <f t="shared" si="46"/>
        <v>452</v>
      </c>
      <c r="H352" s="127">
        <f t="shared" si="54"/>
        <v>488.16</v>
      </c>
      <c r="M352" s="145">
        <f t="shared" si="50"/>
        <v>2</v>
      </c>
      <c r="N352" s="145"/>
    </row>
    <row r="353" spans="1:16" ht="15.75" customHeight="1" x14ac:dyDescent="0.25">
      <c r="A353" s="20" t="s">
        <v>685</v>
      </c>
      <c r="B353" s="27" t="s">
        <v>686</v>
      </c>
      <c r="C353" s="66" t="s">
        <v>18</v>
      </c>
      <c r="D353" s="67">
        <v>8</v>
      </c>
      <c r="E353" s="30">
        <v>44.8</v>
      </c>
      <c r="F353" s="31">
        <v>8</v>
      </c>
      <c r="G353" s="31">
        <f t="shared" si="46"/>
        <v>358.4</v>
      </c>
      <c r="H353" s="127">
        <f t="shared" si="54"/>
        <v>387.072</v>
      </c>
      <c r="M353" s="145">
        <f t="shared" si="50"/>
        <v>2</v>
      </c>
      <c r="N353" s="145"/>
    </row>
    <row r="354" spans="1:16" ht="15.75" customHeight="1" x14ac:dyDescent="0.25">
      <c r="A354" s="20" t="s">
        <v>687</v>
      </c>
      <c r="B354" s="27" t="s">
        <v>688</v>
      </c>
      <c r="C354" s="66" t="s">
        <v>18</v>
      </c>
      <c r="D354" s="67">
        <v>5</v>
      </c>
      <c r="E354" s="30">
        <v>39.9</v>
      </c>
      <c r="F354" s="31">
        <v>8</v>
      </c>
      <c r="G354" s="31">
        <f t="shared" si="46"/>
        <v>199.5</v>
      </c>
      <c r="H354" s="127">
        <f t="shared" si="54"/>
        <v>215.46</v>
      </c>
      <c r="M354" s="145">
        <f t="shared" si="50"/>
        <v>1.25</v>
      </c>
      <c r="N354" s="145"/>
    </row>
    <row r="355" spans="1:16" ht="15.75" customHeight="1" x14ac:dyDescent="0.25">
      <c r="A355" s="20" t="s">
        <v>689</v>
      </c>
      <c r="B355" s="27" t="s">
        <v>690</v>
      </c>
      <c r="C355" s="66" t="s">
        <v>18</v>
      </c>
      <c r="D355" s="67">
        <v>5</v>
      </c>
      <c r="E355" s="30">
        <v>54.6</v>
      </c>
      <c r="F355" s="31">
        <v>8</v>
      </c>
      <c r="G355" s="31">
        <f t="shared" si="46"/>
        <v>273</v>
      </c>
      <c r="H355" s="127">
        <f t="shared" si="54"/>
        <v>294.84000000000003</v>
      </c>
      <c r="M355" s="145">
        <f t="shared" si="50"/>
        <v>1.25</v>
      </c>
      <c r="N355" s="145"/>
    </row>
    <row r="356" spans="1:16" ht="15.75" customHeight="1" x14ac:dyDescent="0.25">
      <c r="A356" s="20" t="s">
        <v>691</v>
      </c>
      <c r="B356" s="27" t="s">
        <v>692</v>
      </c>
      <c r="C356" s="66" t="s">
        <v>18</v>
      </c>
      <c r="D356" s="67">
        <v>8</v>
      </c>
      <c r="E356" s="30">
        <v>33</v>
      </c>
      <c r="F356" s="31">
        <v>8</v>
      </c>
      <c r="G356" s="31">
        <f t="shared" si="46"/>
        <v>264</v>
      </c>
      <c r="H356" s="127">
        <f t="shared" si="54"/>
        <v>285.12</v>
      </c>
      <c r="M356" s="145">
        <f t="shared" si="50"/>
        <v>2</v>
      </c>
      <c r="N356" s="145"/>
    </row>
    <row r="357" spans="1:16" ht="15.75" hidden="1" customHeight="1" x14ac:dyDescent="0.25">
      <c r="A357" s="20" t="s">
        <v>693</v>
      </c>
      <c r="B357" s="27" t="s">
        <v>694</v>
      </c>
      <c r="C357" s="66" t="s">
        <v>18</v>
      </c>
      <c r="D357" s="67"/>
      <c r="E357" s="30"/>
      <c r="F357" s="31"/>
      <c r="G357" s="31">
        <f t="shared" si="46"/>
        <v>0</v>
      </c>
      <c r="H357" s="127">
        <f t="shared" si="54"/>
        <v>0</v>
      </c>
      <c r="M357" s="145">
        <f t="shared" si="50"/>
        <v>0</v>
      </c>
      <c r="N357" s="145"/>
    </row>
    <row r="358" spans="1:16" ht="15.75" hidden="1" customHeight="1" x14ac:dyDescent="0.25">
      <c r="A358" s="20" t="s">
        <v>695</v>
      </c>
      <c r="B358" s="27" t="s">
        <v>696</v>
      </c>
      <c r="C358" s="66" t="s">
        <v>18</v>
      </c>
      <c r="D358" s="67"/>
      <c r="E358" s="30"/>
      <c r="F358" s="31"/>
      <c r="G358" s="31">
        <f t="shared" si="46"/>
        <v>0</v>
      </c>
      <c r="H358" s="127">
        <f t="shared" si="54"/>
        <v>0</v>
      </c>
      <c r="M358" s="145">
        <f t="shared" si="50"/>
        <v>0</v>
      </c>
      <c r="N358" s="145"/>
    </row>
    <row r="359" spans="1:16" ht="15.75" hidden="1" customHeight="1" x14ac:dyDescent="0.25">
      <c r="A359" s="20" t="s">
        <v>697</v>
      </c>
      <c r="B359" s="27" t="s">
        <v>698</v>
      </c>
      <c r="C359" s="66" t="s">
        <v>18</v>
      </c>
      <c r="D359" s="67"/>
      <c r="E359" s="30"/>
      <c r="F359" s="31"/>
      <c r="G359" s="31">
        <f t="shared" si="46"/>
        <v>0</v>
      </c>
      <c r="H359" s="127">
        <f t="shared" si="54"/>
        <v>0</v>
      </c>
      <c r="M359" s="145">
        <f t="shared" si="50"/>
        <v>0</v>
      </c>
      <c r="N359" s="145"/>
    </row>
    <row r="360" spans="1:16" ht="18" customHeight="1" x14ac:dyDescent="0.25">
      <c r="A360" s="20" t="s">
        <v>699</v>
      </c>
      <c r="B360" s="27" t="s">
        <v>700</v>
      </c>
      <c r="C360" s="66" t="s">
        <v>18</v>
      </c>
      <c r="D360" s="67">
        <v>5</v>
      </c>
      <c r="E360" s="30">
        <v>190.4</v>
      </c>
      <c r="F360" s="31">
        <v>8</v>
      </c>
      <c r="G360" s="31">
        <f t="shared" si="46"/>
        <v>952</v>
      </c>
      <c r="H360" s="127">
        <f t="shared" si="54"/>
        <v>1028.1600000000001</v>
      </c>
      <c r="M360" s="145">
        <f t="shared" si="50"/>
        <v>1.25</v>
      </c>
      <c r="N360" s="145"/>
    </row>
    <row r="361" spans="1:16" ht="15.75" customHeight="1" x14ac:dyDescent="0.25">
      <c r="A361" s="20" t="s">
        <v>701</v>
      </c>
      <c r="B361" s="27" t="s">
        <v>702</v>
      </c>
      <c r="C361" s="66" t="s">
        <v>18</v>
      </c>
      <c r="D361" s="67">
        <v>20</v>
      </c>
      <c r="E361" s="30">
        <v>34</v>
      </c>
      <c r="F361" s="31">
        <v>23</v>
      </c>
      <c r="G361" s="31">
        <f t="shared" si="46"/>
        <v>680</v>
      </c>
      <c r="H361" s="127">
        <f>SUM(G361*1.23)</f>
        <v>836.4</v>
      </c>
      <c r="M361" s="145">
        <f t="shared" si="50"/>
        <v>5</v>
      </c>
      <c r="N361" s="145"/>
    </row>
    <row r="362" spans="1:16" ht="15.75" customHeight="1" thickBot="1" x14ac:dyDescent="0.3">
      <c r="A362" s="71" t="s">
        <v>703</v>
      </c>
      <c r="B362" s="36" t="s">
        <v>704</v>
      </c>
      <c r="C362" s="72" t="s">
        <v>18</v>
      </c>
      <c r="D362" s="73">
        <v>20</v>
      </c>
      <c r="E362" s="39">
        <v>3.5</v>
      </c>
      <c r="F362" s="40">
        <v>23</v>
      </c>
      <c r="G362" s="31">
        <f t="shared" si="46"/>
        <v>70</v>
      </c>
      <c r="H362" s="127">
        <f>SUM(G362*1.23)</f>
        <v>86.1</v>
      </c>
      <c r="M362" s="145">
        <f t="shared" si="50"/>
        <v>5</v>
      </c>
      <c r="N362" s="145"/>
    </row>
    <row r="363" spans="1:16" ht="15.75" customHeight="1" thickBot="1" x14ac:dyDescent="0.3">
      <c r="A363" s="74"/>
      <c r="B363" s="201" t="s">
        <v>705</v>
      </c>
      <c r="C363" s="202"/>
      <c r="D363" s="202"/>
      <c r="E363" s="202"/>
      <c r="F363" s="202"/>
      <c r="G363" s="202"/>
      <c r="H363" s="203"/>
      <c r="I363" s="172">
        <v>1</v>
      </c>
      <c r="J363" s="171"/>
      <c r="K363" s="169">
        <f>SUM(H364:H374)</f>
        <v>26081.412000000004</v>
      </c>
      <c r="L363" s="173"/>
      <c r="M363" s="170">
        <v>0.4</v>
      </c>
      <c r="N363" s="171"/>
      <c r="O363" s="169">
        <f>SUM(K363*0.4)</f>
        <v>10432.564800000002</v>
      </c>
      <c r="P363" s="169"/>
    </row>
    <row r="364" spans="1:16" ht="15.75" customHeight="1" x14ac:dyDescent="0.25">
      <c r="A364" s="75" t="s">
        <v>706</v>
      </c>
      <c r="B364" s="76" t="s">
        <v>707</v>
      </c>
      <c r="C364" s="141" t="s">
        <v>18</v>
      </c>
      <c r="D364" s="142">
        <v>25</v>
      </c>
      <c r="E364" s="24">
        <v>48.16</v>
      </c>
      <c r="F364" s="25">
        <v>23</v>
      </c>
      <c r="G364" s="25">
        <f>SUM(E364*D364)</f>
        <v>1204</v>
      </c>
      <c r="H364" s="138">
        <f>SUM(G364*1.23)</f>
        <v>1480.92</v>
      </c>
      <c r="M364" s="3">
        <f>SUM(D364*0.4)</f>
        <v>10</v>
      </c>
    </row>
    <row r="365" spans="1:16" ht="15.75" customHeight="1" x14ac:dyDescent="0.25">
      <c r="A365" s="78" t="s">
        <v>708</v>
      </c>
      <c r="B365" s="68" t="s">
        <v>709</v>
      </c>
      <c r="C365" s="70" t="s">
        <v>18</v>
      </c>
      <c r="D365" s="52">
        <v>20</v>
      </c>
      <c r="E365" s="30">
        <v>140</v>
      </c>
      <c r="F365" s="31">
        <v>23</v>
      </c>
      <c r="G365" s="25">
        <f t="shared" ref="G365:G374" si="55">SUM(E365*D365)</f>
        <v>2800</v>
      </c>
      <c r="H365" s="132">
        <f t="shared" ref="H365:H374" si="56">SUM(G365*1.23)</f>
        <v>3444</v>
      </c>
      <c r="M365" s="3">
        <f t="shared" ref="M365:M374" si="57">SUM(D365*0.4)</f>
        <v>8</v>
      </c>
    </row>
    <row r="366" spans="1:16" ht="15.75" customHeight="1" x14ac:dyDescent="0.25">
      <c r="A366" s="78" t="s">
        <v>710</v>
      </c>
      <c r="B366" s="50" t="s">
        <v>711</v>
      </c>
      <c r="C366" s="66" t="s">
        <v>18</v>
      </c>
      <c r="D366" s="52">
        <v>15</v>
      </c>
      <c r="E366" s="30">
        <v>46.5</v>
      </c>
      <c r="F366" s="31">
        <v>23</v>
      </c>
      <c r="G366" s="25">
        <f t="shared" si="55"/>
        <v>697.5</v>
      </c>
      <c r="H366" s="132">
        <f t="shared" si="56"/>
        <v>857.92499999999995</v>
      </c>
      <c r="M366" s="3">
        <f t="shared" si="57"/>
        <v>6</v>
      </c>
    </row>
    <row r="367" spans="1:16" ht="15.75" customHeight="1" x14ac:dyDescent="0.25">
      <c r="A367" s="78" t="s">
        <v>712</v>
      </c>
      <c r="B367" s="50" t="s">
        <v>713</v>
      </c>
      <c r="C367" s="66" t="s">
        <v>18</v>
      </c>
      <c r="D367" s="52">
        <v>20</v>
      </c>
      <c r="E367" s="30">
        <v>130</v>
      </c>
      <c r="F367" s="31">
        <v>23</v>
      </c>
      <c r="G367" s="25">
        <f t="shared" si="55"/>
        <v>2600</v>
      </c>
      <c r="H367" s="132">
        <f t="shared" si="56"/>
        <v>3198</v>
      </c>
      <c r="M367" s="3">
        <f t="shared" si="57"/>
        <v>8</v>
      </c>
    </row>
    <row r="368" spans="1:16" ht="15.75" customHeight="1" x14ac:dyDescent="0.25">
      <c r="A368" s="78" t="s">
        <v>714</v>
      </c>
      <c r="B368" s="50" t="s">
        <v>715</v>
      </c>
      <c r="C368" s="66" t="s">
        <v>18</v>
      </c>
      <c r="D368" s="52">
        <v>20</v>
      </c>
      <c r="E368" s="30">
        <v>201.95</v>
      </c>
      <c r="F368" s="31">
        <v>23</v>
      </c>
      <c r="G368" s="25">
        <f t="shared" si="55"/>
        <v>4039</v>
      </c>
      <c r="H368" s="132">
        <f t="shared" si="56"/>
        <v>4967.97</v>
      </c>
      <c r="M368" s="3">
        <f t="shared" si="57"/>
        <v>8</v>
      </c>
    </row>
    <row r="369" spans="1:16" ht="15.75" customHeight="1" x14ac:dyDescent="0.25">
      <c r="A369" s="78" t="s">
        <v>716</v>
      </c>
      <c r="B369" s="68" t="s">
        <v>717</v>
      </c>
      <c r="C369" s="70" t="s">
        <v>18</v>
      </c>
      <c r="D369" s="52">
        <v>15</v>
      </c>
      <c r="E369" s="30">
        <v>26</v>
      </c>
      <c r="F369" s="31">
        <v>23</v>
      </c>
      <c r="G369" s="25">
        <f t="shared" si="55"/>
        <v>390</v>
      </c>
      <c r="H369" s="132">
        <f t="shared" si="56"/>
        <v>479.7</v>
      </c>
      <c r="M369" s="3">
        <f t="shared" si="57"/>
        <v>6</v>
      </c>
    </row>
    <row r="370" spans="1:16" ht="15.75" customHeight="1" x14ac:dyDescent="0.25">
      <c r="A370" s="78" t="s">
        <v>718</v>
      </c>
      <c r="B370" s="50" t="s">
        <v>719</v>
      </c>
      <c r="C370" s="66" t="s">
        <v>18</v>
      </c>
      <c r="D370" s="52">
        <v>30</v>
      </c>
      <c r="E370" s="30">
        <v>23.36</v>
      </c>
      <c r="F370" s="31">
        <v>23</v>
      </c>
      <c r="G370" s="25">
        <f t="shared" si="55"/>
        <v>700.8</v>
      </c>
      <c r="H370" s="132">
        <f t="shared" si="56"/>
        <v>861.98399999999992</v>
      </c>
      <c r="M370" s="3">
        <f t="shared" si="57"/>
        <v>12</v>
      </c>
    </row>
    <row r="371" spans="1:16" ht="15.75" customHeight="1" x14ac:dyDescent="0.25">
      <c r="A371" s="78" t="s">
        <v>720</v>
      </c>
      <c r="B371" s="68" t="s">
        <v>721</v>
      </c>
      <c r="C371" s="66" t="s">
        <v>18</v>
      </c>
      <c r="D371" s="52">
        <v>30</v>
      </c>
      <c r="E371" s="30">
        <v>64.89</v>
      </c>
      <c r="F371" s="31">
        <v>23</v>
      </c>
      <c r="G371" s="25">
        <f t="shared" si="55"/>
        <v>1946.7</v>
      </c>
      <c r="H371" s="132">
        <f t="shared" si="56"/>
        <v>2394.4409999999998</v>
      </c>
      <c r="M371" s="3">
        <f t="shared" si="57"/>
        <v>12</v>
      </c>
    </row>
    <row r="372" spans="1:16" ht="15.75" customHeight="1" x14ac:dyDescent="0.25">
      <c r="A372" s="78" t="s">
        <v>722</v>
      </c>
      <c r="B372" s="34" t="s">
        <v>723</v>
      </c>
      <c r="C372" s="66" t="s">
        <v>18</v>
      </c>
      <c r="D372" s="52">
        <v>15</v>
      </c>
      <c r="E372" s="30">
        <v>85.31</v>
      </c>
      <c r="F372" s="31">
        <v>23</v>
      </c>
      <c r="G372" s="25">
        <f t="shared" si="55"/>
        <v>1279.6500000000001</v>
      </c>
      <c r="H372" s="132">
        <f t="shared" si="56"/>
        <v>1573.9695000000002</v>
      </c>
      <c r="M372" s="3">
        <f t="shared" si="57"/>
        <v>6</v>
      </c>
    </row>
    <row r="373" spans="1:16" ht="18" customHeight="1" x14ac:dyDescent="0.25">
      <c r="A373" s="78" t="s">
        <v>724</v>
      </c>
      <c r="B373" s="50" t="s">
        <v>725</v>
      </c>
      <c r="C373" s="66" t="s">
        <v>18</v>
      </c>
      <c r="D373" s="52">
        <v>10</v>
      </c>
      <c r="E373" s="30">
        <v>87.4</v>
      </c>
      <c r="F373" s="31">
        <v>23</v>
      </c>
      <c r="G373" s="25">
        <f t="shared" si="55"/>
        <v>874</v>
      </c>
      <c r="H373" s="132">
        <f t="shared" si="56"/>
        <v>1075.02</v>
      </c>
      <c r="M373" s="3">
        <f t="shared" si="57"/>
        <v>4</v>
      </c>
    </row>
    <row r="374" spans="1:16" ht="15.75" customHeight="1" thickBot="1" x14ac:dyDescent="0.3">
      <c r="A374" s="79" t="s">
        <v>726</v>
      </c>
      <c r="B374" s="53" t="s">
        <v>727</v>
      </c>
      <c r="C374" s="72" t="s">
        <v>18</v>
      </c>
      <c r="D374" s="80">
        <v>25</v>
      </c>
      <c r="E374" s="39">
        <v>186.91</v>
      </c>
      <c r="F374" s="40">
        <v>23</v>
      </c>
      <c r="G374" s="25">
        <f t="shared" si="55"/>
        <v>4672.75</v>
      </c>
      <c r="H374" s="132">
        <f t="shared" si="56"/>
        <v>5747.4825000000001</v>
      </c>
      <c r="M374" s="3">
        <f t="shared" si="57"/>
        <v>10</v>
      </c>
    </row>
    <row r="375" spans="1:16" ht="15.75" customHeight="1" thickBot="1" x14ac:dyDescent="0.3">
      <c r="A375" s="143"/>
      <c r="B375" s="201" t="s">
        <v>728</v>
      </c>
      <c r="C375" s="202"/>
      <c r="D375" s="202"/>
      <c r="E375" s="202"/>
      <c r="F375" s="202"/>
      <c r="G375" s="202"/>
      <c r="H375" s="204"/>
      <c r="I375" s="172">
        <v>1</v>
      </c>
      <c r="J375" s="171"/>
      <c r="K375" s="169">
        <f>SUM(H376:H377)</f>
        <v>2436</v>
      </c>
      <c r="L375" s="173"/>
      <c r="M375" s="170">
        <v>0.5</v>
      </c>
      <c r="N375" s="171"/>
      <c r="O375" s="169">
        <f>SUM(K375*0.5)</f>
        <v>1218</v>
      </c>
      <c r="P375" s="169"/>
    </row>
    <row r="376" spans="1:16" ht="24" customHeight="1" thickBot="1" x14ac:dyDescent="0.3">
      <c r="A376" s="75" t="s">
        <v>729</v>
      </c>
      <c r="B376" s="44" t="s">
        <v>730</v>
      </c>
      <c r="C376" s="77" t="s">
        <v>18</v>
      </c>
      <c r="D376" s="81">
        <v>120</v>
      </c>
      <c r="E376" s="24">
        <v>12</v>
      </c>
      <c r="F376" s="25">
        <v>5</v>
      </c>
      <c r="G376" s="25">
        <f>SUM(E376*D376)</f>
        <v>1440</v>
      </c>
      <c r="H376" s="126">
        <f>SUM(G376*1.05)</f>
        <v>1512</v>
      </c>
    </row>
    <row r="377" spans="1:16" ht="15.75" customHeight="1" thickBot="1" x14ac:dyDescent="0.3">
      <c r="A377" s="79" t="s">
        <v>731</v>
      </c>
      <c r="B377" s="82" t="s">
        <v>732</v>
      </c>
      <c r="C377" s="72" t="s">
        <v>18</v>
      </c>
      <c r="D377" s="83">
        <v>80</v>
      </c>
      <c r="E377" s="39">
        <v>11</v>
      </c>
      <c r="F377" s="40">
        <v>5</v>
      </c>
      <c r="G377" s="25">
        <f>SUM(E377*D377)</f>
        <v>880</v>
      </c>
      <c r="H377" s="126">
        <f>SUM(G377*1.05)</f>
        <v>924</v>
      </c>
    </row>
    <row r="378" spans="1:16" ht="15.75" customHeight="1" thickBot="1" x14ac:dyDescent="0.3">
      <c r="A378" s="74"/>
      <c r="B378" s="201" t="s">
        <v>733</v>
      </c>
      <c r="C378" s="202"/>
      <c r="D378" s="202"/>
      <c r="E378" s="202"/>
      <c r="F378" s="202"/>
      <c r="G378" s="202"/>
      <c r="H378" s="203"/>
      <c r="I378" s="172">
        <v>1</v>
      </c>
      <c r="J378" s="171"/>
      <c r="K378" s="169">
        <f>SUM(H379:H447)</f>
        <v>241891.65000000002</v>
      </c>
      <c r="L378" s="173"/>
      <c r="M378" s="170">
        <v>0.35</v>
      </c>
      <c r="N378" s="171"/>
      <c r="O378" s="169">
        <f>SUM(K378*0.35)</f>
        <v>84662.077499999999</v>
      </c>
      <c r="P378" s="169"/>
    </row>
    <row r="379" spans="1:16" ht="15.75" customHeight="1" thickBot="1" x14ac:dyDescent="0.3">
      <c r="A379" s="20" t="s">
        <v>734</v>
      </c>
      <c r="B379" s="21" t="s">
        <v>735</v>
      </c>
      <c r="C379" s="22" t="s">
        <v>18</v>
      </c>
      <c r="D379" s="23">
        <v>50</v>
      </c>
      <c r="E379" s="24">
        <v>14</v>
      </c>
      <c r="F379" s="25">
        <v>5</v>
      </c>
      <c r="G379" s="25">
        <f>SUM(E379*D379)</f>
        <v>700</v>
      </c>
      <c r="H379" s="126">
        <f>SUM(G379*1.05)</f>
        <v>735</v>
      </c>
      <c r="M379" s="3">
        <f>SUM(D379*0.35)</f>
        <v>17.5</v>
      </c>
    </row>
    <row r="380" spans="1:16" ht="15.75" customHeight="1" thickBot="1" x14ac:dyDescent="0.3">
      <c r="A380" s="20" t="s">
        <v>736</v>
      </c>
      <c r="B380" s="27" t="s">
        <v>737</v>
      </c>
      <c r="C380" s="28" t="s">
        <v>18</v>
      </c>
      <c r="D380" s="29">
        <v>30</v>
      </c>
      <c r="E380" s="30">
        <v>16</v>
      </c>
      <c r="F380" s="31">
        <v>5</v>
      </c>
      <c r="G380" s="25">
        <f t="shared" ref="G380:G443" si="58">SUM(E380*D380)</f>
        <v>480</v>
      </c>
      <c r="H380" s="126">
        <f t="shared" ref="H380:H443" si="59">SUM(G380*1.05)</f>
        <v>504</v>
      </c>
      <c r="M380" s="3">
        <f t="shared" ref="M380:M443" si="60">SUM(D380*0.35)</f>
        <v>10.5</v>
      </c>
    </row>
    <row r="381" spans="1:16" ht="15.75" customHeight="1" thickBot="1" x14ac:dyDescent="0.3">
      <c r="A381" s="20" t="s">
        <v>738</v>
      </c>
      <c r="B381" s="33" t="s">
        <v>739</v>
      </c>
      <c r="C381" s="28" t="s">
        <v>527</v>
      </c>
      <c r="D381" s="29">
        <v>200</v>
      </c>
      <c r="E381" s="30">
        <v>4.7</v>
      </c>
      <c r="F381" s="31">
        <v>5</v>
      </c>
      <c r="G381" s="25">
        <f t="shared" si="58"/>
        <v>940</v>
      </c>
      <c r="H381" s="126">
        <f t="shared" si="59"/>
        <v>987</v>
      </c>
      <c r="M381" s="3">
        <f t="shared" si="60"/>
        <v>70</v>
      </c>
    </row>
    <row r="382" spans="1:16" ht="15.75" customHeight="1" thickBot="1" x14ac:dyDescent="0.3">
      <c r="A382" s="20" t="s">
        <v>740</v>
      </c>
      <c r="B382" s="27" t="s">
        <v>741</v>
      </c>
      <c r="C382" s="28" t="s">
        <v>527</v>
      </c>
      <c r="D382" s="29">
        <v>50</v>
      </c>
      <c r="E382" s="30">
        <v>6.6</v>
      </c>
      <c r="F382" s="31">
        <v>5</v>
      </c>
      <c r="G382" s="25">
        <f t="shared" si="58"/>
        <v>330</v>
      </c>
      <c r="H382" s="126">
        <f t="shared" si="59"/>
        <v>346.5</v>
      </c>
      <c r="M382" s="3">
        <f t="shared" si="60"/>
        <v>17.5</v>
      </c>
    </row>
    <row r="383" spans="1:16" ht="15.75" customHeight="1" thickBot="1" x14ac:dyDescent="0.3">
      <c r="A383" s="20" t="s">
        <v>742</v>
      </c>
      <c r="B383" s="27" t="s">
        <v>743</v>
      </c>
      <c r="C383" s="28" t="s">
        <v>527</v>
      </c>
      <c r="D383" s="29">
        <v>40</v>
      </c>
      <c r="E383" s="30">
        <v>6.6</v>
      </c>
      <c r="F383" s="31">
        <v>5</v>
      </c>
      <c r="G383" s="25">
        <f t="shared" si="58"/>
        <v>264</v>
      </c>
      <c r="H383" s="126">
        <f t="shared" si="59"/>
        <v>277.2</v>
      </c>
      <c r="M383" s="3">
        <f t="shared" si="60"/>
        <v>14</v>
      </c>
    </row>
    <row r="384" spans="1:16" ht="15.75" customHeight="1" thickBot="1" x14ac:dyDescent="0.3">
      <c r="A384" s="20" t="s">
        <v>744</v>
      </c>
      <c r="B384" s="27" t="s">
        <v>745</v>
      </c>
      <c r="C384" s="28" t="s">
        <v>527</v>
      </c>
      <c r="D384" s="29">
        <v>40</v>
      </c>
      <c r="E384" s="30">
        <v>5.2</v>
      </c>
      <c r="F384" s="31">
        <v>5</v>
      </c>
      <c r="G384" s="25">
        <f t="shared" si="58"/>
        <v>208</v>
      </c>
      <c r="H384" s="126">
        <f t="shared" si="59"/>
        <v>218.4</v>
      </c>
      <c r="M384" s="3">
        <f t="shared" si="60"/>
        <v>14</v>
      </c>
    </row>
    <row r="385" spans="1:13" ht="16.5" thickBot="1" x14ac:dyDescent="0.3">
      <c r="A385" s="20" t="s">
        <v>746</v>
      </c>
      <c r="B385" s="27" t="s">
        <v>747</v>
      </c>
      <c r="C385" s="28" t="s">
        <v>527</v>
      </c>
      <c r="D385" s="29">
        <v>50</v>
      </c>
      <c r="E385" s="30">
        <v>6.5</v>
      </c>
      <c r="F385" s="31">
        <v>5</v>
      </c>
      <c r="G385" s="25">
        <f t="shared" si="58"/>
        <v>325</v>
      </c>
      <c r="H385" s="126">
        <f t="shared" si="59"/>
        <v>341.25</v>
      </c>
      <c r="M385" s="3">
        <f t="shared" si="60"/>
        <v>17.5</v>
      </c>
    </row>
    <row r="386" spans="1:13" ht="16.5" thickBot="1" x14ac:dyDescent="0.3">
      <c r="A386" s="20" t="s">
        <v>748</v>
      </c>
      <c r="B386" s="36" t="s">
        <v>749</v>
      </c>
      <c r="C386" s="37" t="s">
        <v>527</v>
      </c>
      <c r="D386" s="29">
        <v>3000</v>
      </c>
      <c r="E386" s="30">
        <v>4.5999999999999996</v>
      </c>
      <c r="F386" s="31">
        <v>5</v>
      </c>
      <c r="G386" s="25">
        <f t="shared" si="58"/>
        <v>13799.999999999998</v>
      </c>
      <c r="H386" s="126">
        <f t="shared" si="59"/>
        <v>14489.999999999998</v>
      </c>
      <c r="M386" s="3">
        <f t="shared" si="60"/>
        <v>1050</v>
      </c>
    </row>
    <row r="387" spans="1:13" ht="16.5" thickBot="1" x14ac:dyDescent="0.3">
      <c r="A387" s="20" t="s">
        <v>750</v>
      </c>
      <c r="B387" s="27" t="s">
        <v>751</v>
      </c>
      <c r="C387" s="28" t="s">
        <v>527</v>
      </c>
      <c r="D387" s="29">
        <v>200</v>
      </c>
      <c r="E387" s="30">
        <v>14</v>
      </c>
      <c r="F387" s="31">
        <v>5</v>
      </c>
      <c r="G387" s="25">
        <f t="shared" si="58"/>
        <v>2800</v>
      </c>
      <c r="H387" s="126">
        <f t="shared" si="59"/>
        <v>2940</v>
      </c>
      <c r="M387" s="3">
        <f t="shared" si="60"/>
        <v>70</v>
      </c>
    </row>
    <row r="388" spans="1:13" ht="16.5" thickBot="1" x14ac:dyDescent="0.3">
      <c r="A388" s="20" t="s">
        <v>752</v>
      </c>
      <c r="B388" s="21" t="s">
        <v>753</v>
      </c>
      <c r="C388" s="22" t="s">
        <v>527</v>
      </c>
      <c r="D388" s="29">
        <v>200</v>
      </c>
      <c r="E388" s="30">
        <v>14</v>
      </c>
      <c r="F388" s="31">
        <v>5</v>
      </c>
      <c r="G388" s="25">
        <f t="shared" si="58"/>
        <v>2800</v>
      </c>
      <c r="H388" s="126">
        <f t="shared" si="59"/>
        <v>2940</v>
      </c>
      <c r="M388" s="3">
        <f t="shared" si="60"/>
        <v>70</v>
      </c>
    </row>
    <row r="389" spans="1:13" ht="16.5" thickBot="1" x14ac:dyDescent="0.3">
      <c r="A389" s="20" t="s">
        <v>754</v>
      </c>
      <c r="B389" s="27" t="s">
        <v>755</v>
      </c>
      <c r="C389" s="28" t="s">
        <v>18</v>
      </c>
      <c r="D389" s="29">
        <v>80</v>
      </c>
      <c r="E389" s="30">
        <v>3.9</v>
      </c>
      <c r="F389" s="31">
        <v>5</v>
      </c>
      <c r="G389" s="25">
        <f t="shared" si="58"/>
        <v>312</v>
      </c>
      <c r="H389" s="126">
        <f t="shared" si="59"/>
        <v>327.60000000000002</v>
      </c>
      <c r="M389" s="3">
        <f t="shared" si="60"/>
        <v>28</v>
      </c>
    </row>
    <row r="390" spans="1:13" ht="16.5" thickBot="1" x14ac:dyDescent="0.3">
      <c r="A390" s="20" t="s">
        <v>756</v>
      </c>
      <c r="B390" s="50" t="s">
        <v>757</v>
      </c>
      <c r="C390" s="28" t="s">
        <v>18</v>
      </c>
      <c r="D390" s="29">
        <v>20</v>
      </c>
      <c r="E390" s="30">
        <v>16</v>
      </c>
      <c r="F390" s="31">
        <v>5</v>
      </c>
      <c r="G390" s="25">
        <f t="shared" si="58"/>
        <v>320</v>
      </c>
      <c r="H390" s="126">
        <f t="shared" si="59"/>
        <v>336</v>
      </c>
      <c r="M390" s="3">
        <f t="shared" si="60"/>
        <v>7</v>
      </c>
    </row>
    <row r="391" spans="1:13" ht="16.5" thickBot="1" x14ac:dyDescent="0.3">
      <c r="A391" s="20" t="s">
        <v>758</v>
      </c>
      <c r="B391" s="27" t="s">
        <v>759</v>
      </c>
      <c r="C391" s="28" t="s">
        <v>18</v>
      </c>
      <c r="D391" s="29">
        <v>250</v>
      </c>
      <c r="E391" s="30">
        <v>17</v>
      </c>
      <c r="F391" s="31">
        <v>5</v>
      </c>
      <c r="G391" s="25">
        <f t="shared" si="58"/>
        <v>4250</v>
      </c>
      <c r="H391" s="126">
        <f t="shared" si="59"/>
        <v>4462.5</v>
      </c>
      <c r="M391" s="3">
        <f t="shared" si="60"/>
        <v>87.5</v>
      </c>
    </row>
    <row r="392" spans="1:13" ht="16.5" thickBot="1" x14ac:dyDescent="0.3">
      <c r="A392" s="20" t="s">
        <v>760</v>
      </c>
      <c r="B392" s="33" t="s">
        <v>761</v>
      </c>
      <c r="C392" s="28" t="s">
        <v>18</v>
      </c>
      <c r="D392" s="29">
        <v>750</v>
      </c>
      <c r="E392" s="30">
        <v>19</v>
      </c>
      <c r="F392" s="31">
        <v>5</v>
      </c>
      <c r="G392" s="25">
        <f t="shared" si="58"/>
        <v>14250</v>
      </c>
      <c r="H392" s="126">
        <f t="shared" si="59"/>
        <v>14962.5</v>
      </c>
      <c r="M392" s="3">
        <f t="shared" si="60"/>
        <v>262.5</v>
      </c>
    </row>
    <row r="393" spans="1:13" ht="16.5" thickBot="1" x14ac:dyDescent="0.3">
      <c r="A393" s="20" t="s">
        <v>762</v>
      </c>
      <c r="B393" s="27" t="s">
        <v>763</v>
      </c>
      <c r="C393" s="28" t="s">
        <v>527</v>
      </c>
      <c r="D393" s="29">
        <v>100</v>
      </c>
      <c r="E393" s="30">
        <v>24</v>
      </c>
      <c r="F393" s="31">
        <v>5</v>
      </c>
      <c r="G393" s="25">
        <f t="shared" si="58"/>
        <v>2400</v>
      </c>
      <c r="H393" s="126">
        <f t="shared" si="59"/>
        <v>2520</v>
      </c>
      <c r="M393" s="3">
        <f t="shared" si="60"/>
        <v>35</v>
      </c>
    </row>
    <row r="394" spans="1:13" ht="16.5" thickBot="1" x14ac:dyDescent="0.3">
      <c r="A394" s="20" t="s">
        <v>764</v>
      </c>
      <c r="B394" s="62" t="s">
        <v>765</v>
      </c>
      <c r="C394" s="28" t="s">
        <v>18</v>
      </c>
      <c r="D394" s="29">
        <v>100</v>
      </c>
      <c r="E394" s="30">
        <v>18</v>
      </c>
      <c r="F394" s="31">
        <v>5</v>
      </c>
      <c r="G394" s="25">
        <f t="shared" si="58"/>
        <v>1800</v>
      </c>
      <c r="H394" s="126">
        <f t="shared" si="59"/>
        <v>1890</v>
      </c>
      <c r="M394" s="3">
        <f t="shared" si="60"/>
        <v>35</v>
      </c>
    </row>
    <row r="395" spans="1:13" ht="16.5" thickBot="1" x14ac:dyDescent="0.3">
      <c r="A395" s="20" t="s">
        <v>766</v>
      </c>
      <c r="B395" s="33" t="s">
        <v>767</v>
      </c>
      <c r="C395" s="28" t="s">
        <v>18</v>
      </c>
      <c r="D395" s="29">
        <v>150</v>
      </c>
      <c r="E395" s="30">
        <v>10</v>
      </c>
      <c r="F395" s="31">
        <v>5</v>
      </c>
      <c r="G395" s="25">
        <f t="shared" si="58"/>
        <v>1500</v>
      </c>
      <c r="H395" s="126">
        <f t="shared" si="59"/>
        <v>1575</v>
      </c>
      <c r="M395" s="3">
        <f t="shared" si="60"/>
        <v>52.5</v>
      </c>
    </row>
    <row r="396" spans="1:13" ht="16.5" thickBot="1" x14ac:dyDescent="0.3">
      <c r="A396" s="20" t="s">
        <v>768</v>
      </c>
      <c r="B396" s="27" t="s">
        <v>769</v>
      </c>
      <c r="C396" s="28" t="s">
        <v>18</v>
      </c>
      <c r="D396" s="29">
        <v>70</v>
      </c>
      <c r="E396" s="30">
        <v>11</v>
      </c>
      <c r="F396" s="31">
        <v>5</v>
      </c>
      <c r="G396" s="25">
        <f t="shared" si="58"/>
        <v>770</v>
      </c>
      <c r="H396" s="126">
        <f t="shared" si="59"/>
        <v>808.5</v>
      </c>
      <c r="M396" s="3">
        <f t="shared" si="60"/>
        <v>24.5</v>
      </c>
    </row>
    <row r="397" spans="1:13" ht="16.5" thickBot="1" x14ac:dyDescent="0.3">
      <c r="A397" s="20" t="s">
        <v>770</v>
      </c>
      <c r="B397" s="27" t="s">
        <v>771</v>
      </c>
      <c r="C397" s="28" t="s">
        <v>18</v>
      </c>
      <c r="D397" s="29">
        <v>250</v>
      </c>
      <c r="E397" s="30">
        <v>15</v>
      </c>
      <c r="F397" s="31">
        <v>5</v>
      </c>
      <c r="G397" s="25">
        <f t="shared" si="58"/>
        <v>3750</v>
      </c>
      <c r="H397" s="126">
        <f t="shared" si="59"/>
        <v>3937.5</v>
      </c>
      <c r="M397" s="3">
        <f t="shared" si="60"/>
        <v>87.5</v>
      </c>
    </row>
    <row r="398" spans="1:13" ht="16.5" thickBot="1" x14ac:dyDescent="0.3">
      <c r="A398" s="20" t="s">
        <v>772</v>
      </c>
      <c r="B398" s="27" t="s">
        <v>773</v>
      </c>
      <c r="C398" s="28" t="s">
        <v>18</v>
      </c>
      <c r="D398" s="29">
        <v>250</v>
      </c>
      <c r="E398" s="30">
        <v>16</v>
      </c>
      <c r="F398" s="31">
        <v>5</v>
      </c>
      <c r="G398" s="25">
        <f t="shared" si="58"/>
        <v>4000</v>
      </c>
      <c r="H398" s="126">
        <f t="shared" si="59"/>
        <v>4200</v>
      </c>
      <c r="M398" s="3">
        <f t="shared" si="60"/>
        <v>87.5</v>
      </c>
    </row>
    <row r="399" spans="1:13" ht="16.5" thickBot="1" x14ac:dyDescent="0.3">
      <c r="A399" s="20" t="s">
        <v>774</v>
      </c>
      <c r="B399" s="27" t="s">
        <v>775</v>
      </c>
      <c r="C399" s="28" t="s">
        <v>18</v>
      </c>
      <c r="D399" s="29">
        <v>250</v>
      </c>
      <c r="E399" s="30">
        <v>17</v>
      </c>
      <c r="F399" s="31">
        <v>5</v>
      </c>
      <c r="G399" s="25">
        <f t="shared" si="58"/>
        <v>4250</v>
      </c>
      <c r="H399" s="126">
        <f t="shared" si="59"/>
        <v>4462.5</v>
      </c>
      <c r="M399" s="3">
        <f t="shared" si="60"/>
        <v>87.5</v>
      </c>
    </row>
    <row r="400" spans="1:13" ht="16.5" thickBot="1" x14ac:dyDescent="0.3">
      <c r="A400" s="20" t="s">
        <v>776</v>
      </c>
      <c r="B400" s="27" t="s">
        <v>777</v>
      </c>
      <c r="C400" s="28" t="s">
        <v>18</v>
      </c>
      <c r="D400" s="29">
        <v>250</v>
      </c>
      <c r="E400" s="30">
        <v>17</v>
      </c>
      <c r="F400" s="31">
        <v>5</v>
      </c>
      <c r="G400" s="25">
        <f t="shared" si="58"/>
        <v>4250</v>
      </c>
      <c r="H400" s="126">
        <f t="shared" si="59"/>
        <v>4462.5</v>
      </c>
      <c r="M400" s="3">
        <f t="shared" si="60"/>
        <v>87.5</v>
      </c>
    </row>
    <row r="401" spans="1:13" ht="16.5" thickBot="1" x14ac:dyDescent="0.3">
      <c r="A401" s="20" t="s">
        <v>778</v>
      </c>
      <c r="B401" s="27" t="s">
        <v>779</v>
      </c>
      <c r="C401" s="28" t="s">
        <v>18</v>
      </c>
      <c r="D401" s="29">
        <v>100</v>
      </c>
      <c r="E401" s="30">
        <v>19</v>
      </c>
      <c r="F401" s="31">
        <v>5</v>
      </c>
      <c r="G401" s="25">
        <f t="shared" si="58"/>
        <v>1900</v>
      </c>
      <c r="H401" s="126">
        <f t="shared" si="59"/>
        <v>1995</v>
      </c>
      <c r="M401" s="3">
        <f t="shared" si="60"/>
        <v>35</v>
      </c>
    </row>
    <row r="402" spans="1:13" ht="16.5" thickBot="1" x14ac:dyDescent="0.3">
      <c r="A402" s="20" t="s">
        <v>780</v>
      </c>
      <c r="B402" s="27" t="s">
        <v>781</v>
      </c>
      <c r="C402" s="28" t="s">
        <v>18</v>
      </c>
      <c r="D402" s="29">
        <v>150</v>
      </c>
      <c r="E402" s="30">
        <v>19</v>
      </c>
      <c r="F402" s="31">
        <v>5</v>
      </c>
      <c r="G402" s="25">
        <f t="shared" si="58"/>
        <v>2850</v>
      </c>
      <c r="H402" s="126">
        <f t="shared" si="59"/>
        <v>2992.5</v>
      </c>
      <c r="M402" s="3">
        <f t="shared" si="60"/>
        <v>52.5</v>
      </c>
    </row>
    <row r="403" spans="1:13" ht="16.5" thickBot="1" x14ac:dyDescent="0.3">
      <c r="A403" s="20" t="s">
        <v>782</v>
      </c>
      <c r="B403" s="27" t="s">
        <v>783</v>
      </c>
      <c r="C403" s="28" t="s">
        <v>18</v>
      </c>
      <c r="D403" s="29">
        <v>150</v>
      </c>
      <c r="E403" s="30">
        <v>19</v>
      </c>
      <c r="F403" s="31">
        <v>5</v>
      </c>
      <c r="G403" s="25">
        <f t="shared" si="58"/>
        <v>2850</v>
      </c>
      <c r="H403" s="126">
        <f t="shared" si="59"/>
        <v>2992.5</v>
      </c>
      <c r="M403" s="3">
        <f t="shared" si="60"/>
        <v>52.5</v>
      </c>
    </row>
    <row r="404" spans="1:13" ht="16.5" thickBot="1" x14ac:dyDescent="0.3">
      <c r="A404" s="20" t="s">
        <v>784</v>
      </c>
      <c r="B404" s="27" t="s">
        <v>785</v>
      </c>
      <c r="C404" s="28" t="s">
        <v>18</v>
      </c>
      <c r="D404" s="29">
        <v>100</v>
      </c>
      <c r="E404" s="30">
        <v>21</v>
      </c>
      <c r="F404" s="31">
        <v>5</v>
      </c>
      <c r="G404" s="25">
        <f t="shared" si="58"/>
        <v>2100</v>
      </c>
      <c r="H404" s="126">
        <f t="shared" si="59"/>
        <v>2205</v>
      </c>
      <c r="M404" s="3">
        <f t="shared" si="60"/>
        <v>35</v>
      </c>
    </row>
    <row r="405" spans="1:13" ht="16.5" thickBot="1" x14ac:dyDescent="0.3">
      <c r="A405" s="20" t="s">
        <v>786</v>
      </c>
      <c r="B405" s="50" t="s">
        <v>787</v>
      </c>
      <c r="C405" s="28" t="s">
        <v>18</v>
      </c>
      <c r="D405" s="29">
        <v>50</v>
      </c>
      <c r="E405" s="30">
        <v>13</v>
      </c>
      <c r="F405" s="31">
        <v>5</v>
      </c>
      <c r="G405" s="25">
        <f t="shared" si="58"/>
        <v>650</v>
      </c>
      <c r="H405" s="126">
        <f t="shared" si="59"/>
        <v>682.5</v>
      </c>
      <c r="M405" s="3">
        <f t="shared" si="60"/>
        <v>17.5</v>
      </c>
    </row>
    <row r="406" spans="1:13" ht="16.5" thickBot="1" x14ac:dyDescent="0.3">
      <c r="A406" s="20" t="s">
        <v>788</v>
      </c>
      <c r="B406" s="27" t="s">
        <v>789</v>
      </c>
      <c r="C406" s="28" t="s">
        <v>18</v>
      </c>
      <c r="D406" s="29">
        <v>110</v>
      </c>
      <c r="E406" s="30">
        <v>21</v>
      </c>
      <c r="F406" s="31">
        <v>5</v>
      </c>
      <c r="G406" s="25">
        <f t="shared" si="58"/>
        <v>2310</v>
      </c>
      <c r="H406" s="126">
        <f t="shared" si="59"/>
        <v>2425.5</v>
      </c>
      <c r="M406" s="3">
        <f t="shared" si="60"/>
        <v>38.5</v>
      </c>
    </row>
    <row r="407" spans="1:13" ht="16.5" thickBot="1" x14ac:dyDescent="0.3">
      <c r="A407" s="20" t="s">
        <v>790</v>
      </c>
      <c r="B407" s="27" t="s">
        <v>791</v>
      </c>
      <c r="C407" s="28" t="s">
        <v>18</v>
      </c>
      <c r="D407" s="29">
        <v>110</v>
      </c>
      <c r="E407" s="30">
        <v>21</v>
      </c>
      <c r="F407" s="31">
        <v>5</v>
      </c>
      <c r="G407" s="25">
        <f t="shared" si="58"/>
        <v>2310</v>
      </c>
      <c r="H407" s="126">
        <f t="shared" si="59"/>
        <v>2425.5</v>
      </c>
      <c r="M407" s="3">
        <f t="shared" si="60"/>
        <v>38.5</v>
      </c>
    </row>
    <row r="408" spans="1:13" ht="16.5" thickBot="1" x14ac:dyDescent="0.3">
      <c r="A408" s="20" t="s">
        <v>792</v>
      </c>
      <c r="B408" s="27" t="s">
        <v>793</v>
      </c>
      <c r="C408" s="28" t="s">
        <v>18</v>
      </c>
      <c r="D408" s="29">
        <v>110</v>
      </c>
      <c r="E408" s="30">
        <v>22</v>
      </c>
      <c r="F408" s="31">
        <v>5</v>
      </c>
      <c r="G408" s="25">
        <f t="shared" si="58"/>
        <v>2420</v>
      </c>
      <c r="H408" s="126">
        <f t="shared" si="59"/>
        <v>2541</v>
      </c>
      <c r="M408" s="3">
        <f t="shared" si="60"/>
        <v>38.5</v>
      </c>
    </row>
    <row r="409" spans="1:13" ht="16.5" thickBot="1" x14ac:dyDescent="0.3">
      <c r="A409" s="20" t="s">
        <v>794</v>
      </c>
      <c r="B409" s="27" t="s">
        <v>795</v>
      </c>
      <c r="C409" s="28" t="s">
        <v>18</v>
      </c>
      <c r="D409" s="29">
        <v>100</v>
      </c>
      <c r="E409" s="30">
        <v>22</v>
      </c>
      <c r="F409" s="31">
        <v>5</v>
      </c>
      <c r="G409" s="25">
        <f t="shared" si="58"/>
        <v>2200</v>
      </c>
      <c r="H409" s="126">
        <f t="shared" si="59"/>
        <v>2310</v>
      </c>
      <c r="M409" s="3">
        <f t="shared" si="60"/>
        <v>35</v>
      </c>
    </row>
    <row r="410" spans="1:13" ht="16.5" thickBot="1" x14ac:dyDescent="0.3">
      <c r="A410" s="20" t="s">
        <v>796</v>
      </c>
      <c r="B410" s="27" t="s">
        <v>797</v>
      </c>
      <c r="C410" s="28" t="s">
        <v>18</v>
      </c>
      <c r="D410" s="29">
        <v>130</v>
      </c>
      <c r="E410" s="30">
        <v>16</v>
      </c>
      <c r="F410" s="31">
        <v>5</v>
      </c>
      <c r="G410" s="25">
        <f t="shared" si="58"/>
        <v>2080</v>
      </c>
      <c r="H410" s="126">
        <f t="shared" si="59"/>
        <v>2184</v>
      </c>
      <c r="M410" s="3">
        <f t="shared" si="60"/>
        <v>45.5</v>
      </c>
    </row>
    <row r="411" spans="1:13" ht="16.5" thickBot="1" x14ac:dyDescent="0.3">
      <c r="A411" s="20" t="s">
        <v>798</v>
      </c>
      <c r="B411" s="27" t="s">
        <v>799</v>
      </c>
      <c r="C411" s="28" t="s">
        <v>18</v>
      </c>
      <c r="D411" s="29">
        <v>130</v>
      </c>
      <c r="E411" s="30">
        <v>16</v>
      </c>
      <c r="F411" s="31">
        <v>5</v>
      </c>
      <c r="G411" s="25">
        <f t="shared" si="58"/>
        <v>2080</v>
      </c>
      <c r="H411" s="126">
        <f t="shared" si="59"/>
        <v>2184</v>
      </c>
      <c r="M411" s="3">
        <f t="shared" si="60"/>
        <v>45.5</v>
      </c>
    </row>
    <row r="412" spans="1:13" ht="16.5" thickBot="1" x14ac:dyDescent="0.3">
      <c r="A412" s="20" t="s">
        <v>800</v>
      </c>
      <c r="B412" s="33" t="s">
        <v>801</v>
      </c>
      <c r="C412" s="28" t="s">
        <v>18</v>
      </c>
      <c r="D412" s="29">
        <v>150</v>
      </c>
      <c r="E412" s="30">
        <v>21</v>
      </c>
      <c r="F412" s="31">
        <v>5</v>
      </c>
      <c r="G412" s="25">
        <f t="shared" si="58"/>
        <v>3150</v>
      </c>
      <c r="H412" s="126">
        <f t="shared" si="59"/>
        <v>3307.5</v>
      </c>
      <c r="M412" s="3">
        <f t="shared" si="60"/>
        <v>52.5</v>
      </c>
    </row>
    <row r="413" spans="1:13" ht="16.5" thickBot="1" x14ac:dyDescent="0.3">
      <c r="A413" s="20" t="s">
        <v>802</v>
      </c>
      <c r="B413" s="27" t="s">
        <v>803</v>
      </c>
      <c r="C413" s="28" t="s">
        <v>18</v>
      </c>
      <c r="D413" s="29">
        <v>60</v>
      </c>
      <c r="E413" s="30">
        <v>19</v>
      </c>
      <c r="F413" s="31">
        <v>5</v>
      </c>
      <c r="G413" s="25">
        <f t="shared" si="58"/>
        <v>1140</v>
      </c>
      <c r="H413" s="126">
        <f t="shared" si="59"/>
        <v>1197</v>
      </c>
      <c r="M413" s="3">
        <f t="shared" si="60"/>
        <v>21</v>
      </c>
    </row>
    <row r="414" spans="1:13" ht="16.5" thickBot="1" x14ac:dyDescent="0.3">
      <c r="A414" s="20" t="s">
        <v>804</v>
      </c>
      <c r="B414" s="27" t="s">
        <v>805</v>
      </c>
      <c r="C414" s="28" t="s">
        <v>18</v>
      </c>
      <c r="D414" s="29">
        <v>60</v>
      </c>
      <c r="E414" s="30">
        <v>19</v>
      </c>
      <c r="F414" s="31">
        <v>5</v>
      </c>
      <c r="G414" s="25">
        <f t="shared" si="58"/>
        <v>1140</v>
      </c>
      <c r="H414" s="126">
        <f t="shared" si="59"/>
        <v>1197</v>
      </c>
      <c r="M414" s="3">
        <f t="shared" si="60"/>
        <v>21</v>
      </c>
    </row>
    <row r="415" spans="1:13" ht="16.5" thickBot="1" x14ac:dyDescent="0.3">
      <c r="A415" s="20" t="s">
        <v>806</v>
      </c>
      <c r="B415" s="27" t="s">
        <v>807</v>
      </c>
      <c r="C415" s="28" t="s">
        <v>18</v>
      </c>
      <c r="D415" s="29">
        <v>50</v>
      </c>
      <c r="E415" s="30">
        <v>20</v>
      </c>
      <c r="F415" s="31">
        <v>5</v>
      </c>
      <c r="G415" s="25">
        <f t="shared" si="58"/>
        <v>1000</v>
      </c>
      <c r="H415" s="126">
        <f t="shared" si="59"/>
        <v>1050</v>
      </c>
      <c r="M415" s="3">
        <f t="shared" si="60"/>
        <v>17.5</v>
      </c>
    </row>
    <row r="416" spans="1:13" ht="16.5" thickBot="1" x14ac:dyDescent="0.3">
      <c r="A416" s="20" t="s">
        <v>808</v>
      </c>
      <c r="B416" s="27" t="s">
        <v>809</v>
      </c>
      <c r="C416" s="28" t="s">
        <v>18</v>
      </c>
      <c r="D416" s="29">
        <v>50</v>
      </c>
      <c r="E416" s="30">
        <v>21</v>
      </c>
      <c r="F416" s="31">
        <v>5</v>
      </c>
      <c r="G416" s="25">
        <f t="shared" si="58"/>
        <v>1050</v>
      </c>
      <c r="H416" s="126">
        <f t="shared" si="59"/>
        <v>1102.5</v>
      </c>
      <c r="M416" s="3">
        <f t="shared" si="60"/>
        <v>17.5</v>
      </c>
    </row>
    <row r="417" spans="1:13" ht="16.5" thickBot="1" x14ac:dyDescent="0.3">
      <c r="A417" s="20" t="s">
        <v>810</v>
      </c>
      <c r="B417" s="33" t="s">
        <v>811</v>
      </c>
      <c r="C417" s="28" t="s">
        <v>18</v>
      </c>
      <c r="D417" s="29">
        <v>100</v>
      </c>
      <c r="E417" s="30">
        <v>13</v>
      </c>
      <c r="F417" s="31">
        <v>5</v>
      </c>
      <c r="G417" s="25">
        <f t="shared" si="58"/>
        <v>1300</v>
      </c>
      <c r="H417" s="126">
        <f t="shared" si="59"/>
        <v>1365</v>
      </c>
      <c r="M417" s="3">
        <f t="shared" si="60"/>
        <v>35</v>
      </c>
    </row>
    <row r="418" spans="1:13" ht="16.5" thickBot="1" x14ac:dyDescent="0.3">
      <c r="A418" s="20" t="s">
        <v>812</v>
      </c>
      <c r="B418" s="27" t="s">
        <v>813</v>
      </c>
      <c r="C418" s="28" t="s">
        <v>18</v>
      </c>
      <c r="D418" s="29">
        <v>80</v>
      </c>
      <c r="E418" s="30">
        <v>19</v>
      </c>
      <c r="F418" s="31">
        <v>5</v>
      </c>
      <c r="G418" s="25">
        <f t="shared" si="58"/>
        <v>1520</v>
      </c>
      <c r="H418" s="126">
        <f t="shared" si="59"/>
        <v>1596</v>
      </c>
      <c r="M418" s="3">
        <f t="shared" si="60"/>
        <v>28</v>
      </c>
    </row>
    <row r="419" spans="1:13" ht="16.5" thickBot="1" x14ac:dyDescent="0.3">
      <c r="A419" s="20" t="s">
        <v>814</v>
      </c>
      <c r="B419" s="33" t="s">
        <v>815</v>
      </c>
      <c r="C419" s="28" t="s">
        <v>18</v>
      </c>
      <c r="D419" s="29">
        <v>100</v>
      </c>
      <c r="E419" s="30">
        <v>21</v>
      </c>
      <c r="F419" s="31">
        <v>5</v>
      </c>
      <c r="G419" s="25">
        <f t="shared" si="58"/>
        <v>2100</v>
      </c>
      <c r="H419" s="126">
        <f t="shared" si="59"/>
        <v>2205</v>
      </c>
      <c r="M419" s="3">
        <f t="shared" si="60"/>
        <v>35</v>
      </c>
    </row>
    <row r="420" spans="1:13" ht="16.5" thickBot="1" x14ac:dyDescent="0.3">
      <c r="A420" s="20" t="s">
        <v>816</v>
      </c>
      <c r="B420" s="27" t="s">
        <v>817</v>
      </c>
      <c r="C420" s="28" t="s">
        <v>18</v>
      </c>
      <c r="D420" s="29">
        <v>80</v>
      </c>
      <c r="E420" s="30">
        <v>22</v>
      </c>
      <c r="F420" s="31">
        <v>5</v>
      </c>
      <c r="G420" s="25">
        <f t="shared" si="58"/>
        <v>1760</v>
      </c>
      <c r="H420" s="126">
        <f t="shared" si="59"/>
        <v>1848</v>
      </c>
      <c r="M420" s="3">
        <f t="shared" si="60"/>
        <v>28</v>
      </c>
    </row>
    <row r="421" spans="1:13" ht="16.5" thickBot="1" x14ac:dyDescent="0.3">
      <c r="A421" s="20" t="s">
        <v>818</v>
      </c>
      <c r="B421" s="33" t="s">
        <v>819</v>
      </c>
      <c r="C421" s="28" t="s">
        <v>18</v>
      </c>
      <c r="D421" s="29">
        <v>80</v>
      </c>
      <c r="E421" s="30">
        <v>22</v>
      </c>
      <c r="F421" s="31">
        <v>5</v>
      </c>
      <c r="G421" s="25">
        <f t="shared" si="58"/>
        <v>1760</v>
      </c>
      <c r="H421" s="126">
        <f t="shared" si="59"/>
        <v>1848</v>
      </c>
      <c r="M421" s="3">
        <f t="shared" si="60"/>
        <v>28</v>
      </c>
    </row>
    <row r="422" spans="1:13" ht="16.5" thickBot="1" x14ac:dyDescent="0.3">
      <c r="A422" s="20" t="s">
        <v>820</v>
      </c>
      <c r="B422" s="27" t="s">
        <v>821</v>
      </c>
      <c r="C422" s="28" t="s">
        <v>18</v>
      </c>
      <c r="D422" s="29">
        <v>80</v>
      </c>
      <c r="E422" s="30">
        <v>31</v>
      </c>
      <c r="F422" s="31">
        <v>5</v>
      </c>
      <c r="G422" s="25">
        <f t="shared" si="58"/>
        <v>2480</v>
      </c>
      <c r="H422" s="126">
        <f t="shared" si="59"/>
        <v>2604</v>
      </c>
      <c r="M422" s="3">
        <f t="shared" si="60"/>
        <v>28</v>
      </c>
    </row>
    <row r="423" spans="1:13" ht="16.5" thickBot="1" x14ac:dyDescent="0.3">
      <c r="A423" s="20" t="s">
        <v>822</v>
      </c>
      <c r="B423" s="27" t="s">
        <v>823</v>
      </c>
      <c r="C423" s="28" t="s">
        <v>18</v>
      </c>
      <c r="D423" s="29">
        <v>70</v>
      </c>
      <c r="E423" s="30">
        <v>18</v>
      </c>
      <c r="F423" s="31">
        <v>5</v>
      </c>
      <c r="G423" s="25">
        <f t="shared" si="58"/>
        <v>1260</v>
      </c>
      <c r="H423" s="126">
        <f t="shared" si="59"/>
        <v>1323</v>
      </c>
      <c r="M423" s="3">
        <f t="shared" si="60"/>
        <v>24.5</v>
      </c>
    </row>
    <row r="424" spans="1:13" ht="16.5" thickBot="1" x14ac:dyDescent="0.3">
      <c r="A424" s="20" t="s">
        <v>824</v>
      </c>
      <c r="B424" s="50" t="s">
        <v>825</v>
      </c>
      <c r="C424" s="28" t="s">
        <v>18</v>
      </c>
      <c r="D424" s="29">
        <v>80</v>
      </c>
      <c r="E424" s="30">
        <v>69.900000000000006</v>
      </c>
      <c r="F424" s="31">
        <v>5</v>
      </c>
      <c r="G424" s="25">
        <f t="shared" si="58"/>
        <v>5592</v>
      </c>
      <c r="H424" s="126">
        <f t="shared" si="59"/>
        <v>5871.6</v>
      </c>
      <c r="M424" s="3">
        <f t="shared" si="60"/>
        <v>28</v>
      </c>
    </row>
    <row r="425" spans="1:13" ht="16.5" thickBot="1" x14ac:dyDescent="0.3">
      <c r="A425" s="20" t="s">
        <v>826</v>
      </c>
      <c r="B425" s="50" t="s">
        <v>827</v>
      </c>
      <c r="C425" s="28" t="s">
        <v>18</v>
      </c>
      <c r="D425" s="29">
        <v>80</v>
      </c>
      <c r="E425" s="30">
        <v>69.900000000000006</v>
      </c>
      <c r="F425" s="31">
        <v>5</v>
      </c>
      <c r="G425" s="25">
        <f t="shared" si="58"/>
        <v>5592</v>
      </c>
      <c r="H425" s="126">
        <f t="shared" si="59"/>
        <v>5871.6</v>
      </c>
      <c r="M425" s="3">
        <f t="shared" si="60"/>
        <v>28</v>
      </c>
    </row>
    <row r="426" spans="1:13" ht="16.5" thickBot="1" x14ac:dyDescent="0.3">
      <c r="A426" s="20" t="s">
        <v>828</v>
      </c>
      <c r="B426" s="27" t="s">
        <v>829</v>
      </c>
      <c r="C426" s="28" t="s">
        <v>18</v>
      </c>
      <c r="D426" s="29">
        <v>430</v>
      </c>
      <c r="E426" s="30">
        <v>35</v>
      </c>
      <c r="F426" s="31">
        <v>5</v>
      </c>
      <c r="G426" s="25">
        <f t="shared" si="58"/>
        <v>15050</v>
      </c>
      <c r="H426" s="126">
        <f t="shared" si="59"/>
        <v>15802.5</v>
      </c>
      <c r="M426" s="3">
        <f t="shared" si="60"/>
        <v>150.5</v>
      </c>
    </row>
    <row r="427" spans="1:13" ht="16.5" thickBot="1" x14ac:dyDescent="0.3">
      <c r="A427" s="20" t="s">
        <v>830</v>
      </c>
      <c r="B427" s="27" t="s">
        <v>831</v>
      </c>
      <c r="C427" s="28" t="s">
        <v>18</v>
      </c>
      <c r="D427" s="29">
        <v>100</v>
      </c>
      <c r="E427" s="30">
        <v>29</v>
      </c>
      <c r="F427" s="31">
        <v>5</v>
      </c>
      <c r="G427" s="25">
        <f t="shared" si="58"/>
        <v>2900</v>
      </c>
      <c r="H427" s="126">
        <f t="shared" si="59"/>
        <v>3045</v>
      </c>
      <c r="M427" s="3">
        <f t="shared" si="60"/>
        <v>35</v>
      </c>
    </row>
    <row r="428" spans="1:13" ht="16.5" thickBot="1" x14ac:dyDescent="0.3">
      <c r="A428" s="20" t="s">
        <v>832</v>
      </c>
      <c r="B428" s="33" t="s">
        <v>833</v>
      </c>
      <c r="C428" s="28" t="s">
        <v>18</v>
      </c>
      <c r="D428" s="29">
        <v>430</v>
      </c>
      <c r="E428" s="30">
        <v>35</v>
      </c>
      <c r="F428" s="31">
        <v>5</v>
      </c>
      <c r="G428" s="25">
        <f t="shared" si="58"/>
        <v>15050</v>
      </c>
      <c r="H428" s="126">
        <f t="shared" si="59"/>
        <v>15802.5</v>
      </c>
      <c r="M428" s="3">
        <f t="shared" si="60"/>
        <v>150.5</v>
      </c>
    </row>
    <row r="429" spans="1:13" ht="16.5" thickBot="1" x14ac:dyDescent="0.3">
      <c r="A429" s="20" t="s">
        <v>834</v>
      </c>
      <c r="B429" s="36" t="s">
        <v>835</v>
      </c>
      <c r="C429" s="37" t="s">
        <v>18</v>
      </c>
      <c r="D429" s="29">
        <v>30</v>
      </c>
      <c r="E429" s="30">
        <v>32</v>
      </c>
      <c r="F429" s="31">
        <v>5</v>
      </c>
      <c r="G429" s="25">
        <f t="shared" si="58"/>
        <v>960</v>
      </c>
      <c r="H429" s="126">
        <f t="shared" si="59"/>
        <v>1008</v>
      </c>
      <c r="M429" s="3">
        <f t="shared" si="60"/>
        <v>10.5</v>
      </c>
    </row>
    <row r="430" spans="1:13" ht="16.5" thickBot="1" x14ac:dyDescent="0.3">
      <c r="A430" s="20" t="s">
        <v>836</v>
      </c>
      <c r="B430" s="27" t="s">
        <v>837</v>
      </c>
      <c r="C430" s="28" t="s">
        <v>18</v>
      </c>
      <c r="D430" s="29">
        <v>400</v>
      </c>
      <c r="E430" s="30">
        <v>31</v>
      </c>
      <c r="F430" s="31">
        <v>5</v>
      </c>
      <c r="G430" s="25">
        <f t="shared" si="58"/>
        <v>12400</v>
      </c>
      <c r="H430" s="126">
        <f t="shared" si="59"/>
        <v>13020</v>
      </c>
      <c r="M430" s="3">
        <f t="shared" si="60"/>
        <v>140</v>
      </c>
    </row>
    <row r="431" spans="1:13" ht="16.5" thickBot="1" x14ac:dyDescent="0.3">
      <c r="A431" s="20" t="s">
        <v>838</v>
      </c>
      <c r="B431" s="21" t="s">
        <v>839</v>
      </c>
      <c r="C431" s="22" t="s">
        <v>18</v>
      </c>
      <c r="D431" s="29">
        <v>50</v>
      </c>
      <c r="E431" s="30">
        <v>34</v>
      </c>
      <c r="F431" s="31">
        <v>5</v>
      </c>
      <c r="G431" s="25">
        <f t="shared" si="58"/>
        <v>1700</v>
      </c>
      <c r="H431" s="126">
        <f t="shared" si="59"/>
        <v>1785</v>
      </c>
      <c r="M431" s="3">
        <f t="shared" si="60"/>
        <v>17.5</v>
      </c>
    </row>
    <row r="432" spans="1:13" ht="16.5" thickBot="1" x14ac:dyDescent="0.3">
      <c r="A432" s="20" t="s">
        <v>840</v>
      </c>
      <c r="B432" s="27" t="s">
        <v>841</v>
      </c>
      <c r="C432" s="28" t="s">
        <v>18</v>
      </c>
      <c r="D432" s="29">
        <v>60</v>
      </c>
      <c r="E432" s="30">
        <v>49</v>
      </c>
      <c r="F432" s="31">
        <v>5</v>
      </c>
      <c r="G432" s="25">
        <f t="shared" si="58"/>
        <v>2940</v>
      </c>
      <c r="H432" s="126">
        <f t="shared" si="59"/>
        <v>3087</v>
      </c>
      <c r="M432" s="3">
        <f t="shared" si="60"/>
        <v>21</v>
      </c>
    </row>
    <row r="433" spans="1:16" ht="16.5" thickBot="1" x14ac:dyDescent="0.3">
      <c r="A433" s="20" t="s">
        <v>842</v>
      </c>
      <c r="B433" s="27" t="s">
        <v>843</v>
      </c>
      <c r="C433" s="28" t="s">
        <v>18</v>
      </c>
      <c r="D433" s="29">
        <v>80</v>
      </c>
      <c r="E433" s="30">
        <v>28</v>
      </c>
      <c r="F433" s="31">
        <v>5</v>
      </c>
      <c r="G433" s="25">
        <f t="shared" si="58"/>
        <v>2240</v>
      </c>
      <c r="H433" s="126">
        <f t="shared" si="59"/>
        <v>2352</v>
      </c>
      <c r="M433" s="3">
        <f t="shared" si="60"/>
        <v>28</v>
      </c>
    </row>
    <row r="434" spans="1:16" ht="16.5" thickBot="1" x14ac:dyDescent="0.3">
      <c r="A434" s="20" t="s">
        <v>844</v>
      </c>
      <c r="B434" s="27" t="s">
        <v>845</v>
      </c>
      <c r="C434" s="28" t="s">
        <v>18</v>
      </c>
      <c r="D434" s="29">
        <v>80</v>
      </c>
      <c r="E434" s="30">
        <v>28</v>
      </c>
      <c r="F434" s="31">
        <v>5</v>
      </c>
      <c r="G434" s="25">
        <f t="shared" si="58"/>
        <v>2240</v>
      </c>
      <c r="H434" s="126">
        <f t="shared" si="59"/>
        <v>2352</v>
      </c>
      <c r="M434" s="3">
        <f t="shared" si="60"/>
        <v>28</v>
      </c>
    </row>
    <row r="435" spans="1:16" ht="16.5" thickBot="1" x14ac:dyDescent="0.3">
      <c r="A435" s="20" t="s">
        <v>846</v>
      </c>
      <c r="B435" s="33" t="s">
        <v>847</v>
      </c>
      <c r="C435" s="28" t="s">
        <v>18</v>
      </c>
      <c r="D435" s="29">
        <v>80</v>
      </c>
      <c r="E435" s="30">
        <v>28</v>
      </c>
      <c r="F435" s="31">
        <v>5</v>
      </c>
      <c r="G435" s="25">
        <f t="shared" si="58"/>
        <v>2240</v>
      </c>
      <c r="H435" s="126">
        <f t="shared" si="59"/>
        <v>2352</v>
      </c>
      <c r="M435" s="3">
        <f t="shared" si="60"/>
        <v>28</v>
      </c>
    </row>
    <row r="436" spans="1:16" ht="16.5" thickBot="1" x14ac:dyDescent="0.3">
      <c r="A436" s="20" t="s">
        <v>848</v>
      </c>
      <c r="B436" s="50" t="s">
        <v>849</v>
      </c>
      <c r="C436" s="28" t="s">
        <v>18</v>
      </c>
      <c r="D436" s="29">
        <v>40</v>
      </c>
      <c r="E436" s="30">
        <v>19</v>
      </c>
      <c r="F436" s="31">
        <v>5</v>
      </c>
      <c r="G436" s="25">
        <f t="shared" si="58"/>
        <v>760</v>
      </c>
      <c r="H436" s="126">
        <f t="shared" si="59"/>
        <v>798</v>
      </c>
      <c r="M436" s="3">
        <f t="shared" si="60"/>
        <v>14</v>
      </c>
    </row>
    <row r="437" spans="1:16" ht="16.5" thickBot="1" x14ac:dyDescent="0.3">
      <c r="A437" s="20" t="s">
        <v>850</v>
      </c>
      <c r="B437" s="27" t="s">
        <v>851</v>
      </c>
      <c r="C437" s="35" t="s">
        <v>18</v>
      </c>
      <c r="D437" s="29">
        <v>30</v>
      </c>
      <c r="E437" s="30">
        <v>20</v>
      </c>
      <c r="F437" s="31">
        <v>5</v>
      </c>
      <c r="G437" s="25">
        <f t="shared" si="58"/>
        <v>600</v>
      </c>
      <c r="H437" s="126">
        <f t="shared" si="59"/>
        <v>630</v>
      </c>
      <c r="M437" s="3">
        <f t="shared" si="60"/>
        <v>10.5</v>
      </c>
    </row>
    <row r="438" spans="1:16" ht="16.5" thickBot="1" x14ac:dyDescent="0.3">
      <c r="A438" s="20" t="s">
        <v>852</v>
      </c>
      <c r="B438" s="27" t="s">
        <v>853</v>
      </c>
      <c r="C438" s="28" t="s">
        <v>18</v>
      </c>
      <c r="D438" s="29">
        <v>200</v>
      </c>
      <c r="E438" s="30">
        <v>37</v>
      </c>
      <c r="F438" s="31">
        <v>5</v>
      </c>
      <c r="G438" s="25">
        <f t="shared" si="58"/>
        <v>7400</v>
      </c>
      <c r="H438" s="126">
        <f t="shared" si="59"/>
        <v>7770</v>
      </c>
      <c r="M438" s="3">
        <f t="shared" si="60"/>
        <v>70</v>
      </c>
    </row>
    <row r="439" spans="1:16" ht="16.5" thickBot="1" x14ac:dyDescent="0.3">
      <c r="A439" s="20" t="s">
        <v>854</v>
      </c>
      <c r="B439" s="50" t="s">
        <v>855</v>
      </c>
      <c r="C439" s="28" t="s">
        <v>18</v>
      </c>
      <c r="D439" s="29">
        <v>40</v>
      </c>
      <c r="E439" s="30">
        <v>37</v>
      </c>
      <c r="F439" s="31">
        <v>5</v>
      </c>
      <c r="G439" s="25">
        <f t="shared" si="58"/>
        <v>1480</v>
      </c>
      <c r="H439" s="126">
        <f t="shared" si="59"/>
        <v>1554</v>
      </c>
      <c r="M439" s="3">
        <f t="shared" si="60"/>
        <v>14</v>
      </c>
    </row>
    <row r="440" spans="1:16" ht="16.5" thickBot="1" x14ac:dyDescent="0.3">
      <c r="A440" s="20" t="s">
        <v>856</v>
      </c>
      <c r="B440" s="27" t="s">
        <v>857</v>
      </c>
      <c r="C440" s="28" t="s">
        <v>18</v>
      </c>
      <c r="D440" s="29">
        <v>40</v>
      </c>
      <c r="E440" s="30">
        <v>38</v>
      </c>
      <c r="F440" s="31">
        <v>5</v>
      </c>
      <c r="G440" s="25">
        <f t="shared" si="58"/>
        <v>1520</v>
      </c>
      <c r="H440" s="126">
        <f t="shared" si="59"/>
        <v>1596</v>
      </c>
      <c r="M440" s="3">
        <f t="shared" si="60"/>
        <v>14</v>
      </c>
    </row>
    <row r="441" spans="1:16" ht="16.5" thickBot="1" x14ac:dyDescent="0.3">
      <c r="A441" s="20" t="s">
        <v>858</v>
      </c>
      <c r="B441" s="27" t="s">
        <v>859</v>
      </c>
      <c r="C441" s="28" t="s">
        <v>18</v>
      </c>
      <c r="D441" s="29">
        <v>40</v>
      </c>
      <c r="E441" s="30">
        <v>35</v>
      </c>
      <c r="F441" s="31">
        <v>5</v>
      </c>
      <c r="G441" s="25">
        <f t="shared" si="58"/>
        <v>1400</v>
      </c>
      <c r="H441" s="126">
        <f t="shared" si="59"/>
        <v>1470</v>
      </c>
      <c r="M441" s="3">
        <f t="shared" si="60"/>
        <v>14</v>
      </c>
    </row>
    <row r="442" spans="1:16" ht="16.5" thickBot="1" x14ac:dyDescent="0.3">
      <c r="A442" s="20" t="s">
        <v>860</v>
      </c>
      <c r="B442" s="27" t="s">
        <v>861</v>
      </c>
      <c r="C442" s="28" t="s">
        <v>18</v>
      </c>
      <c r="D442" s="29">
        <v>40</v>
      </c>
      <c r="E442" s="30">
        <v>29</v>
      </c>
      <c r="F442" s="31">
        <v>5</v>
      </c>
      <c r="G442" s="25">
        <f t="shared" si="58"/>
        <v>1160</v>
      </c>
      <c r="H442" s="126">
        <f t="shared" si="59"/>
        <v>1218</v>
      </c>
      <c r="M442" s="3">
        <f t="shared" si="60"/>
        <v>14</v>
      </c>
    </row>
    <row r="443" spans="1:16" ht="16.5" thickBot="1" x14ac:dyDescent="0.3">
      <c r="A443" s="20" t="s">
        <v>862</v>
      </c>
      <c r="B443" s="27" t="s">
        <v>863</v>
      </c>
      <c r="C443" s="28" t="s">
        <v>18</v>
      </c>
      <c r="D443" s="29">
        <v>40</v>
      </c>
      <c r="E443" s="30">
        <v>140</v>
      </c>
      <c r="F443" s="31">
        <v>5</v>
      </c>
      <c r="G443" s="25">
        <f t="shared" si="58"/>
        <v>5600</v>
      </c>
      <c r="H443" s="126">
        <f t="shared" si="59"/>
        <v>5880</v>
      </c>
      <c r="M443" s="3">
        <f t="shared" si="60"/>
        <v>14</v>
      </c>
    </row>
    <row r="444" spans="1:16" ht="16.5" thickBot="1" x14ac:dyDescent="0.3">
      <c r="A444" s="20" t="s">
        <v>864</v>
      </c>
      <c r="B444" s="27" t="s">
        <v>865</v>
      </c>
      <c r="C444" s="28" t="s">
        <v>18</v>
      </c>
      <c r="D444" s="29">
        <v>40</v>
      </c>
      <c r="E444" s="30">
        <v>65</v>
      </c>
      <c r="F444" s="31">
        <v>5</v>
      </c>
      <c r="G444" s="25">
        <f t="shared" ref="G444:G447" si="61">SUM(E444*D444)</f>
        <v>2600</v>
      </c>
      <c r="H444" s="126">
        <f t="shared" ref="H444:H447" si="62">SUM(G444*1.05)</f>
        <v>2730</v>
      </c>
      <c r="M444" s="3">
        <f t="shared" ref="M444:M447" si="63">SUM(D444*0.35)</f>
        <v>14</v>
      </c>
    </row>
    <row r="445" spans="1:16" ht="16.5" thickBot="1" x14ac:dyDescent="0.3">
      <c r="A445" s="20" t="s">
        <v>866</v>
      </c>
      <c r="B445" s="33" t="s">
        <v>867</v>
      </c>
      <c r="C445" s="28" t="s">
        <v>18</v>
      </c>
      <c r="D445" s="29">
        <v>400</v>
      </c>
      <c r="E445" s="30">
        <v>65</v>
      </c>
      <c r="F445" s="31">
        <v>5</v>
      </c>
      <c r="G445" s="25">
        <f t="shared" si="61"/>
        <v>26000</v>
      </c>
      <c r="H445" s="126">
        <f t="shared" si="62"/>
        <v>27300</v>
      </c>
      <c r="M445" s="3">
        <f t="shared" si="63"/>
        <v>140</v>
      </c>
    </row>
    <row r="446" spans="1:16" ht="16.5" thickBot="1" x14ac:dyDescent="0.3">
      <c r="A446" s="20" t="s">
        <v>868</v>
      </c>
      <c r="B446" s="33" t="s">
        <v>869</v>
      </c>
      <c r="C446" s="28" t="s">
        <v>18</v>
      </c>
      <c r="D446" s="29">
        <v>80</v>
      </c>
      <c r="E446" s="30">
        <v>48</v>
      </c>
      <c r="F446" s="31">
        <v>5</v>
      </c>
      <c r="G446" s="25">
        <f t="shared" si="61"/>
        <v>3840</v>
      </c>
      <c r="H446" s="126">
        <f t="shared" si="62"/>
        <v>4032</v>
      </c>
      <c r="M446" s="3">
        <f t="shared" si="63"/>
        <v>28</v>
      </c>
    </row>
    <row r="447" spans="1:16" ht="16.5" thickBot="1" x14ac:dyDescent="0.3">
      <c r="A447" s="20" t="s">
        <v>870</v>
      </c>
      <c r="B447" s="84" t="s">
        <v>871</v>
      </c>
      <c r="C447" s="37" t="s">
        <v>18</v>
      </c>
      <c r="D447" s="38">
        <v>40</v>
      </c>
      <c r="E447" s="39">
        <v>30</v>
      </c>
      <c r="F447" s="40">
        <v>5</v>
      </c>
      <c r="G447" s="25">
        <f t="shared" si="61"/>
        <v>1200</v>
      </c>
      <c r="H447" s="126">
        <f t="shared" si="62"/>
        <v>1260</v>
      </c>
      <c r="M447" s="3">
        <f t="shared" si="63"/>
        <v>14</v>
      </c>
    </row>
    <row r="448" spans="1:16" ht="16.5" thickBot="1" x14ac:dyDescent="0.3">
      <c r="A448" s="42"/>
      <c r="B448" s="201" t="s">
        <v>872</v>
      </c>
      <c r="C448" s="202"/>
      <c r="D448" s="202"/>
      <c r="E448" s="202"/>
      <c r="F448" s="202"/>
      <c r="G448" s="202"/>
      <c r="H448" s="203"/>
      <c r="I448" s="172">
        <v>1</v>
      </c>
      <c r="J448" s="171"/>
      <c r="K448" s="169">
        <f>SUM(H449:H513)</f>
        <v>265314</v>
      </c>
      <c r="L448" s="173"/>
      <c r="M448" s="170">
        <v>0.55000000000000004</v>
      </c>
      <c r="N448" s="171"/>
      <c r="O448" s="169">
        <f>SUM(K448*0.55)</f>
        <v>145922.70000000001</v>
      </c>
      <c r="P448" s="169"/>
    </row>
    <row r="449" spans="1:13" ht="16.5" thickBot="1" x14ac:dyDescent="0.3">
      <c r="A449" s="20" t="s">
        <v>873</v>
      </c>
      <c r="B449" s="85" t="s">
        <v>874</v>
      </c>
      <c r="C449" s="22" t="s">
        <v>18</v>
      </c>
      <c r="D449" s="23">
        <v>1100</v>
      </c>
      <c r="E449" s="24">
        <v>17</v>
      </c>
      <c r="F449" s="25">
        <v>5</v>
      </c>
      <c r="G449" s="25">
        <f>SUM(E449*D449)</f>
        <v>18700</v>
      </c>
      <c r="H449" s="126">
        <f>SUM(G449*1.05)</f>
        <v>19635</v>
      </c>
      <c r="M449" s="3">
        <f>SUM(D449*0.55)</f>
        <v>605</v>
      </c>
    </row>
    <row r="450" spans="1:13" ht="16.5" thickBot="1" x14ac:dyDescent="0.3">
      <c r="A450" s="20" t="s">
        <v>875</v>
      </c>
      <c r="B450" s="55" t="s">
        <v>876</v>
      </c>
      <c r="C450" s="28" t="s">
        <v>18</v>
      </c>
      <c r="D450" s="29">
        <v>1100</v>
      </c>
      <c r="E450" s="30">
        <v>16</v>
      </c>
      <c r="F450" s="31">
        <v>5</v>
      </c>
      <c r="G450" s="25">
        <f t="shared" ref="G450:G513" si="64">SUM(E450*D450)</f>
        <v>17600</v>
      </c>
      <c r="H450" s="126">
        <f t="shared" ref="H450:H513" si="65">SUM(G450*1.05)</f>
        <v>18480</v>
      </c>
      <c r="M450" s="3">
        <f t="shared" ref="M450:M513" si="66">SUM(D450*0.55)</f>
        <v>605</v>
      </c>
    </row>
    <row r="451" spans="1:13" ht="16.5" thickBot="1" x14ac:dyDescent="0.3">
      <c r="A451" s="20" t="s">
        <v>877</v>
      </c>
      <c r="B451" s="55" t="s">
        <v>878</v>
      </c>
      <c r="C451" s="28" t="s">
        <v>18</v>
      </c>
      <c r="D451" s="29">
        <v>600</v>
      </c>
      <c r="E451" s="30">
        <v>16</v>
      </c>
      <c r="F451" s="31">
        <v>5</v>
      </c>
      <c r="G451" s="25">
        <f t="shared" si="64"/>
        <v>9600</v>
      </c>
      <c r="H451" s="126">
        <f t="shared" si="65"/>
        <v>10080</v>
      </c>
      <c r="M451" s="3">
        <f t="shared" si="66"/>
        <v>330</v>
      </c>
    </row>
    <row r="452" spans="1:13" ht="16.5" thickBot="1" x14ac:dyDescent="0.3">
      <c r="A452" s="20" t="s">
        <v>879</v>
      </c>
      <c r="B452" s="27" t="s">
        <v>880</v>
      </c>
      <c r="C452" s="28" t="s">
        <v>18</v>
      </c>
      <c r="D452" s="29">
        <v>300</v>
      </c>
      <c r="E452" s="30">
        <v>14</v>
      </c>
      <c r="F452" s="31">
        <v>5</v>
      </c>
      <c r="G452" s="25">
        <f t="shared" si="64"/>
        <v>4200</v>
      </c>
      <c r="H452" s="126">
        <f t="shared" si="65"/>
        <v>4410</v>
      </c>
      <c r="M452" s="3">
        <f t="shared" si="66"/>
        <v>165</v>
      </c>
    </row>
    <row r="453" spans="1:13" ht="16.5" thickBot="1" x14ac:dyDescent="0.3">
      <c r="A453" s="20" t="s">
        <v>881</v>
      </c>
      <c r="B453" s="36" t="s">
        <v>882</v>
      </c>
      <c r="C453" s="37" t="s">
        <v>18</v>
      </c>
      <c r="D453" s="29">
        <v>150</v>
      </c>
      <c r="E453" s="30">
        <v>14</v>
      </c>
      <c r="F453" s="31">
        <v>5</v>
      </c>
      <c r="G453" s="25">
        <f t="shared" si="64"/>
        <v>2100</v>
      </c>
      <c r="H453" s="126">
        <f t="shared" si="65"/>
        <v>2205</v>
      </c>
      <c r="M453" s="3">
        <f t="shared" si="66"/>
        <v>82.5</v>
      </c>
    </row>
    <row r="454" spans="1:13" ht="16.5" thickBot="1" x14ac:dyDescent="0.3">
      <c r="A454" s="20" t="s">
        <v>883</v>
      </c>
      <c r="B454" s="55" t="s">
        <v>884</v>
      </c>
      <c r="C454" s="28" t="s">
        <v>18</v>
      </c>
      <c r="D454" s="29">
        <v>300</v>
      </c>
      <c r="E454" s="30">
        <v>18</v>
      </c>
      <c r="F454" s="31">
        <v>5</v>
      </c>
      <c r="G454" s="25">
        <f t="shared" si="64"/>
        <v>5400</v>
      </c>
      <c r="H454" s="126">
        <f t="shared" si="65"/>
        <v>5670</v>
      </c>
      <c r="M454" s="3">
        <f t="shared" si="66"/>
        <v>165</v>
      </c>
    </row>
    <row r="455" spans="1:13" ht="16.5" thickBot="1" x14ac:dyDescent="0.3">
      <c r="A455" s="20" t="s">
        <v>885</v>
      </c>
      <c r="B455" s="55" t="s">
        <v>886</v>
      </c>
      <c r="C455" s="28" t="s">
        <v>18</v>
      </c>
      <c r="D455" s="29">
        <v>150</v>
      </c>
      <c r="E455" s="30">
        <v>13</v>
      </c>
      <c r="F455" s="31">
        <v>5</v>
      </c>
      <c r="G455" s="25">
        <f t="shared" si="64"/>
        <v>1950</v>
      </c>
      <c r="H455" s="126">
        <f t="shared" si="65"/>
        <v>2047.5</v>
      </c>
      <c r="M455" s="3">
        <f t="shared" si="66"/>
        <v>82.5</v>
      </c>
    </row>
    <row r="456" spans="1:13" ht="16.5" thickBot="1" x14ac:dyDescent="0.3">
      <c r="A456" s="20" t="s">
        <v>887</v>
      </c>
      <c r="B456" s="86" t="s">
        <v>888</v>
      </c>
      <c r="C456" s="22" t="s">
        <v>18</v>
      </c>
      <c r="D456" s="29">
        <v>150</v>
      </c>
      <c r="E456" s="30">
        <v>15</v>
      </c>
      <c r="F456" s="31">
        <v>5</v>
      </c>
      <c r="G456" s="25">
        <f t="shared" si="64"/>
        <v>2250</v>
      </c>
      <c r="H456" s="126">
        <f t="shared" si="65"/>
        <v>2362.5</v>
      </c>
      <c r="M456" s="3">
        <f t="shared" si="66"/>
        <v>82.5</v>
      </c>
    </row>
    <row r="457" spans="1:13" ht="16.5" thickBot="1" x14ac:dyDescent="0.3">
      <c r="A457" s="20" t="s">
        <v>889</v>
      </c>
      <c r="B457" s="27" t="s">
        <v>890</v>
      </c>
      <c r="C457" s="28" t="s">
        <v>18</v>
      </c>
      <c r="D457" s="29">
        <v>100</v>
      </c>
      <c r="E457" s="30">
        <v>17</v>
      </c>
      <c r="F457" s="31">
        <v>5</v>
      </c>
      <c r="G457" s="25">
        <f t="shared" si="64"/>
        <v>1700</v>
      </c>
      <c r="H457" s="126">
        <f t="shared" si="65"/>
        <v>1785</v>
      </c>
      <c r="M457" s="3">
        <f t="shared" si="66"/>
        <v>55.000000000000007</v>
      </c>
    </row>
    <row r="458" spans="1:13" ht="16.5" thickBot="1" x14ac:dyDescent="0.3">
      <c r="A458" s="20" t="s">
        <v>891</v>
      </c>
      <c r="B458" s="27" t="s">
        <v>892</v>
      </c>
      <c r="C458" s="28" t="s">
        <v>18</v>
      </c>
      <c r="D458" s="29">
        <v>100</v>
      </c>
      <c r="E458" s="30">
        <v>19</v>
      </c>
      <c r="F458" s="31">
        <v>5</v>
      </c>
      <c r="G458" s="25">
        <f t="shared" si="64"/>
        <v>1900</v>
      </c>
      <c r="H458" s="126">
        <f t="shared" si="65"/>
        <v>1995</v>
      </c>
      <c r="M458" s="3">
        <f t="shared" si="66"/>
        <v>55.000000000000007</v>
      </c>
    </row>
    <row r="459" spans="1:13" ht="16.5" thickBot="1" x14ac:dyDescent="0.3">
      <c r="A459" s="20" t="s">
        <v>893</v>
      </c>
      <c r="B459" s="27" t="s">
        <v>894</v>
      </c>
      <c r="C459" s="28" t="s">
        <v>18</v>
      </c>
      <c r="D459" s="29">
        <v>50</v>
      </c>
      <c r="E459" s="30">
        <v>18</v>
      </c>
      <c r="F459" s="31">
        <v>5</v>
      </c>
      <c r="G459" s="25">
        <f t="shared" si="64"/>
        <v>900</v>
      </c>
      <c r="H459" s="126">
        <f t="shared" si="65"/>
        <v>945</v>
      </c>
      <c r="M459" s="3">
        <f t="shared" si="66"/>
        <v>27.500000000000004</v>
      </c>
    </row>
    <row r="460" spans="1:13" ht="16.5" thickBot="1" x14ac:dyDescent="0.3">
      <c r="A460" s="20" t="s">
        <v>895</v>
      </c>
      <c r="B460" s="55" t="s">
        <v>896</v>
      </c>
      <c r="C460" s="28" t="s">
        <v>18</v>
      </c>
      <c r="D460" s="29">
        <v>120</v>
      </c>
      <c r="E460" s="30">
        <v>17</v>
      </c>
      <c r="F460" s="31">
        <v>5</v>
      </c>
      <c r="G460" s="25">
        <f t="shared" si="64"/>
        <v>2040</v>
      </c>
      <c r="H460" s="126">
        <f t="shared" si="65"/>
        <v>2142</v>
      </c>
      <c r="M460" s="3">
        <f t="shared" si="66"/>
        <v>66</v>
      </c>
    </row>
    <row r="461" spans="1:13" ht="16.5" thickBot="1" x14ac:dyDescent="0.3">
      <c r="A461" s="20" t="s">
        <v>897</v>
      </c>
      <c r="B461" s="55" t="s">
        <v>898</v>
      </c>
      <c r="C461" s="28" t="s">
        <v>18</v>
      </c>
      <c r="D461" s="29">
        <v>250</v>
      </c>
      <c r="E461" s="30">
        <v>26</v>
      </c>
      <c r="F461" s="31">
        <v>5</v>
      </c>
      <c r="G461" s="25">
        <f t="shared" si="64"/>
        <v>6500</v>
      </c>
      <c r="H461" s="126">
        <f t="shared" si="65"/>
        <v>6825</v>
      </c>
      <c r="M461" s="3">
        <f t="shared" si="66"/>
        <v>137.5</v>
      </c>
    </row>
    <row r="462" spans="1:13" ht="16.5" thickBot="1" x14ac:dyDescent="0.3">
      <c r="A462" s="20" t="s">
        <v>899</v>
      </c>
      <c r="B462" s="55" t="s">
        <v>900</v>
      </c>
      <c r="C462" s="28" t="s">
        <v>18</v>
      </c>
      <c r="D462" s="29">
        <v>250</v>
      </c>
      <c r="E462" s="30">
        <v>8</v>
      </c>
      <c r="F462" s="31">
        <v>5</v>
      </c>
      <c r="G462" s="25">
        <f t="shared" si="64"/>
        <v>2000</v>
      </c>
      <c r="H462" s="126">
        <f t="shared" si="65"/>
        <v>2100</v>
      </c>
      <c r="M462" s="3">
        <f t="shared" si="66"/>
        <v>137.5</v>
      </c>
    </row>
    <row r="463" spans="1:13" ht="16.5" thickBot="1" x14ac:dyDescent="0.3">
      <c r="A463" s="20" t="s">
        <v>901</v>
      </c>
      <c r="B463" s="55" t="s">
        <v>902</v>
      </c>
      <c r="C463" s="28" t="s">
        <v>18</v>
      </c>
      <c r="D463" s="29">
        <v>50</v>
      </c>
      <c r="E463" s="30">
        <v>28</v>
      </c>
      <c r="F463" s="31">
        <v>5</v>
      </c>
      <c r="G463" s="25">
        <f t="shared" si="64"/>
        <v>1400</v>
      </c>
      <c r="H463" s="126">
        <f t="shared" si="65"/>
        <v>1470</v>
      </c>
      <c r="M463" s="3">
        <f t="shared" si="66"/>
        <v>27.500000000000004</v>
      </c>
    </row>
    <row r="464" spans="1:13" ht="16.5" thickBot="1" x14ac:dyDescent="0.3">
      <c r="A464" s="20" t="s">
        <v>903</v>
      </c>
      <c r="B464" s="59" t="s">
        <v>904</v>
      </c>
      <c r="C464" s="28" t="s">
        <v>18</v>
      </c>
      <c r="D464" s="29">
        <v>1000</v>
      </c>
      <c r="E464" s="30">
        <v>14</v>
      </c>
      <c r="F464" s="31">
        <v>5</v>
      </c>
      <c r="G464" s="25">
        <f t="shared" si="64"/>
        <v>14000</v>
      </c>
      <c r="H464" s="126">
        <f t="shared" si="65"/>
        <v>14700</v>
      </c>
      <c r="M464" s="3">
        <f t="shared" si="66"/>
        <v>550</v>
      </c>
    </row>
    <row r="465" spans="1:13" ht="16.5" thickBot="1" x14ac:dyDescent="0.3">
      <c r="A465" s="20" t="s">
        <v>905</v>
      </c>
      <c r="B465" s="59" t="s">
        <v>906</v>
      </c>
      <c r="C465" s="28" t="s">
        <v>18</v>
      </c>
      <c r="D465" s="29">
        <v>1200</v>
      </c>
      <c r="E465" s="30">
        <v>11</v>
      </c>
      <c r="F465" s="31">
        <v>5</v>
      </c>
      <c r="G465" s="25">
        <f t="shared" si="64"/>
        <v>13200</v>
      </c>
      <c r="H465" s="126">
        <f t="shared" si="65"/>
        <v>13860</v>
      </c>
      <c r="M465" s="3">
        <f t="shared" si="66"/>
        <v>660</v>
      </c>
    </row>
    <row r="466" spans="1:13" ht="16.5" thickBot="1" x14ac:dyDescent="0.3">
      <c r="A466" s="20" t="s">
        <v>907</v>
      </c>
      <c r="B466" s="87" t="s">
        <v>908</v>
      </c>
      <c r="C466" s="28" t="s">
        <v>18</v>
      </c>
      <c r="D466" s="29">
        <v>400</v>
      </c>
      <c r="E466" s="30">
        <v>13</v>
      </c>
      <c r="F466" s="31">
        <v>5</v>
      </c>
      <c r="G466" s="25">
        <f t="shared" si="64"/>
        <v>5200</v>
      </c>
      <c r="H466" s="126">
        <f t="shared" si="65"/>
        <v>5460</v>
      </c>
      <c r="M466" s="3">
        <f t="shared" si="66"/>
        <v>220.00000000000003</v>
      </c>
    </row>
    <row r="467" spans="1:13" ht="16.5" thickBot="1" x14ac:dyDescent="0.3">
      <c r="A467" s="20" t="s">
        <v>909</v>
      </c>
      <c r="B467" s="55" t="s">
        <v>910</v>
      </c>
      <c r="C467" s="28" t="s">
        <v>18</v>
      </c>
      <c r="D467" s="29">
        <v>1000</v>
      </c>
      <c r="E467" s="30">
        <v>14</v>
      </c>
      <c r="F467" s="31">
        <v>5</v>
      </c>
      <c r="G467" s="25">
        <f t="shared" si="64"/>
        <v>14000</v>
      </c>
      <c r="H467" s="126">
        <f t="shared" si="65"/>
        <v>14700</v>
      </c>
      <c r="M467" s="3">
        <f t="shared" si="66"/>
        <v>550</v>
      </c>
    </row>
    <row r="468" spans="1:13" ht="16.5" thickBot="1" x14ac:dyDescent="0.3">
      <c r="A468" s="20" t="s">
        <v>911</v>
      </c>
      <c r="B468" s="55" t="s">
        <v>912</v>
      </c>
      <c r="C468" s="28" t="s">
        <v>18</v>
      </c>
      <c r="D468" s="29">
        <v>900</v>
      </c>
      <c r="E468" s="30">
        <v>14</v>
      </c>
      <c r="F468" s="31">
        <v>5</v>
      </c>
      <c r="G468" s="25">
        <f t="shared" si="64"/>
        <v>12600</v>
      </c>
      <c r="H468" s="126">
        <f t="shared" si="65"/>
        <v>13230</v>
      </c>
      <c r="M468" s="3">
        <f t="shared" si="66"/>
        <v>495.00000000000006</v>
      </c>
    </row>
    <row r="469" spans="1:13" ht="16.5" thickBot="1" x14ac:dyDescent="0.3">
      <c r="A469" s="20" t="s">
        <v>913</v>
      </c>
      <c r="B469" s="55" t="s">
        <v>914</v>
      </c>
      <c r="C469" s="28" t="s">
        <v>18</v>
      </c>
      <c r="D469" s="29">
        <v>200</v>
      </c>
      <c r="E469" s="30">
        <v>15</v>
      </c>
      <c r="F469" s="31">
        <v>5</v>
      </c>
      <c r="G469" s="25">
        <f t="shared" si="64"/>
        <v>3000</v>
      </c>
      <c r="H469" s="126">
        <f t="shared" si="65"/>
        <v>3150</v>
      </c>
      <c r="M469" s="3">
        <f t="shared" si="66"/>
        <v>110.00000000000001</v>
      </c>
    </row>
    <row r="470" spans="1:13" ht="16.5" thickBot="1" x14ac:dyDescent="0.3">
      <c r="A470" s="20" t="s">
        <v>915</v>
      </c>
      <c r="B470" s="55" t="s">
        <v>916</v>
      </c>
      <c r="C470" s="28" t="s">
        <v>18</v>
      </c>
      <c r="D470" s="29">
        <v>200</v>
      </c>
      <c r="E470" s="30">
        <v>16</v>
      </c>
      <c r="F470" s="31">
        <v>5</v>
      </c>
      <c r="G470" s="25">
        <f t="shared" si="64"/>
        <v>3200</v>
      </c>
      <c r="H470" s="126">
        <f t="shared" si="65"/>
        <v>3360</v>
      </c>
      <c r="M470" s="3">
        <f t="shared" si="66"/>
        <v>110.00000000000001</v>
      </c>
    </row>
    <row r="471" spans="1:13" ht="16.5" thickBot="1" x14ac:dyDescent="0.3">
      <c r="A471" s="20" t="s">
        <v>917</v>
      </c>
      <c r="B471" s="59" t="s">
        <v>918</v>
      </c>
      <c r="C471" s="28" t="s">
        <v>18</v>
      </c>
      <c r="D471" s="29">
        <v>1600</v>
      </c>
      <c r="E471" s="30">
        <v>11</v>
      </c>
      <c r="F471" s="31">
        <v>5</v>
      </c>
      <c r="G471" s="25">
        <f t="shared" si="64"/>
        <v>17600</v>
      </c>
      <c r="H471" s="126">
        <f t="shared" si="65"/>
        <v>18480</v>
      </c>
      <c r="M471" s="3">
        <f t="shared" si="66"/>
        <v>880.00000000000011</v>
      </c>
    </row>
    <row r="472" spans="1:13" ht="16.5" thickBot="1" x14ac:dyDescent="0.3">
      <c r="A472" s="20" t="s">
        <v>919</v>
      </c>
      <c r="B472" s="27" t="s">
        <v>920</v>
      </c>
      <c r="C472" s="28" t="s">
        <v>18</v>
      </c>
      <c r="D472" s="29">
        <v>100</v>
      </c>
      <c r="E472" s="30">
        <v>22</v>
      </c>
      <c r="F472" s="31">
        <v>5</v>
      </c>
      <c r="G472" s="25">
        <f t="shared" si="64"/>
        <v>2200</v>
      </c>
      <c r="H472" s="126">
        <f t="shared" si="65"/>
        <v>2310</v>
      </c>
      <c r="M472" s="3">
        <f t="shared" si="66"/>
        <v>55.000000000000007</v>
      </c>
    </row>
    <row r="473" spans="1:13" ht="16.5" thickBot="1" x14ac:dyDescent="0.3">
      <c r="A473" s="20" t="s">
        <v>921</v>
      </c>
      <c r="B473" s="59" t="s">
        <v>922</v>
      </c>
      <c r="C473" s="28" t="s">
        <v>18</v>
      </c>
      <c r="D473" s="29">
        <v>250</v>
      </c>
      <c r="E473" s="30">
        <v>26</v>
      </c>
      <c r="F473" s="31">
        <v>5</v>
      </c>
      <c r="G473" s="25">
        <f t="shared" si="64"/>
        <v>6500</v>
      </c>
      <c r="H473" s="126">
        <f t="shared" si="65"/>
        <v>6825</v>
      </c>
      <c r="M473" s="3">
        <f t="shared" si="66"/>
        <v>137.5</v>
      </c>
    </row>
    <row r="474" spans="1:13" ht="16.5" thickBot="1" x14ac:dyDescent="0.3">
      <c r="A474" s="20" t="s">
        <v>923</v>
      </c>
      <c r="B474" s="87" t="s">
        <v>924</v>
      </c>
      <c r="C474" s="28" t="s">
        <v>18</v>
      </c>
      <c r="D474" s="29">
        <v>100</v>
      </c>
      <c r="E474" s="30">
        <v>25</v>
      </c>
      <c r="F474" s="31">
        <v>5</v>
      </c>
      <c r="G474" s="25">
        <f t="shared" si="64"/>
        <v>2500</v>
      </c>
      <c r="H474" s="126">
        <f t="shared" si="65"/>
        <v>2625</v>
      </c>
      <c r="M474" s="3">
        <f t="shared" si="66"/>
        <v>55.000000000000007</v>
      </c>
    </row>
    <row r="475" spans="1:13" ht="16.5" thickBot="1" x14ac:dyDescent="0.3">
      <c r="A475" s="20" t="s">
        <v>925</v>
      </c>
      <c r="B475" s="87" t="s">
        <v>926</v>
      </c>
      <c r="C475" s="28" t="s">
        <v>18</v>
      </c>
      <c r="D475" s="29">
        <v>100</v>
      </c>
      <c r="E475" s="30">
        <v>24</v>
      </c>
      <c r="F475" s="31">
        <v>5</v>
      </c>
      <c r="G475" s="25">
        <f t="shared" si="64"/>
        <v>2400</v>
      </c>
      <c r="H475" s="126">
        <f t="shared" si="65"/>
        <v>2520</v>
      </c>
      <c r="M475" s="3">
        <f t="shared" si="66"/>
        <v>55.000000000000007</v>
      </c>
    </row>
    <row r="476" spans="1:13" ht="16.5" thickBot="1" x14ac:dyDescent="0.3">
      <c r="A476" s="20" t="s">
        <v>927</v>
      </c>
      <c r="B476" s="87" t="s">
        <v>928</v>
      </c>
      <c r="C476" s="28" t="s">
        <v>18</v>
      </c>
      <c r="D476" s="29">
        <v>100</v>
      </c>
      <c r="E476" s="30">
        <v>24</v>
      </c>
      <c r="F476" s="31">
        <v>5</v>
      </c>
      <c r="G476" s="25">
        <f t="shared" si="64"/>
        <v>2400</v>
      </c>
      <c r="H476" s="126">
        <f t="shared" si="65"/>
        <v>2520</v>
      </c>
      <c r="M476" s="3">
        <f t="shared" si="66"/>
        <v>55.000000000000007</v>
      </c>
    </row>
    <row r="477" spans="1:13" ht="16.5" thickBot="1" x14ac:dyDescent="0.3">
      <c r="A477" s="20" t="s">
        <v>929</v>
      </c>
      <c r="B477" s="87" t="s">
        <v>930</v>
      </c>
      <c r="C477" s="28" t="s">
        <v>18</v>
      </c>
      <c r="D477" s="29">
        <v>100</v>
      </c>
      <c r="E477" s="30">
        <v>25</v>
      </c>
      <c r="F477" s="31">
        <v>5</v>
      </c>
      <c r="G477" s="25">
        <f t="shared" si="64"/>
        <v>2500</v>
      </c>
      <c r="H477" s="126">
        <f t="shared" si="65"/>
        <v>2625</v>
      </c>
      <c r="M477" s="3">
        <f t="shared" si="66"/>
        <v>55.000000000000007</v>
      </c>
    </row>
    <row r="478" spans="1:13" ht="16.5" thickBot="1" x14ac:dyDescent="0.3">
      <c r="A478" s="20" t="s">
        <v>931</v>
      </c>
      <c r="B478" s="87" t="s">
        <v>932</v>
      </c>
      <c r="C478" s="28" t="s">
        <v>18</v>
      </c>
      <c r="D478" s="29">
        <v>100</v>
      </c>
      <c r="E478" s="30">
        <v>24</v>
      </c>
      <c r="F478" s="31">
        <v>5</v>
      </c>
      <c r="G478" s="25">
        <f t="shared" si="64"/>
        <v>2400</v>
      </c>
      <c r="H478" s="126">
        <f t="shared" si="65"/>
        <v>2520</v>
      </c>
      <c r="M478" s="3">
        <f t="shared" si="66"/>
        <v>55.000000000000007</v>
      </c>
    </row>
    <row r="479" spans="1:13" ht="16.5" thickBot="1" x14ac:dyDescent="0.3">
      <c r="A479" s="20" t="s">
        <v>933</v>
      </c>
      <c r="B479" s="50" t="s">
        <v>934</v>
      </c>
      <c r="C479" s="28" t="s">
        <v>18</v>
      </c>
      <c r="D479" s="29">
        <v>100</v>
      </c>
      <c r="E479" s="30">
        <v>18</v>
      </c>
      <c r="F479" s="31">
        <v>5</v>
      </c>
      <c r="G479" s="25">
        <f t="shared" si="64"/>
        <v>1800</v>
      </c>
      <c r="H479" s="126">
        <f t="shared" si="65"/>
        <v>1890</v>
      </c>
      <c r="M479" s="3">
        <f t="shared" si="66"/>
        <v>55.000000000000007</v>
      </c>
    </row>
    <row r="480" spans="1:13" ht="16.5" thickBot="1" x14ac:dyDescent="0.3">
      <c r="A480" s="20" t="s">
        <v>935</v>
      </c>
      <c r="B480" s="50" t="s">
        <v>936</v>
      </c>
      <c r="C480" s="28" t="s">
        <v>18</v>
      </c>
      <c r="D480" s="29">
        <v>80</v>
      </c>
      <c r="E480" s="30">
        <v>19</v>
      </c>
      <c r="F480" s="31">
        <v>5</v>
      </c>
      <c r="G480" s="25">
        <f t="shared" si="64"/>
        <v>1520</v>
      </c>
      <c r="H480" s="126">
        <f t="shared" si="65"/>
        <v>1596</v>
      </c>
      <c r="M480" s="3">
        <f t="shared" si="66"/>
        <v>44</v>
      </c>
    </row>
    <row r="481" spans="1:13" ht="16.5" thickBot="1" x14ac:dyDescent="0.3">
      <c r="A481" s="20" t="s">
        <v>937</v>
      </c>
      <c r="B481" s="50" t="s">
        <v>938</v>
      </c>
      <c r="C481" s="28" t="s">
        <v>18</v>
      </c>
      <c r="D481" s="29">
        <v>100</v>
      </c>
      <c r="E481" s="30">
        <v>25</v>
      </c>
      <c r="F481" s="31">
        <v>5</v>
      </c>
      <c r="G481" s="25">
        <f t="shared" si="64"/>
        <v>2500</v>
      </c>
      <c r="H481" s="126">
        <f t="shared" si="65"/>
        <v>2625</v>
      </c>
      <c r="M481" s="3">
        <f t="shared" si="66"/>
        <v>55.000000000000007</v>
      </c>
    </row>
    <row r="482" spans="1:13" ht="16.5" thickBot="1" x14ac:dyDescent="0.3">
      <c r="A482" s="20" t="s">
        <v>939</v>
      </c>
      <c r="B482" s="50" t="s">
        <v>940</v>
      </c>
      <c r="C482" s="28" t="s">
        <v>18</v>
      </c>
      <c r="D482" s="29">
        <v>80</v>
      </c>
      <c r="E482" s="30">
        <v>26</v>
      </c>
      <c r="F482" s="31">
        <v>5</v>
      </c>
      <c r="G482" s="25">
        <f t="shared" si="64"/>
        <v>2080</v>
      </c>
      <c r="H482" s="126">
        <f t="shared" si="65"/>
        <v>2184</v>
      </c>
      <c r="M482" s="3">
        <f t="shared" si="66"/>
        <v>44</v>
      </c>
    </row>
    <row r="483" spans="1:13" ht="16.5" thickBot="1" x14ac:dyDescent="0.3">
      <c r="A483" s="20" t="s">
        <v>941</v>
      </c>
      <c r="B483" s="50" t="s">
        <v>942</v>
      </c>
      <c r="C483" s="28" t="s">
        <v>18</v>
      </c>
      <c r="D483" s="29">
        <v>80</v>
      </c>
      <c r="E483" s="30">
        <v>26</v>
      </c>
      <c r="F483" s="31">
        <v>5</v>
      </c>
      <c r="G483" s="25">
        <f t="shared" si="64"/>
        <v>2080</v>
      </c>
      <c r="H483" s="126">
        <f t="shared" si="65"/>
        <v>2184</v>
      </c>
      <c r="M483" s="3">
        <f t="shared" si="66"/>
        <v>44</v>
      </c>
    </row>
    <row r="484" spans="1:13" ht="16.5" thickBot="1" x14ac:dyDescent="0.3">
      <c r="A484" s="20" t="s">
        <v>943</v>
      </c>
      <c r="B484" s="50" t="s">
        <v>944</v>
      </c>
      <c r="C484" s="28" t="s">
        <v>18</v>
      </c>
      <c r="D484" s="29">
        <v>80</v>
      </c>
      <c r="E484" s="30">
        <v>26</v>
      </c>
      <c r="F484" s="31">
        <v>5</v>
      </c>
      <c r="G484" s="25">
        <f t="shared" si="64"/>
        <v>2080</v>
      </c>
      <c r="H484" s="126">
        <f t="shared" si="65"/>
        <v>2184</v>
      </c>
      <c r="M484" s="3">
        <f t="shared" si="66"/>
        <v>44</v>
      </c>
    </row>
    <row r="485" spans="1:13" ht="16.5" thickBot="1" x14ac:dyDescent="0.3">
      <c r="A485" s="20" t="s">
        <v>945</v>
      </c>
      <c r="B485" s="50" t="s">
        <v>946</v>
      </c>
      <c r="C485" s="28" t="s">
        <v>18</v>
      </c>
      <c r="D485" s="29">
        <v>100</v>
      </c>
      <c r="E485" s="30">
        <v>26</v>
      </c>
      <c r="F485" s="31">
        <v>5</v>
      </c>
      <c r="G485" s="25">
        <f t="shared" si="64"/>
        <v>2600</v>
      </c>
      <c r="H485" s="126">
        <f t="shared" si="65"/>
        <v>2730</v>
      </c>
      <c r="M485" s="3">
        <f t="shared" si="66"/>
        <v>55.000000000000007</v>
      </c>
    </row>
    <row r="486" spans="1:13" ht="16.5" thickBot="1" x14ac:dyDescent="0.3">
      <c r="A486" s="20" t="s">
        <v>947</v>
      </c>
      <c r="B486" s="50" t="s">
        <v>948</v>
      </c>
      <c r="C486" s="28" t="s">
        <v>18</v>
      </c>
      <c r="D486" s="29">
        <v>80</v>
      </c>
      <c r="E486" s="30">
        <v>26</v>
      </c>
      <c r="F486" s="31">
        <v>5</v>
      </c>
      <c r="G486" s="25">
        <f t="shared" si="64"/>
        <v>2080</v>
      </c>
      <c r="H486" s="126">
        <f t="shared" si="65"/>
        <v>2184</v>
      </c>
      <c r="M486" s="3">
        <f t="shared" si="66"/>
        <v>44</v>
      </c>
    </row>
    <row r="487" spans="1:13" ht="16.5" thickBot="1" x14ac:dyDescent="0.3">
      <c r="A487" s="20" t="s">
        <v>949</v>
      </c>
      <c r="B487" s="55" t="s">
        <v>950</v>
      </c>
      <c r="C487" s="28" t="s">
        <v>18</v>
      </c>
      <c r="D487" s="29">
        <v>80</v>
      </c>
      <c r="E487" s="30">
        <v>25</v>
      </c>
      <c r="F487" s="31">
        <v>5</v>
      </c>
      <c r="G487" s="25">
        <f t="shared" si="64"/>
        <v>2000</v>
      </c>
      <c r="H487" s="126">
        <f t="shared" si="65"/>
        <v>2100</v>
      </c>
      <c r="M487" s="3">
        <f t="shared" si="66"/>
        <v>44</v>
      </c>
    </row>
    <row r="488" spans="1:13" ht="16.5" thickBot="1" x14ac:dyDescent="0.3">
      <c r="A488" s="20" t="s">
        <v>951</v>
      </c>
      <c r="B488" s="55" t="s">
        <v>952</v>
      </c>
      <c r="C488" s="28" t="s">
        <v>18</v>
      </c>
      <c r="D488" s="29">
        <v>80</v>
      </c>
      <c r="E488" s="30">
        <v>26</v>
      </c>
      <c r="F488" s="31">
        <v>5</v>
      </c>
      <c r="G488" s="25">
        <f t="shared" si="64"/>
        <v>2080</v>
      </c>
      <c r="H488" s="126">
        <f t="shared" si="65"/>
        <v>2184</v>
      </c>
      <c r="M488" s="3">
        <f t="shared" si="66"/>
        <v>44</v>
      </c>
    </row>
    <row r="489" spans="1:13" ht="16.5" thickBot="1" x14ac:dyDescent="0.3">
      <c r="A489" s="20" t="s">
        <v>953</v>
      </c>
      <c r="B489" s="55" t="s">
        <v>954</v>
      </c>
      <c r="C489" s="28" t="s">
        <v>18</v>
      </c>
      <c r="D489" s="29">
        <v>70</v>
      </c>
      <c r="E489" s="30">
        <v>25</v>
      </c>
      <c r="F489" s="31">
        <v>5</v>
      </c>
      <c r="G489" s="25">
        <f t="shared" si="64"/>
        <v>1750</v>
      </c>
      <c r="H489" s="126">
        <f t="shared" si="65"/>
        <v>1837.5</v>
      </c>
      <c r="M489" s="3">
        <f t="shared" si="66"/>
        <v>38.5</v>
      </c>
    </row>
    <row r="490" spans="1:13" ht="16.5" thickBot="1" x14ac:dyDescent="0.3">
      <c r="A490" s="20" t="s">
        <v>955</v>
      </c>
      <c r="B490" s="27" t="s">
        <v>956</v>
      </c>
      <c r="C490" s="28" t="s">
        <v>18</v>
      </c>
      <c r="D490" s="29">
        <v>100</v>
      </c>
      <c r="E490" s="30">
        <v>26</v>
      </c>
      <c r="F490" s="31">
        <v>5</v>
      </c>
      <c r="G490" s="25">
        <f t="shared" si="64"/>
        <v>2600</v>
      </c>
      <c r="H490" s="126">
        <f t="shared" si="65"/>
        <v>2730</v>
      </c>
      <c r="M490" s="3">
        <f t="shared" si="66"/>
        <v>55.000000000000007</v>
      </c>
    </row>
    <row r="491" spans="1:13" ht="16.5" thickBot="1" x14ac:dyDescent="0.3">
      <c r="A491" s="20" t="s">
        <v>957</v>
      </c>
      <c r="B491" s="27" t="s">
        <v>958</v>
      </c>
      <c r="C491" s="28" t="s">
        <v>18</v>
      </c>
      <c r="D491" s="29">
        <v>80</v>
      </c>
      <c r="E491" s="30">
        <v>25</v>
      </c>
      <c r="F491" s="31">
        <v>5</v>
      </c>
      <c r="G491" s="25">
        <f t="shared" si="64"/>
        <v>2000</v>
      </c>
      <c r="H491" s="126">
        <f t="shared" si="65"/>
        <v>2100</v>
      </c>
      <c r="M491" s="3">
        <f t="shared" si="66"/>
        <v>44</v>
      </c>
    </row>
    <row r="492" spans="1:13" ht="16.5" thickBot="1" x14ac:dyDescent="0.3">
      <c r="A492" s="20" t="s">
        <v>959</v>
      </c>
      <c r="B492" s="55" t="s">
        <v>960</v>
      </c>
      <c r="C492" s="28" t="s">
        <v>18</v>
      </c>
      <c r="D492" s="29">
        <v>80</v>
      </c>
      <c r="E492" s="30">
        <v>26</v>
      </c>
      <c r="F492" s="31">
        <v>5</v>
      </c>
      <c r="G492" s="25">
        <f t="shared" si="64"/>
        <v>2080</v>
      </c>
      <c r="H492" s="126">
        <f t="shared" si="65"/>
        <v>2184</v>
      </c>
      <c r="M492" s="3">
        <f t="shared" si="66"/>
        <v>44</v>
      </c>
    </row>
    <row r="493" spans="1:13" ht="16.5" thickBot="1" x14ac:dyDescent="0.3">
      <c r="A493" s="20" t="s">
        <v>961</v>
      </c>
      <c r="B493" s="55" t="s">
        <v>962</v>
      </c>
      <c r="C493" s="28" t="s">
        <v>18</v>
      </c>
      <c r="D493" s="29">
        <v>80</v>
      </c>
      <c r="E493" s="30">
        <v>39</v>
      </c>
      <c r="F493" s="31">
        <v>5</v>
      </c>
      <c r="G493" s="25">
        <f t="shared" si="64"/>
        <v>3120</v>
      </c>
      <c r="H493" s="126">
        <f t="shared" si="65"/>
        <v>3276</v>
      </c>
      <c r="M493" s="3">
        <f t="shared" si="66"/>
        <v>44</v>
      </c>
    </row>
    <row r="494" spans="1:13" ht="16.5" thickBot="1" x14ac:dyDescent="0.3">
      <c r="A494" s="20" t="s">
        <v>963</v>
      </c>
      <c r="B494" s="55" t="s">
        <v>964</v>
      </c>
      <c r="C494" s="28" t="s">
        <v>18</v>
      </c>
      <c r="D494" s="29">
        <v>80</v>
      </c>
      <c r="E494" s="30">
        <v>26</v>
      </c>
      <c r="F494" s="31">
        <v>5</v>
      </c>
      <c r="G494" s="25">
        <f t="shared" si="64"/>
        <v>2080</v>
      </c>
      <c r="H494" s="126">
        <f t="shared" si="65"/>
        <v>2184</v>
      </c>
      <c r="M494" s="3">
        <f t="shared" si="66"/>
        <v>44</v>
      </c>
    </row>
    <row r="495" spans="1:13" ht="16.5" thickBot="1" x14ac:dyDescent="0.3">
      <c r="A495" s="20" t="s">
        <v>965</v>
      </c>
      <c r="B495" s="55" t="s">
        <v>966</v>
      </c>
      <c r="C495" s="28" t="s">
        <v>18</v>
      </c>
      <c r="D495" s="29">
        <v>80</v>
      </c>
      <c r="E495" s="30">
        <v>26</v>
      </c>
      <c r="F495" s="31">
        <v>5</v>
      </c>
      <c r="G495" s="25">
        <f t="shared" si="64"/>
        <v>2080</v>
      </c>
      <c r="H495" s="126">
        <f t="shared" si="65"/>
        <v>2184</v>
      </c>
      <c r="M495" s="3">
        <f t="shared" si="66"/>
        <v>44</v>
      </c>
    </row>
    <row r="496" spans="1:13" ht="16.5" thickBot="1" x14ac:dyDescent="0.3">
      <c r="A496" s="20" t="s">
        <v>967</v>
      </c>
      <c r="B496" s="55" t="s">
        <v>968</v>
      </c>
      <c r="C496" s="28" t="s">
        <v>18</v>
      </c>
      <c r="D496" s="29">
        <v>80</v>
      </c>
      <c r="E496" s="30">
        <v>26</v>
      </c>
      <c r="F496" s="31">
        <v>5</v>
      </c>
      <c r="G496" s="25">
        <f t="shared" si="64"/>
        <v>2080</v>
      </c>
      <c r="H496" s="126">
        <f t="shared" si="65"/>
        <v>2184</v>
      </c>
      <c r="M496" s="3">
        <f t="shared" si="66"/>
        <v>44</v>
      </c>
    </row>
    <row r="497" spans="1:13" ht="16.5" thickBot="1" x14ac:dyDescent="0.3">
      <c r="A497" s="20" t="s">
        <v>969</v>
      </c>
      <c r="B497" s="55" t="s">
        <v>970</v>
      </c>
      <c r="C497" s="28" t="s">
        <v>18</v>
      </c>
      <c r="D497" s="29">
        <v>80</v>
      </c>
      <c r="E497" s="30">
        <v>26</v>
      </c>
      <c r="F497" s="31">
        <v>5</v>
      </c>
      <c r="G497" s="25">
        <f t="shared" si="64"/>
        <v>2080</v>
      </c>
      <c r="H497" s="126">
        <f t="shared" si="65"/>
        <v>2184</v>
      </c>
      <c r="M497" s="3">
        <f t="shared" si="66"/>
        <v>44</v>
      </c>
    </row>
    <row r="498" spans="1:13" ht="16.5" thickBot="1" x14ac:dyDescent="0.3">
      <c r="A498" s="20" t="s">
        <v>971</v>
      </c>
      <c r="B498" s="55" t="s">
        <v>972</v>
      </c>
      <c r="C498" s="28" t="s">
        <v>18</v>
      </c>
      <c r="D498" s="29">
        <v>80</v>
      </c>
      <c r="E498" s="30">
        <v>26</v>
      </c>
      <c r="F498" s="31">
        <v>5</v>
      </c>
      <c r="G498" s="25">
        <f t="shared" si="64"/>
        <v>2080</v>
      </c>
      <c r="H498" s="126">
        <f t="shared" si="65"/>
        <v>2184</v>
      </c>
      <c r="M498" s="3">
        <f t="shared" si="66"/>
        <v>44</v>
      </c>
    </row>
    <row r="499" spans="1:13" ht="16.5" thickBot="1" x14ac:dyDescent="0.3">
      <c r="A499" s="20" t="s">
        <v>973</v>
      </c>
      <c r="B499" s="55" t="s">
        <v>974</v>
      </c>
      <c r="C499" s="28" t="s">
        <v>18</v>
      </c>
      <c r="D499" s="29">
        <v>50</v>
      </c>
      <c r="E499" s="30">
        <v>17</v>
      </c>
      <c r="F499" s="31">
        <v>5</v>
      </c>
      <c r="G499" s="25">
        <f t="shared" si="64"/>
        <v>850</v>
      </c>
      <c r="H499" s="126">
        <f t="shared" si="65"/>
        <v>892.5</v>
      </c>
      <c r="M499" s="3">
        <f t="shared" si="66"/>
        <v>27.500000000000004</v>
      </c>
    </row>
    <row r="500" spans="1:13" ht="16.5" thickBot="1" x14ac:dyDescent="0.3">
      <c r="A500" s="20" t="s">
        <v>975</v>
      </c>
      <c r="B500" s="55" t="s">
        <v>976</v>
      </c>
      <c r="C500" s="28" t="s">
        <v>18</v>
      </c>
      <c r="D500" s="29">
        <v>50</v>
      </c>
      <c r="E500" s="30">
        <v>17</v>
      </c>
      <c r="F500" s="31">
        <v>5</v>
      </c>
      <c r="G500" s="25">
        <f t="shared" si="64"/>
        <v>850</v>
      </c>
      <c r="H500" s="126">
        <f t="shared" si="65"/>
        <v>892.5</v>
      </c>
      <c r="M500" s="3">
        <f t="shared" si="66"/>
        <v>27.500000000000004</v>
      </c>
    </row>
    <row r="501" spans="1:13" ht="16.5" thickBot="1" x14ac:dyDescent="0.3">
      <c r="A501" s="20" t="s">
        <v>977</v>
      </c>
      <c r="B501" s="55" t="s">
        <v>978</v>
      </c>
      <c r="C501" s="28" t="s">
        <v>18</v>
      </c>
      <c r="D501" s="29">
        <v>50</v>
      </c>
      <c r="E501" s="30">
        <v>24</v>
      </c>
      <c r="F501" s="31">
        <v>5</v>
      </c>
      <c r="G501" s="25">
        <f t="shared" si="64"/>
        <v>1200</v>
      </c>
      <c r="H501" s="126">
        <f t="shared" si="65"/>
        <v>1260</v>
      </c>
      <c r="M501" s="3">
        <f t="shared" si="66"/>
        <v>27.500000000000004</v>
      </c>
    </row>
    <row r="502" spans="1:13" ht="16.5" thickBot="1" x14ac:dyDescent="0.3">
      <c r="A502" s="20" t="s">
        <v>979</v>
      </c>
      <c r="B502" s="27" t="s">
        <v>980</v>
      </c>
      <c r="C502" s="35" t="s">
        <v>18</v>
      </c>
      <c r="D502" s="29">
        <v>80</v>
      </c>
      <c r="E502" s="30">
        <v>26</v>
      </c>
      <c r="F502" s="31">
        <v>5</v>
      </c>
      <c r="G502" s="25">
        <f t="shared" si="64"/>
        <v>2080</v>
      </c>
      <c r="H502" s="126">
        <f t="shared" si="65"/>
        <v>2184</v>
      </c>
      <c r="M502" s="3">
        <f t="shared" si="66"/>
        <v>44</v>
      </c>
    </row>
    <row r="503" spans="1:13" ht="16.5" thickBot="1" x14ac:dyDescent="0.3">
      <c r="A503" s="20" t="s">
        <v>981</v>
      </c>
      <c r="B503" s="55" t="s">
        <v>982</v>
      </c>
      <c r="C503" s="28" t="s">
        <v>18</v>
      </c>
      <c r="D503" s="29">
        <v>300</v>
      </c>
      <c r="E503" s="30">
        <v>27</v>
      </c>
      <c r="F503" s="31">
        <v>5</v>
      </c>
      <c r="G503" s="25">
        <f t="shared" si="64"/>
        <v>8100</v>
      </c>
      <c r="H503" s="126">
        <f t="shared" si="65"/>
        <v>8505</v>
      </c>
      <c r="M503" s="3">
        <f t="shared" si="66"/>
        <v>165</v>
      </c>
    </row>
    <row r="504" spans="1:13" ht="16.5" thickBot="1" x14ac:dyDescent="0.3">
      <c r="A504" s="20" t="s">
        <v>983</v>
      </c>
      <c r="B504" s="59" t="s">
        <v>984</v>
      </c>
      <c r="C504" s="28" t="s">
        <v>18</v>
      </c>
      <c r="D504" s="29">
        <v>70</v>
      </c>
      <c r="E504" s="30">
        <v>26</v>
      </c>
      <c r="F504" s="31">
        <v>5</v>
      </c>
      <c r="G504" s="25">
        <f t="shared" si="64"/>
        <v>1820</v>
      </c>
      <c r="H504" s="126">
        <f t="shared" si="65"/>
        <v>1911</v>
      </c>
      <c r="M504" s="3">
        <f t="shared" si="66"/>
        <v>38.5</v>
      </c>
    </row>
    <row r="505" spans="1:13" ht="16.5" thickBot="1" x14ac:dyDescent="0.3">
      <c r="A505" s="20" t="s">
        <v>985</v>
      </c>
      <c r="B505" s="55" t="s">
        <v>986</v>
      </c>
      <c r="C505" s="28" t="s">
        <v>18</v>
      </c>
      <c r="D505" s="29">
        <v>80</v>
      </c>
      <c r="E505" s="30">
        <v>29</v>
      </c>
      <c r="F505" s="31">
        <v>5</v>
      </c>
      <c r="G505" s="25">
        <f t="shared" si="64"/>
        <v>2320</v>
      </c>
      <c r="H505" s="126">
        <f t="shared" si="65"/>
        <v>2436</v>
      </c>
      <c r="M505" s="3">
        <f t="shared" si="66"/>
        <v>44</v>
      </c>
    </row>
    <row r="506" spans="1:13" ht="16.5" thickBot="1" x14ac:dyDescent="0.3">
      <c r="A506" s="20" t="s">
        <v>987</v>
      </c>
      <c r="B506" s="55" t="s">
        <v>988</v>
      </c>
      <c r="C506" s="28" t="s">
        <v>18</v>
      </c>
      <c r="D506" s="29">
        <v>100</v>
      </c>
      <c r="E506" s="30">
        <v>34</v>
      </c>
      <c r="F506" s="31">
        <v>5</v>
      </c>
      <c r="G506" s="25">
        <f t="shared" si="64"/>
        <v>3400</v>
      </c>
      <c r="H506" s="126">
        <f t="shared" si="65"/>
        <v>3570</v>
      </c>
      <c r="M506" s="3">
        <f t="shared" si="66"/>
        <v>55.000000000000007</v>
      </c>
    </row>
    <row r="507" spans="1:13" ht="16.5" thickBot="1" x14ac:dyDescent="0.3">
      <c r="A507" s="20" t="s">
        <v>989</v>
      </c>
      <c r="B507" s="59" t="s">
        <v>990</v>
      </c>
      <c r="C507" s="28" t="s">
        <v>18</v>
      </c>
      <c r="D507" s="29">
        <v>120</v>
      </c>
      <c r="E507" s="30">
        <v>26</v>
      </c>
      <c r="F507" s="31">
        <v>5</v>
      </c>
      <c r="G507" s="25">
        <f t="shared" si="64"/>
        <v>3120</v>
      </c>
      <c r="H507" s="126">
        <f t="shared" si="65"/>
        <v>3276</v>
      </c>
      <c r="M507" s="3">
        <f t="shared" si="66"/>
        <v>66</v>
      </c>
    </row>
    <row r="508" spans="1:13" ht="16.5" thickBot="1" x14ac:dyDescent="0.3">
      <c r="A508" s="20" t="s">
        <v>991</v>
      </c>
      <c r="B508" s="55" t="s">
        <v>992</v>
      </c>
      <c r="C508" s="28" t="s">
        <v>18</v>
      </c>
      <c r="D508" s="29">
        <v>20</v>
      </c>
      <c r="E508" s="30">
        <v>35</v>
      </c>
      <c r="F508" s="31">
        <v>5</v>
      </c>
      <c r="G508" s="25">
        <f t="shared" si="64"/>
        <v>700</v>
      </c>
      <c r="H508" s="126">
        <f t="shared" si="65"/>
        <v>735</v>
      </c>
      <c r="M508" s="3">
        <f t="shared" si="66"/>
        <v>11</v>
      </c>
    </row>
    <row r="509" spans="1:13" ht="16.5" thickBot="1" x14ac:dyDescent="0.3">
      <c r="A509" s="20" t="s">
        <v>993</v>
      </c>
      <c r="B509" s="55" t="s">
        <v>994</v>
      </c>
      <c r="C509" s="28" t="s">
        <v>18</v>
      </c>
      <c r="D509" s="29">
        <v>20</v>
      </c>
      <c r="E509" s="30">
        <v>36</v>
      </c>
      <c r="F509" s="31">
        <v>5</v>
      </c>
      <c r="G509" s="25">
        <f t="shared" si="64"/>
        <v>720</v>
      </c>
      <c r="H509" s="126">
        <f t="shared" si="65"/>
        <v>756</v>
      </c>
      <c r="M509" s="3">
        <f t="shared" si="66"/>
        <v>11</v>
      </c>
    </row>
    <row r="510" spans="1:13" ht="16.5" thickBot="1" x14ac:dyDescent="0.3">
      <c r="A510" s="20" t="s">
        <v>995</v>
      </c>
      <c r="B510" s="55" t="s">
        <v>996</v>
      </c>
      <c r="C510" s="28" t="s">
        <v>18</v>
      </c>
      <c r="D510" s="29">
        <v>20</v>
      </c>
      <c r="E510" s="30">
        <v>35</v>
      </c>
      <c r="F510" s="31">
        <v>5</v>
      </c>
      <c r="G510" s="25">
        <f t="shared" si="64"/>
        <v>700</v>
      </c>
      <c r="H510" s="126">
        <f t="shared" si="65"/>
        <v>735</v>
      </c>
      <c r="M510" s="3">
        <f t="shared" si="66"/>
        <v>11</v>
      </c>
    </row>
    <row r="511" spans="1:13" ht="16.5" thickBot="1" x14ac:dyDescent="0.3">
      <c r="A511" s="20" t="s">
        <v>997</v>
      </c>
      <c r="B511" s="27" t="s">
        <v>998</v>
      </c>
      <c r="C511" s="28" t="s">
        <v>18</v>
      </c>
      <c r="D511" s="29">
        <v>50</v>
      </c>
      <c r="E511" s="30">
        <v>26</v>
      </c>
      <c r="F511" s="31">
        <v>5</v>
      </c>
      <c r="G511" s="25">
        <f t="shared" si="64"/>
        <v>1300</v>
      </c>
      <c r="H511" s="126">
        <f t="shared" si="65"/>
        <v>1365</v>
      </c>
      <c r="M511" s="3">
        <f t="shared" si="66"/>
        <v>27.500000000000004</v>
      </c>
    </row>
    <row r="512" spans="1:13" ht="16.5" thickBot="1" x14ac:dyDescent="0.3">
      <c r="A512" s="20" t="s">
        <v>999</v>
      </c>
      <c r="B512" s="88" t="s">
        <v>1000</v>
      </c>
      <c r="C512" s="28" t="s">
        <v>18</v>
      </c>
      <c r="D512" s="29">
        <v>50</v>
      </c>
      <c r="E512" s="30">
        <v>14</v>
      </c>
      <c r="F512" s="31">
        <v>5</v>
      </c>
      <c r="G512" s="25">
        <f t="shared" si="64"/>
        <v>700</v>
      </c>
      <c r="H512" s="126">
        <f t="shared" si="65"/>
        <v>735</v>
      </c>
      <c r="M512" s="3">
        <f t="shared" si="66"/>
        <v>27.500000000000004</v>
      </c>
    </row>
    <row r="513" spans="1:13" ht="16.5" thickBot="1" x14ac:dyDescent="0.3">
      <c r="A513" s="20" t="s">
        <v>1001</v>
      </c>
      <c r="B513" s="53" t="s">
        <v>1002</v>
      </c>
      <c r="C513" s="37" t="s">
        <v>18</v>
      </c>
      <c r="D513" s="38">
        <v>10</v>
      </c>
      <c r="E513" s="39">
        <v>11</v>
      </c>
      <c r="F513" s="40">
        <v>5</v>
      </c>
      <c r="G513" s="25">
        <f t="shared" si="64"/>
        <v>110</v>
      </c>
      <c r="H513" s="126">
        <f t="shared" si="65"/>
        <v>115.5</v>
      </c>
      <c r="M513" s="3">
        <f t="shared" si="66"/>
        <v>5.5</v>
      </c>
    </row>
    <row r="514" spans="1:13" ht="16.5" thickBot="1" x14ac:dyDescent="0.3">
      <c r="A514" s="42"/>
      <c r="B514" s="205" t="s">
        <v>1003</v>
      </c>
      <c r="C514" s="206"/>
      <c r="D514" s="206"/>
      <c r="E514" s="206"/>
      <c r="F514" s="206"/>
      <c r="G514" s="206"/>
      <c r="H514" s="207"/>
    </row>
    <row r="515" spans="1:13" ht="16.5" thickBot="1" x14ac:dyDescent="0.3">
      <c r="A515" s="20" t="s">
        <v>1004</v>
      </c>
      <c r="B515" s="65" t="s">
        <v>1005</v>
      </c>
      <c r="C515" s="22" t="s">
        <v>18</v>
      </c>
      <c r="D515" s="23">
        <v>20</v>
      </c>
      <c r="E515" s="24">
        <v>23</v>
      </c>
      <c r="F515" s="25">
        <v>5</v>
      </c>
      <c r="G515" s="25">
        <f>SUM(E515*D515)</f>
        <v>460</v>
      </c>
      <c r="H515" s="126">
        <f>SUM(G515*1.05)</f>
        <v>483</v>
      </c>
    </row>
    <row r="516" spans="1:13" ht="16.5" thickBot="1" x14ac:dyDescent="0.3">
      <c r="A516" s="20" t="s">
        <v>1006</v>
      </c>
      <c r="B516" s="50" t="s">
        <v>1007</v>
      </c>
      <c r="C516" s="28" t="s">
        <v>18</v>
      </c>
      <c r="D516" s="29">
        <v>80</v>
      </c>
      <c r="E516" s="30">
        <v>20</v>
      </c>
      <c r="F516" s="31">
        <v>5</v>
      </c>
      <c r="G516" s="25">
        <f t="shared" ref="G516:G533" si="67">SUM(E516*D516)</f>
        <v>1600</v>
      </c>
      <c r="H516" s="126">
        <f t="shared" ref="H516:H533" si="68">SUM(G516*1.05)</f>
        <v>1680</v>
      </c>
    </row>
    <row r="517" spans="1:13" ht="16.5" thickBot="1" x14ac:dyDescent="0.3">
      <c r="A517" s="20" t="s">
        <v>1008</v>
      </c>
      <c r="B517" s="89" t="s">
        <v>1009</v>
      </c>
      <c r="C517" s="28" t="s">
        <v>18</v>
      </c>
      <c r="D517" s="29">
        <v>60</v>
      </c>
      <c r="E517" s="30">
        <v>20</v>
      </c>
      <c r="F517" s="31">
        <v>5</v>
      </c>
      <c r="G517" s="25">
        <f t="shared" si="67"/>
        <v>1200</v>
      </c>
      <c r="H517" s="126">
        <f t="shared" si="68"/>
        <v>1260</v>
      </c>
    </row>
    <row r="518" spans="1:13" ht="16.5" thickBot="1" x14ac:dyDescent="0.3">
      <c r="A518" s="20" t="s">
        <v>1010</v>
      </c>
      <c r="B518" s="89" t="s">
        <v>1011</v>
      </c>
      <c r="C518" s="28" t="s">
        <v>18</v>
      </c>
      <c r="D518" s="29">
        <v>60</v>
      </c>
      <c r="E518" s="30">
        <v>18</v>
      </c>
      <c r="F518" s="31">
        <v>5</v>
      </c>
      <c r="G518" s="25">
        <f t="shared" si="67"/>
        <v>1080</v>
      </c>
      <c r="H518" s="126">
        <f t="shared" si="68"/>
        <v>1134</v>
      </c>
    </row>
    <row r="519" spans="1:13" ht="16.5" thickBot="1" x14ac:dyDescent="0.3">
      <c r="A519" s="20" t="s">
        <v>1012</v>
      </c>
      <c r="B519" s="89" t="s">
        <v>1013</v>
      </c>
      <c r="C519" s="28" t="s">
        <v>18</v>
      </c>
      <c r="D519" s="29">
        <v>80</v>
      </c>
      <c r="E519" s="30">
        <v>49.9</v>
      </c>
      <c r="F519" s="31">
        <v>5</v>
      </c>
      <c r="G519" s="25">
        <f t="shared" si="67"/>
        <v>3992</v>
      </c>
      <c r="H519" s="126">
        <f t="shared" si="68"/>
        <v>4191.6000000000004</v>
      </c>
    </row>
    <row r="520" spans="1:13" ht="16.5" thickBot="1" x14ac:dyDescent="0.3">
      <c r="A520" s="20" t="s">
        <v>1014</v>
      </c>
      <c r="B520" s="55" t="s">
        <v>1015</v>
      </c>
      <c r="C520" s="28" t="s">
        <v>18</v>
      </c>
      <c r="D520" s="29">
        <v>10</v>
      </c>
      <c r="E520" s="30">
        <v>30</v>
      </c>
      <c r="F520" s="31">
        <v>5</v>
      </c>
      <c r="G520" s="25">
        <f t="shared" si="67"/>
        <v>300</v>
      </c>
      <c r="H520" s="126">
        <f t="shared" si="68"/>
        <v>315</v>
      </c>
    </row>
    <row r="521" spans="1:13" ht="16.5" thickBot="1" x14ac:dyDescent="0.3">
      <c r="A521" s="20" t="s">
        <v>1016</v>
      </c>
      <c r="B521" s="55" t="s">
        <v>1017</v>
      </c>
      <c r="C521" s="28" t="s">
        <v>18</v>
      </c>
      <c r="D521" s="29">
        <v>10</v>
      </c>
      <c r="E521" s="30">
        <v>20</v>
      </c>
      <c r="F521" s="31">
        <v>5</v>
      </c>
      <c r="G521" s="25">
        <f t="shared" si="67"/>
        <v>200</v>
      </c>
      <c r="H521" s="126">
        <f t="shared" si="68"/>
        <v>210</v>
      </c>
    </row>
    <row r="522" spans="1:13" ht="16.5" thickBot="1" x14ac:dyDescent="0.3">
      <c r="A522" s="20" t="s">
        <v>1018</v>
      </c>
      <c r="B522" s="50" t="s">
        <v>1019</v>
      </c>
      <c r="C522" s="28" t="s">
        <v>18</v>
      </c>
      <c r="D522" s="29">
        <v>80</v>
      </c>
      <c r="E522" s="30">
        <v>35</v>
      </c>
      <c r="F522" s="31">
        <v>5</v>
      </c>
      <c r="G522" s="25">
        <f t="shared" si="67"/>
        <v>2800</v>
      </c>
      <c r="H522" s="126">
        <f t="shared" si="68"/>
        <v>2940</v>
      </c>
    </row>
    <row r="523" spans="1:13" ht="16.5" thickBot="1" x14ac:dyDescent="0.3">
      <c r="A523" s="20" t="s">
        <v>1020</v>
      </c>
      <c r="B523" s="50" t="s">
        <v>1021</v>
      </c>
      <c r="C523" s="28" t="s">
        <v>18</v>
      </c>
      <c r="D523" s="29">
        <v>20</v>
      </c>
      <c r="E523" s="30">
        <v>39</v>
      </c>
      <c r="F523" s="31">
        <v>5</v>
      </c>
      <c r="G523" s="25">
        <f t="shared" si="67"/>
        <v>780</v>
      </c>
      <c r="H523" s="126">
        <f t="shared" si="68"/>
        <v>819</v>
      </c>
    </row>
    <row r="524" spans="1:13" ht="16.5" thickBot="1" x14ac:dyDescent="0.3">
      <c r="A524" s="20" t="s">
        <v>1022</v>
      </c>
      <c r="B524" s="50" t="s">
        <v>1023</v>
      </c>
      <c r="C524" s="28" t="s">
        <v>18</v>
      </c>
      <c r="D524" s="29">
        <v>80</v>
      </c>
      <c r="E524" s="30">
        <v>20</v>
      </c>
      <c r="F524" s="31">
        <v>5</v>
      </c>
      <c r="G524" s="25">
        <f t="shared" si="67"/>
        <v>1600</v>
      </c>
      <c r="H524" s="126">
        <f t="shared" si="68"/>
        <v>1680</v>
      </c>
    </row>
    <row r="525" spans="1:13" ht="16.5" thickBot="1" x14ac:dyDescent="0.3">
      <c r="A525" s="20" t="s">
        <v>1024</v>
      </c>
      <c r="B525" s="50" t="s">
        <v>1025</v>
      </c>
      <c r="C525" s="28" t="s">
        <v>18</v>
      </c>
      <c r="D525" s="29">
        <v>80</v>
      </c>
      <c r="E525" s="30">
        <v>30</v>
      </c>
      <c r="F525" s="31">
        <v>5</v>
      </c>
      <c r="G525" s="25">
        <f t="shared" si="67"/>
        <v>2400</v>
      </c>
      <c r="H525" s="126">
        <f t="shared" si="68"/>
        <v>2520</v>
      </c>
    </row>
    <row r="526" spans="1:13" ht="16.5" thickBot="1" x14ac:dyDescent="0.3">
      <c r="A526" s="20" t="s">
        <v>1026</v>
      </c>
      <c r="B526" s="50" t="s">
        <v>1027</v>
      </c>
      <c r="C526" s="28" t="s">
        <v>18</v>
      </c>
      <c r="D526" s="29">
        <v>20</v>
      </c>
      <c r="E526" s="30">
        <v>30</v>
      </c>
      <c r="F526" s="31">
        <v>5</v>
      </c>
      <c r="G526" s="25">
        <f t="shared" si="67"/>
        <v>600</v>
      </c>
      <c r="H526" s="126">
        <f t="shared" si="68"/>
        <v>630</v>
      </c>
    </row>
    <row r="527" spans="1:13" ht="16.5" thickBot="1" x14ac:dyDescent="0.3">
      <c r="A527" s="20" t="s">
        <v>1028</v>
      </c>
      <c r="B527" s="50" t="s">
        <v>1029</v>
      </c>
      <c r="C527" s="28" t="s">
        <v>18</v>
      </c>
      <c r="D527" s="29">
        <v>10</v>
      </c>
      <c r="E527" s="30">
        <v>25</v>
      </c>
      <c r="F527" s="31">
        <v>5</v>
      </c>
      <c r="G527" s="25">
        <f t="shared" si="67"/>
        <v>250</v>
      </c>
      <c r="H527" s="126">
        <f t="shared" si="68"/>
        <v>262.5</v>
      </c>
    </row>
    <row r="528" spans="1:13" ht="16.5" thickBot="1" x14ac:dyDescent="0.3">
      <c r="A528" s="20" t="s">
        <v>1030</v>
      </c>
      <c r="B528" s="50" t="s">
        <v>1031</v>
      </c>
      <c r="C528" s="28" t="s">
        <v>18</v>
      </c>
      <c r="D528" s="29">
        <v>10</v>
      </c>
      <c r="E528" s="30">
        <v>25</v>
      </c>
      <c r="F528" s="31">
        <v>5</v>
      </c>
      <c r="G528" s="25">
        <f t="shared" si="67"/>
        <v>250</v>
      </c>
      <c r="H528" s="126">
        <f t="shared" si="68"/>
        <v>262.5</v>
      </c>
    </row>
    <row r="529" spans="1:16" ht="16.5" thickBot="1" x14ac:dyDescent="0.3">
      <c r="A529" s="20" t="s">
        <v>1032</v>
      </c>
      <c r="B529" s="50" t="s">
        <v>1033</v>
      </c>
      <c r="C529" s="28" t="s">
        <v>18</v>
      </c>
      <c r="D529" s="29">
        <v>20</v>
      </c>
      <c r="E529" s="30">
        <v>30</v>
      </c>
      <c r="F529" s="31">
        <v>5</v>
      </c>
      <c r="G529" s="25">
        <f t="shared" si="67"/>
        <v>600</v>
      </c>
      <c r="H529" s="126">
        <f t="shared" si="68"/>
        <v>630</v>
      </c>
    </row>
    <row r="530" spans="1:16" ht="16.5" thickBot="1" x14ac:dyDescent="0.3">
      <c r="A530" s="20" t="s">
        <v>1034</v>
      </c>
      <c r="B530" s="50" t="s">
        <v>1035</v>
      </c>
      <c r="C530" s="28" t="s">
        <v>18</v>
      </c>
      <c r="D530" s="29">
        <v>20</v>
      </c>
      <c r="E530" s="30">
        <v>25</v>
      </c>
      <c r="F530" s="31">
        <v>5</v>
      </c>
      <c r="G530" s="25">
        <f t="shared" si="67"/>
        <v>500</v>
      </c>
      <c r="H530" s="126">
        <f t="shared" si="68"/>
        <v>525</v>
      </c>
    </row>
    <row r="531" spans="1:16" ht="16.5" thickBot="1" x14ac:dyDescent="0.3">
      <c r="A531" s="20" t="s">
        <v>1036</v>
      </c>
      <c r="B531" s="50" t="s">
        <v>1037</v>
      </c>
      <c r="C531" s="28" t="s">
        <v>18</v>
      </c>
      <c r="D531" s="29">
        <v>30</v>
      </c>
      <c r="E531" s="30">
        <v>18</v>
      </c>
      <c r="F531" s="31">
        <v>5</v>
      </c>
      <c r="G531" s="25">
        <f t="shared" si="67"/>
        <v>540</v>
      </c>
      <c r="H531" s="126">
        <f t="shared" si="68"/>
        <v>567</v>
      </c>
    </row>
    <row r="532" spans="1:16" ht="16.5" thickBot="1" x14ac:dyDescent="0.3">
      <c r="A532" s="20" t="s">
        <v>1038</v>
      </c>
      <c r="B532" s="50" t="s">
        <v>1039</v>
      </c>
      <c r="C532" s="28" t="s">
        <v>18</v>
      </c>
      <c r="D532" s="29">
        <v>30</v>
      </c>
      <c r="E532" s="30">
        <v>13</v>
      </c>
      <c r="F532" s="31">
        <v>5</v>
      </c>
      <c r="G532" s="25">
        <f t="shared" si="67"/>
        <v>390</v>
      </c>
      <c r="H532" s="126">
        <f t="shared" si="68"/>
        <v>409.5</v>
      </c>
    </row>
    <row r="533" spans="1:16" ht="16.5" thickBot="1" x14ac:dyDescent="0.3">
      <c r="A533" s="20" t="s">
        <v>1040</v>
      </c>
      <c r="B533" s="50" t="s">
        <v>1041</v>
      </c>
      <c r="C533" s="28" t="s">
        <v>18</v>
      </c>
      <c r="D533" s="38">
        <v>10</v>
      </c>
      <c r="E533" s="39">
        <v>100</v>
      </c>
      <c r="F533" s="40">
        <v>5</v>
      </c>
      <c r="G533" s="25">
        <f t="shared" si="67"/>
        <v>1000</v>
      </c>
      <c r="H533" s="126">
        <f t="shared" si="68"/>
        <v>1050</v>
      </c>
    </row>
    <row r="534" spans="1:16" ht="16.5" thickBot="1" x14ac:dyDescent="0.3">
      <c r="A534" s="74"/>
      <c r="B534" s="90" t="s">
        <v>1042</v>
      </c>
      <c r="C534" s="91"/>
      <c r="D534" s="223"/>
      <c r="E534" s="224"/>
      <c r="F534" s="224"/>
      <c r="G534" s="224"/>
      <c r="H534" s="225"/>
    </row>
    <row r="535" spans="1:16" ht="16.5" thickBot="1" x14ac:dyDescent="0.3">
      <c r="A535" s="92" t="s">
        <v>1043</v>
      </c>
      <c r="B535" s="93" t="s">
        <v>1044</v>
      </c>
      <c r="C535" s="94" t="s">
        <v>18</v>
      </c>
      <c r="D535" s="95">
        <v>30</v>
      </c>
      <c r="E535" s="96">
        <v>36.700000000000003</v>
      </c>
      <c r="F535" s="97">
        <v>5</v>
      </c>
      <c r="G535" s="97">
        <v>1101</v>
      </c>
      <c r="H535" s="128">
        <v>1156.05</v>
      </c>
    </row>
    <row r="536" spans="1:16" ht="16.5" thickBot="1" x14ac:dyDescent="0.3">
      <c r="A536" s="42"/>
      <c r="B536" s="201" t="s">
        <v>1045</v>
      </c>
      <c r="C536" s="202"/>
      <c r="D536" s="202"/>
      <c r="E536" s="202"/>
      <c r="F536" s="202"/>
      <c r="G536" s="202"/>
      <c r="H536" s="203"/>
      <c r="I536" s="172">
        <v>1</v>
      </c>
      <c r="J536" s="171"/>
      <c r="K536" s="169">
        <f>SUM(H537:H566)</f>
        <v>154296.95999999999</v>
      </c>
      <c r="L536" s="173"/>
      <c r="M536" s="170">
        <v>0.3</v>
      </c>
      <c r="N536" s="171"/>
      <c r="O536" s="169">
        <f>SUM(K536*0.3)</f>
        <v>46289.087999999996</v>
      </c>
      <c r="P536" s="169"/>
    </row>
    <row r="537" spans="1:16" ht="16.5" thickBot="1" x14ac:dyDescent="0.3">
      <c r="A537" s="20" t="s">
        <v>1046</v>
      </c>
      <c r="B537" s="65" t="s">
        <v>1047</v>
      </c>
      <c r="C537" s="99" t="s">
        <v>527</v>
      </c>
      <c r="D537" s="23">
        <v>500</v>
      </c>
      <c r="E537" s="24">
        <v>2.4500000000000002</v>
      </c>
      <c r="F537" s="25">
        <v>23</v>
      </c>
      <c r="G537" s="25">
        <f>SUM(E537*D537)</f>
        <v>1225</v>
      </c>
      <c r="H537" s="126">
        <f>SUM(G537*1.23)</f>
        <v>1506.75</v>
      </c>
      <c r="K537" s="173"/>
      <c r="L537" s="173"/>
      <c r="M537" s="3">
        <f>SUM(D537*0.3)</f>
        <v>150</v>
      </c>
    </row>
    <row r="538" spans="1:16" ht="15.75" x14ac:dyDescent="0.25">
      <c r="A538" s="20" t="s">
        <v>1048</v>
      </c>
      <c r="B538" s="50" t="s">
        <v>1049</v>
      </c>
      <c r="C538" s="100" t="s">
        <v>527</v>
      </c>
      <c r="D538" s="29">
        <v>500</v>
      </c>
      <c r="E538" s="30">
        <v>2.4500000000000002</v>
      </c>
      <c r="F538" s="31">
        <v>23</v>
      </c>
      <c r="G538" s="25">
        <f t="shared" ref="G538:G566" si="69">SUM(E538*D538)</f>
        <v>1225</v>
      </c>
      <c r="H538" s="126">
        <f>SUM(G538*1.23)</f>
        <v>1506.75</v>
      </c>
      <c r="K538" s="173"/>
      <c r="L538" s="173"/>
      <c r="M538" s="3">
        <f t="shared" ref="M538:M566" si="70">SUM(D538*0.3)</f>
        <v>150</v>
      </c>
    </row>
    <row r="539" spans="1:16" ht="15.75" x14ac:dyDescent="0.2">
      <c r="A539" s="20" t="s">
        <v>1050</v>
      </c>
      <c r="B539" s="101" t="s">
        <v>1051</v>
      </c>
      <c r="C539" s="100" t="s">
        <v>527</v>
      </c>
      <c r="D539" s="29">
        <v>500</v>
      </c>
      <c r="E539" s="30">
        <v>8.5</v>
      </c>
      <c r="F539" s="31">
        <v>5</v>
      </c>
      <c r="G539" s="25">
        <f t="shared" si="69"/>
        <v>4250</v>
      </c>
      <c r="H539" s="127">
        <f>SUM(G539*1.05)</f>
        <v>4462.5</v>
      </c>
      <c r="K539" s="173"/>
      <c r="L539" s="173"/>
      <c r="M539" s="3">
        <f t="shared" si="70"/>
        <v>150</v>
      </c>
    </row>
    <row r="540" spans="1:16" ht="15.75" x14ac:dyDescent="0.25">
      <c r="A540" s="20" t="s">
        <v>1052</v>
      </c>
      <c r="B540" s="34" t="s">
        <v>1053</v>
      </c>
      <c r="C540" s="28" t="s">
        <v>527</v>
      </c>
      <c r="D540" s="29">
        <v>400</v>
      </c>
      <c r="E540" s="30">
        <v>3.5</v>
      </c>
      <c r="F540" s="31">
        <v>5</v>
      </c>
      <c r="G540" s="25">
        <f t="shared" si="69"/>
        <v>1400</v>
      </c>
      <c r="H540" s="127">
        <f t="shared" ref="H540:H554" si="71">SUM(G540*1.05)</f>
        <v>1470</v>
      </c>
      <c r="K540" s="173"/>
      <c r="L540" s="173"/>
      <c r="M540" s="3">
        <f t="shared" si="70"/>
        <v>120</v>
      </c>
    </row>
    <row r="541" spans="1:16" ht="15.75" x14ac:dyDescent="0.25">
      <c r="A541" s="20" t="s">
        <v>1054</v>
      </c>
      <c r="B541" s="27" t="s">
        <v>1055</v>
      </c>
      <c r="C541" s="100" t="s">
        <v>527</v>
      </c>
      <c r="D541" s="29">
        <v>400</v>
      </c>
      <c r="E541" s="30">
        <v>5.2</v>
      </c>
      <c r="F541" s="31">
        <v>5</v>
      </c>
      <c r="G541" s="25">
        <f t="shared" si="69"/>
        <v>2080</v>
      </c>
      <c r="H541" s="127">
        <f t="shared" si="71"/>
        <v>2184</v>
      </c>
      <c r="K541" s="173"/>
      <c r="L541" s="173"/>
      <c r="M541" s="3">
        <f t="shared" si="70"/>
        <v>120</v>
      </c>
    </row>
    <row r="542" spans="1:16" ht="15.75" x14ac:dyDescent="0.25">
      <c r="A542" s="20" t="s">
        <v>1056</v>
      </c>
      <c r="B542" s="34" t="s">
        <v>1057</v>
      </c>
      <c r="C542" s="28" t="s">
        <v>527</v>
      </c>
      <c r="D542" s="29">
        <v>400</v>
      </c>
      <c r="E542" s="30">
        <v>5.2</v>
      </c>
      <c r="F542" s="31">
        <v>5</v>
      </c>
      <c r="G542" s="25">
        <f t="shared" si="69"/>
        <v>2080</v>
      </c>
      <c r="H542" s="127">
        <f t="shared" si="71"/>
        <v>2184</v>
      </c>
      <c r="K542" s="173"/>
      <c r="L542" s="173"/>
      <c r="M542" s="3">
        <f t="shared" si="70"/>
        <v>120</v>
      </c>
    </row>
    <row r="543" spans="1:16" ht="15.75" x14ac:dyDescent="0.25">
      <c r="A543" s="20" t="s">
        <v>1058</v>
      </c>
      <c r="B543" s="27" t="s">
        <v>1059</v>
      </c>
      <c r="C543" s="100" t="s">
        <v>527</v>
      </c>
      <c r="D543" s="29">
        <v>400</v>
      </c>
      <c r="E543" s="30">
        <v>5.9</v>
      </c>
      <c r="F543" s="31">
        <v>5</v>
      </c>
      <c r="G543" s="25">
        <f t="shared" si="69"/>
        <v>2360</v>
      </c>
      <c r="H543" s="127">
        <f t="shared" si="71"/>
        <v>2478</v>
      </c>
      <c r="K543" s="173"/>
      <c r="L543" s="173"/>
      <c r="M543" s="3">
        <f t="shared" si="70"/>
        <v>120</v>
      </c>
    </row>
    <row r="544" spans="1:16" ht="15.75" x14ac:dyDescent="0.25">
      <c r="A544" s="20" t="s">
        <v>1060</v>
      </c>
      <c r="B544" s="102" t="s">
        <v>1061</v>
      </c>
      <c r="C544" s="28" t="s">
        <v>527</v>
      </c>
      <c r="D544" s="29">
        <v>300</v>
      </c>
      <c r="E544" s="30">
        <v>8.5</v>
      </c>
      <c r="F544" s="31">
        <v>5</v>
      </c>
      <c r="G544" s="25">
        <f t="shared" si="69"/>
        <v>2550</v>
      </c>
      <c r="H544" s="127">
        <f t="shared" si="71"/>
        <v>2677.5</v>
      </c>
      <c r="K544" s="173"/>
      <c r="L544" s="173"/>
      <c r="M544" s="3">
        <f t="shared" si="70"/>
        <v>90</v>
      </c>
    </row>
    <row r="545" spans="1:13" ht="15.75" x14ac:dyDescent="0.25">
      <c r="A545" s="20" t="s">
        <v>1062</v>
      </c>
      <c r="B545" s="89" t="s">
        <v>1063</v>
      </c>
      <c r="C545" s="100" t="s">
        <v>527</v>
      </c>
      <c r="D545" s="29">
        <v>300</v>
      </c>
      <c r="E545" s="30">
        <v>8.5</v>
      </c>
      <c r="F545" s="31">
        <v>5</v>
      </c>
      <c r="G545" s="25">
        <f t="shared" si="69"/>
        <v>2550</v>
      </c>
      <c r="H545" s="127">
        <f t="shared" si="71"/>
        <v>2677.5</v>
      </c>
      <c r="K545" s="173"/>
      <c r="L545" s="173"/>
      <c r="M545" s="3">
        <f t="shared" si="70"/>
        <v>90</v>
      </c>
    </row>
    <row r="546" spans="1:13" ht="15.75" x14ac:dyDescent="0.25">
      <c r="A546" s="20" t="s">
        <v>1064</v>
      </c>
      <c r="B546" s="89" t="s">
        <v>1065</v>
      </c>
      <c r="C546" s="28" t="s">
        <v>527</v>
      </c>
      <c r="D546" s="29">
        <v>300</v>
      </c>
      <c r="E546" s="30">
        <v>8.5</v>
      </c>
      <c r="F546" s="31">
        <v>5</v>
      </c>
      <c r="G546" s="25">
        <f t="shared" si="69"/>
        <v>2550</v>
      </c>
      <c r="H546" s="127">
        <f t="shared" si="71"/>
        <v>2677.5</v>
      </c>
      <c r="K546" s="173"/>
      <c r="L546" s="173"/>
      <c r="M546" s="3">
        <f t="shared" si="70"/>
        <v>90</v>
      </c>
    </row>
    <row r="547" spans="1:13" ht="15.75" x14ac:dyDescent="0.25">
      <c r="A547" s="20" t="s">
        <v>1066</v>
      </c>
      <c r="B547" s="89" t="s">
        <v>1067</v>
      </c>
      <c r="C547" s="100" t="s">
        <v>527</v>
      </c>
      <c r="D547" s="29">
        <v>300</v>
      </c>
      <c r="E547" s="30">
        <v>8.5</v>
      </c>
      <c r="F547" s="31">
        <v>5</v>
      </c>
      <c r="G547" s="25">
        <f t="shared" si="69"/>
        <v>2550</v>
      </c>
      <c r="H547" s="127">
        <f t="shared" si="71"/>
        <v>2677.5</v>
      </c>
      <c r="K547" s="173"/>
      <c r="L547" s="173"/>
      <c r="M547" s="3">
        <f t="shared" si="70"/>
        <v>90</v>
      </c>
    </row>
    <row r="548" spans="1:13" ht="15.75" x14ac:dyDescent="0.25">
      <c r="A548" s="20" t="s">
        <v>1068</v>
      </c>
      <c r="B548" s="89" t="s">
        <v>1069</v>
      </c>
      <c r="C548" s="28" t="s">
        <v>527</v>
      </c>
      <c r="D548" s="29">
        <v>300</v>
      </c>
      <c r="E548" s="30">
        <v>8.5</v>
      </c>
      <c r="F548" s="31">
        <v>5</v>
      </c>
      <c r="G548" s="25">
        <f t="shared" si="69"/>
        <v>2550</v>
      </c>
      <c r="H548" s="127">
        <f t="shared" si="71"/>
        <v>2677.5</v>
      </c>
      <c r="K548" s="173"/>
      <c r="L548" s="173"/>
      <c r="M548" s="3">
        <f t="shared" si="70"/>
        <v>90</v>
      </c>
    </row>
    <row r="549" spans="1:13" ht="15.75" x14ac:dyDescent="0.25">
      <c r="A549" s="20" t="s">
        <v>1070</v>
      </c>
      <c r="B549" s="50" t="s">
        <v>1071</v>
      </c>
      <c r="C549" s="100" t="s">
        <v>527</v>
      </c>
      <c r="D549" s="29">
        <v>300</v>
      </c>
      <c r="E549" s="30">
        <v>6.5</v>
      </c>
      <c r="F549" s="31">
        <v>5</v>
      </c>
      <c r="G549" s="25">
        <f t="shared" si="69"/>
        <v>1950</v>
      </c>
      <c r="H549" s="127">
        <f t="shared" si="71"/>
        <v>2047.5</v>
      </c>
      <c r="K549" s="173"/>
      <c r="L549" s="173"/>
      <c r="M549" s="3">
        <f t="shared" si="70"/>
        <v>90</v>
      </c>
    </row>
    <row r="550" spans="1:13" ht="15.75" x14ac:dyDescent="0.25">
      <c r="A550" s="20" t="s">
        <v>1072</v>
      </c>
      <c r="B550" s="102" t="s">
        <v>1073</v>
      </c>
      <c r="C550" s="28" t="s">
        <v>527</v>
      </c>
      <c r="D550" s="29">
        <v>400</v>
      </c>
      <c r="E550" s="30">
        <v>5.9</v>
      </c>
      <c r="F550" s="31">
        <v>5</v>
      </c>
      <c r="G550" s="25">
        <f t="shared" si="69"/>
        <v>2360</v>
      </c>
      <c r="H550" s="127">
        <f t="shared" si="71"/>
        <v>2478</v>
      </c>
      <c r="K550" s="173"/>
      <c r="L550" s="173"/>
      <c r="M550" s="3">
        <f t="shared" si="70"/>
        <v>120</v>
      </c>
    </row>
    <row r="551" spans="1:13" ht="15.75" x14ac:dyDescent="0.25">
      <c r="A551" s="20" t="s">
        <v>1074</v>
      </c>
      <c r="B551" s="27" t="s">
        <v>1075</v>
      </c>
      <c r="C551" s="100" t="s">
        <v>527</v>
      </c>
      <c r="D551" s="29">
        <v>300</v>
      </c>
      <c r="E551" s="30">
        <v>4.9000000000000004</v>
      </c>
      <c r="F551" s="31">
        <v>5</v>
      </c>
      <c r="G551" s="25">
        <f t="shared" si="69"/>
        <v>1470</v>
      </c>
      <c r="H551" s="127">
        <f t="shared" si="71"/>
        <v>1543.5</v>
      </c>
      <c r="K551" s="173"/>
      <c r="L551" s="173"/>
      <c r="M551" s="3">
        <f t="shared" si="70"/>
        <v>90</v>
      </c>
    </row>
    <row r="552" spans="1:13" ht="15.75" x14ac:dyDescent="0.25">
      <c r="A552" s="20" t="s">
        <v>1076</v>
      </c>
      <c r="B552" s="34" t="s">
        <v>1077</v>
      </c>
      <c r="C552" s="28" t="s">
        <v>527</v>
      </c>
      <c r="D552" s="29">
        <v>300</v>
      </c>
      <c r="E552" s="30">
        <v>5.2</v>
      </c>
      <c r="F552" s="31">
        <v>5</v>
      </c>
      <c r="G552" s="25">
        <f t="shared" si="69"/>
        <v>1560</v>
      </c>
      <c r="H552" s="127">
        <f t="shared" si="71"/>
        <v>1638</v>
      </c>
      <c r="K552" s="173"/>
      <c r="L552" s="173"/>
      <c r="M552" s="3">
        <f t="shared" si="70"/>
        <v>90</v>
      </c>
    </row>
    <row r="553" spans="1:13" ht="15.75" x14ac:dyDescent="0.25">
      <c r="A553" s="20" t="s">
        <v>1078</v>
      </c>
      <c r="B553" s="27" t="s">
        <v>1079</v>
      </c>
      <c r="C553" s="100" t="s">
        <v>527</v>
      </c>
      <c r="D553" s="29">
        <v>300</v>
      </c>
      <c r="E553" s="30">
        <v>5.2</v>
      </c>
      <c r="F553" s="31">
        <v>5</v>
      </c>
      <c r="G553" s="25">
        <f t="shared" si="69"/>
        <v>1560</v>
      </c>
      <c r="H553" s="127">
        <f t="shared" si="71"/>
        <v>1638</v>
      </c>
      <c r="K553" s="173"/>
      <c r="L553" s="173"/>
      <c r="M553" s="3">
        <f t="shared" si="70"/>
        <v>90</v>
      </c>
    </row>
    <row r="554" spans="1:13" ht="15.75" x14ac:dyDescent="0.25">
      <c r="A554" s="20" t="s">
        <v>1080</v>
      </c>
      <c r="B554" s="27" t="s">
        <v>1081</v>
      </c>
      <c r="C554" s="28" t="s">
        <v>527</v>
      </c>
      <c r="D554" s="29">
        <v>300</v>
      </c>
      <c r="E554" s="30">
        <v>4.5</v>
      </c>
      <c r="F554" s="31">
        <v>5</v>
      </c>
      <c r="G554" s="25">
        <f t="shared" si="69"/>
        <v>1350</v>
      </c>
      <c r="H554" s="127">
        <f t="shared" si="71"/>
        <v>1417.5</v>
      </c>
      <c r="K554" s="173"/>
      <c r="L554" s="173"/>
      <c r="M554" s="3">
        <f t="shared" si="70"/>
        <v>90</v>
      </c>
    </row>
    <row r="555" spans="1:13" ht="15.75" x14ac:dyDescent="0.25">
      <c r="A555" s="20" t="s">
        <v>1082</v>
      </c>
      <c r="B555" s="50" t="s">
        <v>1083</v>
      </c>
      <c r="C555" s="100" t="s">
        <v>527</v>
      </c>
      <c r="D555" s="29">
        <v>1500</v>
      </c>
      <c r="E555" s="30">
        <v>9</v>
      </c>
      <c r="F555" s="31">
        <v>23</v>
      </c>
      <c r="G555" s="25">
        <f t="shared" si="69"/>
        <v>13500</v>
      </c>
      <c r="H555" s="127">
        <f>SUM(G555*1.23)</f>
        <v>16605</v>
      </c>
      <c r="K555" s="173"/>
      <c r="L555" s="173"/>
      <c r="M555" s="3">
        <f t="shared" si="70"/>
        <v>450</v>
      </c>
    </row>
    <row r="556" spans="1:13" ht="15.75" x14ac:dyDescent="0.25">
      <c r="A556" s="20" t="s">
        <v>1084</v>
      </c>
      <c r="B556" s="50" t="s">
        <v>1085</v>
      </c>
      <c r="C556" s="100" t="s">
        <v>527</v>
      </c>
      <c r="D556" s="29">
        <v>1500</v>
      </c>
      <c r="E556" s="30">
        <v>8</v>
      </c>
      <c r="F556" s="31">
        <v>23</v>
      </c>
      <c r="G556" s="25">
        <f t="shared" si="69"/>
        <v>12000</v>
      </c>
      <c r="H556" s="127">
        <f t="shared" ref="H556:H563" si="72">SUM(G556*1.23)</f>
        <v>14760</v>
      </c>
      <c r="K556" s="173"/>
      <c r="L556" s="173"/>
      <c r="M556" s="3">
        <f t="shared" si="70"/>
        <v>450</v>
      </c>
    </row>
    <row r="557" spans="1:13" ht="15.75" x14ac:dyDescent="0.25">
      <c r="A557" s="20" t="s">
        <v>1086</v>
      </c>
      <c r="B557" s="50" t="s">
        <v>1087</v>
      </c>
      <c r="C557" s="100" t="s">
        <v>527</v>
      </c>
      <c r="D557" s="29">
        <v>1500</v>
      </c>
      <c r="E557" s="30">
        <v>9</v>
      </c>
      <c r="F557" s="31">
        <v>23</v>
      </c>
      <c r="G557" s="25">
        <f t="shared" si="69"/>
        <v>13500</v>
      </c>
      <c r="H557" s="127">
        <f t="shared" si="72"/>
        <v>16605</v>
      </c>
      <c r="K557" s="173"/>
      <c r="L557" s="173"/>
      <c r="M557" s="3">
        <f t="shared" si="70"/>
        <v>450</v>
      </c>
    </row>
    <row r="558" spans="1:13" ht="15.75" x14ac:dyDescent="0.25">
      <c r="A558" s="20" t="s">
        <v>1088</v>
      </c>
      <c r="B558" s="50" t="s">
        <v>1089</v>
      </c>
      <c r="C558" s="100" t="s">
        <v>527</v>
      </c>
      <c r="D558" s="29">
        <v>1500</v>
      </c>
      <c r="E558" s="30">
        <v>7</v>
      </c>
      <c r="F558" s="31">
        <v>23</v>
      </c>
      <c r="G558" s="25">
        <f t="shared" si="69"/>
        <v>10500</v>
      </c>
      <c r="H558" s="127">
        <f t="shared" si="72"/>
        <v>12915</v>
      </c>
      <c r="K558" s="173"/>
      <c r="L558" s="173"/>
      <c r="M558" s="3">
        <f t="shared" si="70"/>
        <v>450</v>
      </c>
    </row>
    <row r="559" spans="1:13" ht="15.75" x14ac:dyDescent="0.25">
      <c r="A559" s="20" t="s">
        <v>1090</v>
      </c>
      <c r="B559" s="50" t="s">
        <v>1091</v>
      </c>
      <c r="C559" s="100" t="s">
        <v>527</v>
      </c>
      <c r="D559" s="29">
        <v>1500</v>
      </c>
      <c r="E559" s="30">
        <v>7</v>
      </c>
      <c r="F559" s="31">
        <v>23</v>
      </c>
      <c r="G559" s="25">
        <f t="shared" si="69"/>
        <v>10500</v>
      </c>
      <c r="H559" s="127">
        <f t="shared" si="72"/>
        <v>12915</v>
      </c>
      <c r="K559" s="173"/>
      <c r="L559" s="173"/>
      <c r="M559" s="3">
        <f t="shared" si="70"/>
        <v>450</v>
      </c>
    </row>
    <row r="560" spans="1:13" ht="15.75" x14ac:dyDescent="0.2">
      <c r="A560" s="20" t="s">
        <v>1092</v>
      </c>
      <c r="B560" s="101" t="s">
        <v>1093</v>
      </c>
      <c r="C560" s="100" t="s">
        <v>527</v>
      </c>
      <c r="D560" s="29">
        <v>400</v>
      </c>
      <c r="E560" s="30">
        <v>9.18</v>
      </c>
      <c r="F560" s="31">
        <v>23</v>
      </c>
      <c r="G560" s="25">
        <f t="shared" si="69"/>
        <v>3672</v>
      </c>
      <c r="H560" s="127">
        <f t="shared" si="72"/>
        <v>4516.5599999999995</v>
      </c>
      <c r="K560" s="173"/>
      <c r="L560" s="173"/>
      <c r="M560" s="3">
        <f t="shared" si="70"/>
        <v>120</v>
      </c>
    </row>
    <row r="561" spans="1:13" ht="15.75" x14ac:dyDescent="0.2">
      <c r="A561" s="20" t="s">
        <v>1094</v>
      </c>
      <c r="B561" s="101" t="s">
        <v>1095</v>
      </c>
      <c r="C561" s="100" t="s">
        <v>527</v>
      </c>
      <c r="D561" s="29">
        <v>400</v>
      </c>
      <c r="E561" s="30">
        <v>8.1999999999999993</v>
      </c>
      <c r="F561" s="31">
        <v>23</v>
      </c>
      <c r="G561" s="25">
        <f t="shared" si="69"/>
        <v>3279.9999999999995</v>
      </c>
      <c r="H561" s="127">
        <f t="shared" si="72"/>
        <v>4034.3999999999992</v>
      </c>
      <c r="K561" s="173"/>
      <c r="L561" s="173"/>
      <c r="M561" s="3">
        <f t="shared" si="70"/>
        <v>120</v>
      </c>
    </row>
    <row r="562" spans="1:13" ht="15.75" x14ac:dyDescent="0.25">
      <c r="A562" s="20" t="s">
        <v>1096</v>
      </c>
      <c r="B562" s="50" t="s">
        <v>1097</v>
      </c>
      <c r="C562" s="100" t="s">
        <v>527</v>
      </c>
      <c r="D562" s="29">
        <v>800</v>
      </c>
      <c r="E562" s="30">
        <v>11</v>
      </c>
      <c r="F562" s="31">
        <v>23</v>
      </c>
      <c r="G562" s="25">
        <f t="shared" si="69"/>
        <v>8800</v>
      </c>
      <c r="H562" s="127">
        <f t="shared" si="72"/>
        <v>10824</v>
      </c>
      <c r="K562" s="173"/>
      <c r="L562" s="173"/>
      <c r="M562" s="3">
        <f t="shared" si="70"/>
        <v>240</v>
      </c>
    </row>
    <row r="563" spans="1:13" ht="15.75" x14ac:dyDescent="0.25">
      <c r="A563" s="20" t="s">
        <v>1098</v>
      </c>
      <c r="B563" s="50" t="s">
        <v>1099</v>
      </c>
      <c r="C563" s="100" t="s">
        <v>527</v>
      </c>
      <c r="D563" s="29">
        <v>800</v>
      </c>
      <c r="E563" s="30">
        <v>10</v>
      </c>
      <c r="F563" s="31">
        <v>23</v>
      </c>
      <c r="G563" s="25">
        <f t="shared" si="69"/>
        <v>8000</v>
      </c>
      <c r="H563" s="127">
        <f t="shared" si="72"/>
        <v>9840</v>
      </c>
      <c r="K563" s="173"/>
      <c r="L563" s="173"/>
      <c r="M563" s="3">
        <f t="shared" si="70"/>
        <v>240</v>
      </c>
    </row>
    <row r="564" spans="1:13" ht="15.75" x14ac:dyDescent="0.2">
      <c r="A564" s="20" t="s">
        <v>1100</v>
      </c>
      <c r="B564" s="101" t="s">
        <v>1101</v>
      </c>
      <c r="C564" s="100" t="s">
        <v>527</v>
      </c>
      <c r="D564" s="29">
        <v>500</v>
      </c>
      <c r="E564" s="30">
        <v>7.2</v>
      </c>
      <c r="F564" s="31">
        <v>5</v>
      </c>
      <c r="G564" s="25">
        <f t="shared" si="69"/>
        <v>3600</v>
      </c>
      <c r="H564" s="127">
        <f>SUM(G564*1.05)</f>
        <v>3780</v>
      </c>
      <c r="K564" s="173"/>
      <c r="L564" s="173"/>
      <c r="M564" s="3">
        <f t="shared" si="70"/>
        <v>150</v>
      </c>
    </row>
    <row r="565" spans="1:13" ht="15.75" x14ac:dyDescent="0.2">
      <c r="A565" s="20" t="s">
        <v>1102</v>
      </c>
      <c r="B565" s="101" t="s">
        <v>1103</v>
      </c>
      <c r="C565" s="100" t="s">
        <v>527</v>
      </c>
      <c r="D565" s="29">
        <v>500</v>
      </c>
      <c r="E565" s="30">
        <v>7.2</v>
      </c>
      <c r="F565" s="31">
        <v>5</v>
      </c>
      <c r="G565" s="25">
        <f t="shared" si="69"/>
        <v>3600</v>
      </c>
      <c r="H565" s="127">
        <f t="shared" ref="H565:H566" si="73">SUM(G565*1.05)</f>
        <v>3780</v>
      </c>
      <c r="K565" s="173"/>
      <c r="L565" s="173"/>
      <c r="M565" s="3">
        <f t="shared" si="70"/>
        <v>150</v>
      </c>
    </row>
    <row r="566" spans="1:13" ht="16.5" thickBot="1" x14ac:dyDescent="0.25">
      <c r="A566" s="71" t="s">
        <v>1104</v>
      </c>
      <c r="B566" s="103" t="s">
        <v>1105</v>
      </c>
      <c r="C566" s="104" t="s">
        <v>527</v>
      </c>
      <c r="D566" s="38">
        <v>500</v>
      </c>
      <c r="E566" s="39">
        <v>7.2</v>
      </c>
      <c r="F566" s="40">
        <v>5</v>
      </c>
      <c r="G566" s="25">
        <f t="shared" si="69"/>
        <v>3600</v>
      </c>
      <c r="H566" s="127">
        <f t="shared" si="73"/>
        <v>3780</v>
      </c>
      <c r="K566" s="173"/>
      <c r="L566" s="173"/>
      <c r="M566" s="3">
        <f t="shared" si="70"/>
        <v>150</v>
      </c>
    </row>
    <row r="567" spans="1:13" ht="16.5" thickBot="1" x14ac:dyDescent="0.3">
      <c r="A567" s="74"/>
      <c r="B567" s="205" t="s">
        <v>1106</v>
      </c>
      <c r="C567" s="206"/>
      <c r="D567" s="206"/>
      <c r="E567" s="206"/>
      <c r="F567" s="206"/>
      <c r="G567" s="206"/>
      <c r="H567" s="207"/>
    </row>
    <row r="568" spans="1:13" ht="16.5" thickBot="1" x14ac:dyDescent="0.25">
      <c r="A568" s="20" t="s">
        <v>1107</v>
      </c>
      <c r="B568" s="105" t="s">
        <v>1108</v>
      </c>
      <c r="C568" s="99" t="s">
        <v>18</v>
      </c>
      <c r="D568" s="23">
        <v>40</v>
      </c>
      <c r="E568" s="24">
        <v>38.9</v>
      </c>
      <c r="F568" s="25">
        <v>5</v>
      </c>
      <c r="G568" s="25">
        <f>SUM(E568*D568)</f>
        <v>1556</v>
      </c>
      <c r="H568" s="126">
        <f>SUM(G568*1.05)</f>
        <v>1633.8000000000002</v>
      </c>
    </row>
    <row r="569" spans="1:13" ht="16.5" thickBot="1" x14ac:dyDescent="0.25">
      <c r="A569" s="20" t="s">
        <v>1109</v>
      </c>
      <c r="B569" s="101" t="s">
        <v>1110</v>
      </c>
      <c r="C569" s="100" t="s">
        <v>18</v>
      </c>
      <c r="D569" s="29">
        <v>40</v>
      </c>
      <c r="E569" s="30">
        <v>41.9</v>
      </c>
      <c r="F569" s="31">
        <v>5</v>
      </c>
      <c r="G569" s="25">
        <f t="shared" ref="G569:G579" si="74">SUM(E569*D569)</f>
        <v>1676</v>
      </c>
      <c r="H569" s="126">
        <f t="shared" ref="H569:H579" si="75">SUM(G569*1.05)</f>
        <v>1759.8000000000002</v>
      </c>
    </row>
    <row r="570" spans="1:13" ht="16.5" thickBot="1" x14ac:dyDescent="0.25">
      <c r="A570" s="20" t="s">
        <v>1111</v>
      </c>
      <c r="B570" s="101" t="s">
        <v>1112</v>
      </c>
      <c r="C570" s="100" t="s">
        <v>18</v>
      </c>
      <c r="D570" s="29">
        <v>40</v>
      </c>
      <c r="E570" s="30">
        <v>38.9</v>
      </c>
      <c r="F570" s="31">
        <v>5</v>
      </c>
      <c r="G570" s="25">
        <f t="shared" si="74"/>
        <v>1556</v>
      </c>
      <c r="H570" s="126">
        <f t="shared" si="75"/>
        <v>1633.8000000000002</v>
      </c>
    </row>
    <row r="571" spans="1:13" ht="16.5" thickBot="1" x14ac:dyDescent="0.25">
      <c r="A571" s="20" t="s">
        <v>1113</v>
      </c>
      <c r="B571" s="101" t="s">
        <v>1114</v>
      </c>
      <c r="C571" s="100" t="s">
        <v>18</v>
      </c>
      <c r="D571" s="29">
        <v>40</v>
      </c>
      <c r="E571" s="30">
        <v>49.9</v>
      </c>
      <c r="F571" s="31">
        <v>5</v>
      </c>
      <c r="G571" s="25">
        <f t="shared" si="74"/>
        <v>1996</v>
      </c>
      <c r="H571" s="126">
        <f t="shared" si="75"/>
        <v>2095.8000000000002</v>
      </c>
    </row>
    <row r="572" spans="1:13" ht="16.5" thickBot="1" x14ac:dyDescent="0.25">
      <c r="A572" s="20" t="s">
        <v>1115</v>
      </c>
      <c r="B572" s="101" t="s">
        <v>1116</v>
      </c>
      <c r="C572" s="100" t="s">
        <v>18</v>
      </c>
      <c r="D572" s="29">
        <v>40</v>
      </c>
      <c r="E572" s="30">
        <v>52</v>
      </c>
      <c r="F572" s="31">
        <v>5</v>
      </c>
      <c r="G572" s="25">
        <f t="shared" si="74"/>
        <v>2080</v>
      </c>
      <c r="H572" s="126">
        <f t="shared" si="75"/>
        <v>2184</v>
      </c>
    </row>
    <row r="573" spans="1:13" ht="16.5" thickBot="1" x14ac:dyDescent="0.25">
      <c r="A573" s="20" t="s">
        <v>1117</v>
      </c>
      <c r="B573" s="101" t="s">
        <v>1118</v>
      </c>
      <c r="C573" s="100" t="s">
        <v>18</v>
      </c>
      <c r="D573" s="29">
        <v>40</v>
      </c>
      <c r="E573" s="30">
        <v>44</v>
      </c>
      <c r="F573" s="31">
        <v>5</v>
      </c>
      <c r="G573" s="25">
        <f t="shared" si="74"/>
        <v>1760</v>
      </c>
      <c r="H573" s="126">
        <f t="shared" si="75"/>
        <v>1848</v>
      </c>
    </row>
    <row r="574" spans="1:13" ht="16.5" thickBot="1" x14ac:dyDescent="0.25">
      <c r="A574" s="20" t="s">
        <v>1119</v>
      </c>
      <c r="B574" s="101" t="s">
        <v>1120</v>
      </c>
      <c r="C574" s="100" t="s">
        <v>18</v>
      </c>
      <c r="D574" s="29">
        <v>40</v>
      </c>
      <c r="E574" s="30">
        <v>37.9</v>
      </c>
      <c r="F574" s="31">
        <v>5</v>
      </c>
      <c r="G574" s="25">
        <f t="shared" si="74"/>
        <v>1516</v>
      </c>
      <c r="H574" s="126">
        <f t="shared" si="75"/>
        <v>1591.8</v>
      </c>
    </row>
    <row r="575" spans="1:13" ht="16.5" thickBot="1" x14ac:dyDescent="0.25">
      <c r="A575" s="20" t="s">
        <v>1121</v>
      </c>
      <c r="B575" s="101" t="s">
        <v>1122</v>
      </c>
      <c r="C575" s="100" t="s">
        <v>18</v>
      </c>
      <c r="D575" s="29">
        <v>40</v>
      </c>
      <c r="E575" s="30">
        <v>25.9</v>
      </c>
      <c r="F575" s="31">
        <v>5</v>
      </c>
      <c r="G575" s="25">
        <f t="shared" si="74"/>
        <v>1036</v>
      </c>
      <c r="H575" s="126">
        <f t="shared" si="75"/>
        <v>1087.8</v>
      </c>
    </row>
    <row r="576" spans="1:13" ht="16.5" thickBot="1" x14ac:dyDescent="0.25">
      <c r="A576" s="20" t="s">
        <v>1123</v>
      </c>
      <c r="B576" s="101" t="s">
        <v>1124</v>
      </c>
      <c r="C576" s="100" t="s">
        <v>18</v>
      </c>
      <c r="D576" s="29">
        <v>40</v>
      </c>
      <c r="E576" s="30">
        <v>37.9</v>
      </c>
      <c r="F576" s="31">
        <v>5</v>
      </c>
      <c r="G576" s="25">
        <f t="shared" si="74"/>
        <v>1516</v>
      </c>
      <c r="H576" s="126">
        <f t="shared" si="75"/>
        <v>1591.8</v>
      </c>
    </row>
    <row r="577" spans="1:11" ht="16.5" thickBot="1" x14ac:dyDescent="0.25">
      <c r="A577" s="20" t="s">
        <v>1125</v>
      </c>
      <c r="B577" s="101" t="s">
        <v>1126</v>
      </c>
      <c r="C577" s="100" t="s">
        <v>18</v>
      </c>
      <c r="D577" s="29">
        <v>40</v>
      </c>
      <c r="E577" s="30">
        <v>32</v>
      </c>
      <c r="F577" s="31">
        <v>5</v>
      </c>
      <c r="G577" s="25">
        <f t="shared" si="74"/>
        <v>1280</v>
      </c>
      <c r="H577" s="126">
        <f t="shared" si="75"/>
        <v>1344</v>
      </c>
    </row>
    <row r="578" spans="1:11" ht="16.5" thickBot="1" x14ac:dyDescent="0.25">
      <c r="A578" s="20" t="s">
        <v>1127</v>
      </c>
      <c r="B578" s="101" t="s">
        <v>1128</v>
      </c>
      <c r="C578" s="100" t="s">
        <v>18</v>
      </c>
      <c r="D578" s="29">
        <v>40</v>
      </c>
      <c r="E578" s="30">
        <v>32</v>
      </c>
      <c r="F578" s="31">
        <v>5</v>
      </c>
      <c r="G578" s="25">
        <f t="shared" si="74"/>
        <v>1280</v>
      </c>
      <c r="H578" s="126">
        <f t="shared" si="75"/>
        <v>1344</v>
      </c>
    </row>
    <row r="579" spans="1:11" ht="16.5" thickBot="1" x14ac:dyDescent="0.25">
      <c r="A579" s="71" t="s">
        <v>1129</v>
      </c>
      <c r="B579" s="103" t="s">
        <v>1130</v>
      </c>
      <c r="C579" s="104" t="s">
        <v>18</v>
      </c>
      <c r="D579" s="38">
        <v>40</v>
      </c>
      <c r="E579" s="39">
        <v>29.9</v>
      </c>
      <c r="F579" s="40">
        <v>5</v>
      </c>
      <c r="G579" s="25">
        <f t="shared" si="74"/>
        <v>1196</v>
      </c>
      <c r="H579" s="126">
        <f t="shared" si="75"/>
        <v>1255.8</v>
      </c>
    </row>
    <row r="580" spans="1:11" ht="16.5" thickBot="1" x14ac:dyDescent="0.3">
      <c r="A580" s="74"/>
      <c r="B580" s="217" t="s">
        <v>1131</v>
      </c>
      <c r="C580" s="218"/>
      <c r="D580" s="218"/>
      <c r="E580" s="218"/>
      <c r="F580" s="218"/>
      <c r="G580" s="218"/>
      <c r="H580" s="219"/>
    </row>
    <row r="581" spans="1:11" ht="15.75" thickBot="1" x14ac:dyDescent="0.25">
      <c r="A581" s="75" t="s">
        <v>1132</v>
      </c>
      <c r="B581" s="106" t="s">
        <v>1133</v>
      </c>
      <c r="C581" s="107" t="s">
        <v>18</v>
      </c>
      <c r="D581" s="108">
        <v>30</v>
      </c>
      <c r="E581" s="24">
        <v>29.9</v>
      </c>
      <c r="F581" s="25">
        <v>5</v>
      </c>
      <c r="G581" s="25">
        <f>SUM(E581*D581)</f>
        <v>897</v>
      </c>
      <c r="H581" s="126">
        <f>SUM(G581*1.05)</f>
        <v>941.85</v>
      </c>
    </row>
    <row r="582" spans="1:11" ht="15.75" thickBot="1" x14ac:dyDescent="0.25">
      <c r="A582" s="78" t="s">
        <v>1134</v>
      </c>
      <c r="B582" s="109" t="s">
        <v>1135</v>
      </c>
      <c r="C582" s="110" t="s">
        <v>18</v>
      </c>
      <c r="D582" s="111">
        <v>30</v>
      </c>
      <c r="E582" s="30">
        <v>26.62</v>
      </c>
      <c r="F582" s="31">
        <v>5</v>
      </c>
      <c r="G582" s="25">
        <f t="shared" ref="G582:G585" si="76">SUM(E582*D582)</f>
        <v>798.6</v>
      </c>
      <c r="H582" s="126">
        <f t="shared" ref="H582:H585" si="77">SUM(G582*1.05)</f>
        <v>838.53000000000009</v>
      </c>
    </row>
    <row r="583" spans="1:11" ht="15.75" thickBot="1" x14ac:dyDescent="0.25">
      <c r="A583" s="78" t="s">
        <v>1136</v>
      </c>
      <c r="B583" s="109" t="s">
        <v>1137</v>
      </c>
      <c r="C583" s="110" t="s">
        <v>18</v>
      </c>
      <c r="D583" s="111">
        <v>80</v>
      </c>
      <c r="E583" s="30">
        <v>72.81</v>
      </c>
      <c r="F583" s="31">
        <v>5</v>
      </c>
      <c r="G583" s="25">
        <f t="shared" si="76"/>
        <v>5824.8</v>
      </c>
      <c r="H583" s="126">
        <f t="shared" si="77"/>
        <v>6116.0400000000009</v>
      </c>
    </row>
    <row r="584" spans="1:11" ht="15.75" thickBot="1" x14ac:dyDescent="0.25">
      <c r="A584" s="78" t="s">
        <v>1138</v>
      </c>
      <c r="B584" s="109" t="s">
        <v>1139</v>
      </c>
      <c r="C584" s="110" t="s">
        <v>18</v>
      </c>
      <c r="D584" s="111">
        <v>50</v>
      </c>
      <c r="E584" s="30">
        <v>14.95</v>
      </c>
      <c r="F584" s="31">
        <v>5</v>
      </c>
      <c r="G584" s="25">
        <f t="shared" si="76"/>
        <v>747.5</v>
      </c>
      <c r="H584" s="126">
        <f t="shared" si="77"/>
        <v>784.875</v>
      </c>
    </row>
    <row r="585" spans="1:11" ht="16.5" thickBot="1" x14ac:dyDescent="0.25">
      <c r="A585" s="79" t="s">
        <v>1140</v>
      </c>
      <c r="B585" s="112" t="s">
        <v>1141</v>
      </c>
      <c r="C585" s="113" t="s">
        <v>18</v>
      </c>
      <c r="D585" s="73">
        <v>80</v>
      </c>
      <c r="E585" s="39">
        <v>38.9</v>
      </c>
      <c r="F585" s="40">
        <v>5</v>
      </c>
      <c r="G585" s="25">
        <f t="shared" si="76"/>
        <v>3112</v>
      </c>
      <c r="H585" s="126">
        <f t="shared" si="77"/>
        <v>3267.6000000000004</v>
      </c>
    </row>
    <row r="586" spans="1:11" ht="16.5" thickBot="1" x14ac:dyDescent="0.3">
      <c r="A586" s="74"/>
      <c r="B586" s="205" t="s">
        <v>1142</v>
      </c>
      <c r="C586" s="206"/>
      <c r="D586" s="206"/>
      <c r="E586" s="206"/>
      <c r="F586" s="206"/>
      <c r="G586" s="206"/>
      <c r="H586" s="207"/>
    </row>
    <row r="587" spans="1:11" ht="16.5" thickBot="1" x14ac:dyDescent="0.3">
      <c r="A587" s="20" t="s">
        <v>1143</v>
      </c>
      <c r="B587" s="114" t="s">
        <v>1144</v>
      </c>
      <c r="C587" s="54" t="s">
        <v>18</v>
      </c>
      <c r="D587" s="23">
        <v>1400</v>
      </c>
      <c r="E587" s="24">
        <v>28</v>
      </c>
      <c r="F587" s="25">
        <v>8</v>
      </c>
      <c r="G587" s="25">
        <f>SUM(E587*D587)</f>
        <v>39200</v>
      </c>
      <c r="H587" s="126">
        <f>SUM(G587*1.08)</f>
        <v>42336</v>
      </c>
      <c r="K587" s="115"/>
    </row>
    <row r="588" spans="1:11" ht="16.5" thickBot="1" x14ac:dyDescent="0.3">
      <c r="A588" s="116" t="s">
        <v>1145</v>
      </c>
      <c r="B588" s="117" t="s">
        <v>1146</v>
      </c>
      <c r="C588" s="58" t="s">
        <v>18</v>
      </c>
      <c r="D588" s="38">
        <v>400</v>
      </c>
      <c r="E588" s="39">
        <v>33.869999999999997</v>
      </c>
      <c r="F588" s="40">
        <v>8</v>
      </c>
      <c r="G588" s="25">
        <f>SUM(E588*D588)</f>
        <v>13547.999999999998</v>
      </c>
      <c r="H588" s="126">
        <f>SUM(G588*1.08)</f>
        <v>14631.839999999998</v>
      </c>
    </row>
    <row r="589" spans="1:11" ht="16.5" thickBot="1" x14ac:dyDescent="0.3">
      <c r="A589" s="74"/>
      <c r="B589" s="205" t="s">
        <v>1147</v>
      </c>
      <c r="C589" s="206"/>
      <c r="D589" s="206"/>
      <c r="E589" s="206"/>
      <c r="F589" s="206"/>
      <c r="G589" s="206"/>
      <c r="H589" s="207"/>
    </row>
    <row r="590" spans="1:11" ht="15.75" x14ac:dyDescent="0.25">
      <c r="A590" s="75" t="s">
        <v>1148</v>
      </c>
      <c r="B590" s="118" t="s">
        <v>1149</v>
      </c>
      <c r="C590" s="107" t="s">
        <v>18</v>
      </c>
      <c r="D590" s="49"/>
      <c r="E590" s="24"/>
      <c r="F590" s="25"/>
      <c r="G590" s="25"/>
      <c r="H590" s="26"/>
    </row>
    <row r="591" spans="1:11" ht="15.75" x14ac:dyDescent="0.25">
      <c r="A591" s="78" t="s">
        <v>1150</v>
      </c>
      <c r="B591" s="119" t="s">
        <v>1151</v>
      </c>
      <c r="C591" s="110" t="s">
        <v>18</v>
      </c>
      <c r="D591" s="52"/>
      <c r="E591" s="30"/>
      <c r="F591" s="31"/>
      <c r="G591" s="31"/>
      <c r="H591" s="32"/>
    </row>
    <row r="592" spans="1:11" ht="15.75" x14ac:dyDescent="0.25">
      <c r="A592" s="78" t="s">
        <v>1152</v>
      </c>
      <c r="B592" s="119" t="s">
        <v>1153</v>
      </c>
      <c r="C592" s="110" t="s">
        <v>18</v>
      </c>
      <c r="D592" s="52"/>
      <c r="E592" s="30"/>
      <c r="F592" s="31"/>
      <c r="G592" s="31"/>
      <c r="H592" s="32"/>
    </row>
    <row r="593" spans="1:8" ht="15.75" x14ac:dyDescent="0.25">
      <c r="A593" s="78" t="s">
        <v>1154</v>
      </c>
      <c r="B593" s="119" t="s">
        <v>26</v>
      </c>
      <c r="C593" s="110" t="s">
        <v>18</v>
      </c>
      <c r="D593" s="52"/>
      <c r="E593" s="30"/>
      <c r="F593" s="31"/>
      <c r="G593" s="31"/>
      <c r="H593" s="32"/>
    </row>
    <row r="594" spans="1:8" ht="15.75" x14ac:dyDescent="0.25">
      <c r="A594" s="78" t="s">
        <v>1155</v>
      </c>
      <c r="B594" s="119" t="s">
        <v>1156</v>
      </c>
      <c r="C594" s="110" t="s">
        <v>18</v>
      </c>
      <c r="D594" s="52"/>
      <c r="E594" s="30"/>
      <c r="F594" s="31"/>
      <c r="G594" s="31"/>
      <c r="H594" s="32"/>
    </row>
    <row r="595" spans="1:8" ht="15.75" x14ac:dyDescent="0.25">
      <c r="A595" s="78" t="s">
        <v>1157</v>
      </c>
      <c r="B595" s="119" t="s">
        <v>1158</v>
      </c>
      <c r="C595" s="110" t="s">
        <v>18</v>
      </c>
      <c r="D595" s="52"/>
      <c r="E595" s="30"/>
      <c r="F595" s="31"/>
      <c r="G595" s="31"/>
      <c r="H595" s="32"/>
    </row>
    <row r="596" spans="1:8" ht="15.75" x14ac:dyDescent="0.25">
      <c r="A596" s="78" t="s">
        <v>1159</v>
      </c>
      <c r="B596" s="119" t="s">
        <v>1160</v>
      </c>
      <c r="C596" s="110" t="s">
        <v>18</v>
      </c>
      <c r="D596" s="52"/>
      <c r="E596" s="30"/>
      <c r="F596" s="31"/>
      <c r="G596" s="31"/>
      <c r="H596" s="32"/>
    </row>
    <row r="597" spans="1:8" ht="15.75" x14ac:dyDescent="0.25">
      <c r="A597" s="78" t="s">
        <v>1161</v>
      </c>
      <c r="B597" s="119" t="s">
        <v>1162</v>
      </c>
      <c r="C597" s="110" t="s">
        <v>18</v>
      </c>
      <c r="D597" s="52"/>
      <c r="E597" s="30"/>
      <c r="F597" s="31"/>
      <c r="G597" s="31"/>
      <c r="H597" s="32"/>
    </row>
    <row r="598" spans="1:8" ht="15.75" thickBot="1" x14ac:dyDescent="0.3">
      <c r="A598" s="79" t="s">
        <v>1163</v>
      </c>
      <c r="B598" s="120" t="s">
        <v>1164</v>
      </c>
      <c r="C598" s="121" t="s">
        <v>18</v>
      </c>
      <c r="D598" s="122"/>
      <c r="E598" s="39"/>
      <c r="F598" s="40"/>
      <c r="G598" s="40"/>
      <c r="H598" s="41"/>
    </row>
    <row r="599" spans="1:8" ht="16.5" thickBot="1" x14ac:dyDescent="0.3">
      <c r="A599" s="74"/>
      <c r="B599" s="220" t="s">
        <v>1165</v>
      </c>
      <c r="C599" s="221"/>
      <c r="D599" s="221"/>
      <c r="E599" s="221"/>
      <c r="F599" s="222"/>
      <c r="G599" s="96"/>
      <c r="H599" s="98"/>
    </row>
  </sheetData>
  <mergeCells count="211">
    <mergeCell ref="K562:L562"/>
    <mergeCell ref="K563:L563"/>
    <mergeCell ref="K564:L564"/>
    <mergeCell ref="K565:L565"/>
    <mergeCell ref="K566:L566"/>
    <mergeCell ref="M536:N536"/>
    <mergeCell ref="O536:P536"/>
    <mergeCell ref="K553:L553"/>
    <mergeCell ref="K554:L554"/>
    <mergeCell ref="K555:L555"/>
    <mergeCell ref="K556:L556"/>
    <mergeCell ref="K557:L557"/>
    <mergeCell ref="K558:L558"/>
    <mergeCell ref="K559:L559"/>
    <mergeCell ref="K560:L560"/>
    <mergeCell ref="K561:L561"/>
    <mergeCell ref="K544:L544"/>
    <mergeCell ref="K545:L545"/>
    <mergeCell ref="K546:L546"/>
    <mergeCell ref="K547:L547"/>
    <mergeCell ref="K548:L548"/>
    <mergeCell ref="K549:L549"/>
    <mergeCell ref="K550:L550"/>
    <mergeCell ref="K551:L551"/>
    <mergeCell ref="K552:L552"/>
    <mergeCell ref="I536:J536"/>
    <mergeCell ref="K536:L536"/>
    <mergeCell ref="K537:L537"/>
    <mergeCell ref="K538:L538"/>
    <mergeCell ref="K539:L539"/>
    <mergeCell ref="K540:L540"/>
    <mergeCell ref="K541:L541"/>
    <mergeCell ref="K542:L542"/>
    <mergeCell ref="K543:L543"/>
    <mergeCell ref="M217:N217"/>
    <mergeCell ref="I217:J217"/>
    <mergeCell ref="O217:P217"/>
    <mergeCell ref="I236:J236"/>
    <mergeCell ref="M236:N236"/>
    <mergeCell ref="O236:P236"/>
    <mergeCell ref="M249:N249"/>
    <mergeCell ref="O249:P249"/>
    <mergeCell ref="I249:J249"/>
    <mergeCell ref="K249:L249"/>
    <mergeCell ref="K247:L247"/>
    <mergeCell ref="K248:L248"/>
    <mergeCell ref="K221:L221"/>
    <mergeCell ref="K222:L222"/>
    <mergeCell ref="K223:L223"/>
    <mergeCell ref="K224:L224"/>
    <mergeCell ref="K246:L246"/>
    <mergeCell ref="K242:L242"/>
    <mergeCell ref="K243:L243"/>
    <mergeCell ref="K244:L244"/>
    <mergeCell ref="K235:L235"/>
    <mergeCell ref="K236:L236"/>
    <mergeCell ref="K237:L237"/>
    <mergeCell ref="K238:L238"/>
    <mergeCell ref="K245:L245"/>
    <mergeCell ref="K210:L210"/>
    <mergeCell ref="K211:L211"/>
    <mergeCell ref="K212:L212"/>
    <mergeCell ref="K213:L213"/>
    <mergeCell ref="K214:L214"/>
    <mergeCell ref="K230:L230"/>
    <mergeCell ref="K231:L231"/>
    <mergeCell ref="K232:L232"/>
    <mergeCell ref="K233:L233"/>
    <mergeCell ref="K234:L234"/>
    <mergeCell ref="K225:L225"/>
    <mergeCell ref="K226:L226"/>
    <mergeCell ref="K227:L227"/>
    <mergeCell ref="K228:L228"/>
    <mergeCell ref="K229:L229"/>
    <mergeCell ref="K240:L240"/>
    <mergeCell ref="K241:L241"/>
    <mergeCell ref="K239:L239"/>
    <mergeCell ref="K208:L208"/>
    <mergeCell ref="K209:L209"/>
    <mergeCell ref="K200:L200"/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5:L205"/>
    <mergeCell ref="K206:L206"/>
    <mergeCell ref="K207:L207"/>
    <mergeCell ref="K215:L215"/>
    <mergeCell ref="K216:L216"/>
    <mergeCell ref="K217:L217"/>
    <mergeCell ref="K218:L218"/>
    <mergeCell ref="K219:L219"/>
    <mergeCell ref="K220:L220"/>
    <mergeCell ref="L129:M129"/>
    <mergeCell ref="L130:M130"/>
    <mergeCell ref="L131:M131"/>
    <mergeCell ref="K190:L190"/>
    <mergeCell ref="K191:L191"/>
    <mergeCell ref="K192:L192"/>
    <mergeCell ref="K193:L193"/>
    <mergeCell ref="K194:L194"/>
    <mergeCell ref="O132:Q132"/>
    <mergeCell ref="K185:L185"/>
    <mergeCell ref="K186:L186"/>
    <mergeCell ref="K187:L187"/>
    <mergeCell ref="K188:L188"/>
    <mergeCell ref="K189:L189"/>
    <mergeCell ref="M132:N132"/>
    <mergeCell ref="N99:O99"/>
    <mergeCell ref="P99:Q99"/>
    <mergeCell ref="L101:M101"/>
    <mergeCell ref="L100:M100"/>
    <mergeCell ref="L102:M102"/>
    <mergeCell ref="I99:J99"/>
    <mergeCell ref="K99:L99"/>
    <mergeCell ref="N103:O103"/>
    <mergeCell ref="K103:L103"/>
    <mergeCell ref="P103:Q103"/>
    <mergeCell ref="I103:J103"/>
    <mergeCell ref="I4:J4"/>
    <mergeCell ref="I5:J5"/>
    <mergeCell ref="L4:M4"/>
    <mergeCell ref="L5:M5"/>
    <mergeCell ref="L10:M10"/>
    <mergeCell ref="L11:M11"/>
    <mergeCell ref="L12:M12"/>
    <mergeCell ref="P70:R70"/>
    <mergeCell ref="J70:L70"/>
    <mergeCell ref="M70:N70"/>
    <mergeCell ref="B580:H580"/>
    <mergeCell ref="B586:H586"/>
    <mergeCell ref="B589:H589"/>
    <mergeCell ref="B599:F599"/>
    <mergeCell ref="B378:H378"/>
    <mergeCell ref="B448:H448"/>
    <mergeCell ref="B514:H514"/>
    <mergeCell ref="D534:H534"/>
    <mergeCell ref="B536:H536"/>
    <mergeCell ref="B567:H567"/>
    <mergeCell ref="B11:H11"/>
    <mergeCell ref="B12:H12"/>
    <mergeCell ref="B70:H70"/>
    <mergeCell ref="B375:H375"/>
    <mergeCell ref="B99:H99"/>
    <mergeCell ref="B103:H103"/>
    <mergeCell ref="B126:H126"/>
    <mergeCell ref="B132:H132"/>
    <mergeCell ref="B183:H183"/>
    <mergeCell ref="B217:H217"/>
    <mergeCell ref="B236:H236"/>
    <mergeCell ref="B249:H249"/>
    <mergeCell ref="B271:H271"/>
    <mergeCell ref="B283:H283"/>
    <mergeCell ref="B363:H363"/>
    <mergeCell ref="B90:H90"/>
    <mergeCell ref="G1:H1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A1:B1"/>
    <mergeCell ref="A2:B2"/>
    <mergeCell ref="A3:B3"/>
    <mergeCell ref="G8:G9"/>
    <mergeCell ref="H8:H9"/>
    <mergeCell ref="I126:J126"/>
    <mergeCell ref="K126:L126"/>
    <mergeCell ref="O363:P363"/>
    <mergeCell ref="I363:J363"/>
    <mergeCell ref="K363:L363"/>
    <mergeCell ref="M363:N363"/>
    <mergeCell ref="O283:P283"/>
    <mergeCell ref="M283:N283"/>
    <mergeCell ref="I283:J283"/>
    <mergeCell ref="K283:L283"/>
    <mergeCell ref="I271:J271"/>
    <mergeCell ref="K271:L271"/>
    <mergeCell ref="M271:N271"/>
    <mergeCell ref="O271:P271"/>
    <mergeCell ref="I183:J183"/>
    <mergeCell ref="K183:L183"/>
    <mergeCell ref="M183:N183"/>
    <mergeCell ref="O183:P183"/>
    <mergeCell ref="K184:L184"/>
    <mergeCell ref="I129:K129"/>
    <mergeCell ref="I132:J132"/>
    <mergeCell ref="K132:L132"/>
    <mergeCell ref="L127:M127"/>
    <mergeCell ref="L128:M128"/>
    <mergeCell ref="O448:P448"/>
    <mergeCell ref="M448:N448"/>
    <mergeCell ref="I448:J448"/>
    <mergeCell ref="K448:L448"/>
    <mergeCell ref="I375:J375"/>
    <mergeCell ref="K375:L375"/>
    <mergeCell ref="M375:N375"/>
    <mergeCell ref="O375:P375"/>
    <mergeCell ref="I378:J378"/>
    <mergeCell ref="M378:N378"/>
    <mergeCell ref="K378:L378"/>
    <mergeCell ref="O378:P3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10" sqref="D10"/>
    </sheetView>
  </sheetViews>
  <sheetFormatPr defaultRowHeight="15" x14ac:dyDescent="0.25"/>
  <cols>
    <col min="1" max="1" width="5.7109375" customWidth="1"/>
    <col min="2" max="2" width="27" customWidth="1"/>
    <col min="3" max="3" width="6.7109375" customWidth="1"/>
    <col min="4" max="4" width="9.7109375" customWidth="1"/>
    <col min="5" max="5" width="6.42578125" customWidth="1"/>
    <col min="6" max="6" width="5.5703125" customWidth="1"/>
    <col min="7" max="8" width="11.5703125" customWidth="1"/>
  </cols>
  <sheetData>
    <row r="1" spans="1:9" ht="63.75" customHeight="1" thickBot="1" x14ac:dyDescent="0.3">
      <c r="A1" s="231" t="s">
        <v>1186</v>
      </c>
      <c r="B1" s="232"/>
      <c r="C1" s="232"/>
      <c r="D1" s="232"/>
      <c r="E1" s="232"/>
      <c r="F1" s="232"/>
      <c r="G1" s="232"/>
      <c r="H1" s="233"/>
      <c r="I1" s="146"/>
    </row>
    <row r="2" spans="1:9" ht="24.95" customHeight="1" x14ac:dyDescent="0.25">
      <c r="A2" s="234" t="s">
        <v>5</v>
      </c>
      <c r="B2" s="236" t="s">
        <v>6</v>
      </c>
      <c r="C2" s="236" t="s">
        <v>7</v>
      </c>
      <c r="D2" s="238" t="s">
        <v>8</v>
      </c>
      <c r="E2" s="240" t="s">
        <v>9</v>
      </c>
      <c r="F2" s="242" t="s">
        <v>10</v>
      </c>
      <c r="G2" s="244" t="s">
        <v>11</v>
      </c>
      <c r="H2" s="229" t="s">
        <v>12</v>
      </c>
      <c r="I2" s="146"/>
    </row>
    <row r="3" spans="1:9" ht="24.95" customHeight="1" thickBot="1" x14ac:dyDescent="0.3">
      <c r="A3" s="235"/>
      <c r="B3" s="237"/>
      <c r="C3" s="237"/>
      <c r="D3" s="239"/>
      <c r="E3" s="241"/>
      <c r="F3" s="243"/>
      <c r="G3" s="245"/>
      <c r="H3" s="230"/>
      <c r="I3" s="146"/>
    </row>
    <row r="4" spans="1:9" ht="30" customHeight="1" x14ac:dyDescent="0.25">
      <c r="A4" s="147">
        <v>1</v>
      </c>
      <c r="B4" s="148">
        <v>2</v>
      </c>
      <c r="C4" s="148">
        <v>3</v>
      </c>
      <c r="D4" s="149">
        <v>4</v>
      </c>
      <c r="E4" s="148">
        <v>5</v>
      </c>
      <c r="F4" s="149">
        <v>6</v>
      </c>
      <c r="G4" s="148">
        <v>7</v>
      </c>
      <c r="H4" s="161">
        <v>8</v>
      </c>
    </row>
    <row r="5" spans="1:9" ht="30" customHeight="1" x14ac:dyDescent="0.25">
      <c r="A5" s="150" t="s">
        <v>1168</v>
      </c>
      <c r="B5" s="44" t="s">
        <v>197</v>
      </c>
      <c r="C5" s="151" t="s">
        <v>18</v>
      </c>
      <c r="D5" s="158">
        <v>50</v>
      </c>
      <c r="E5" s="152">
        <v>37</v>
      </c>
      <c r="F5" s="152">
        <v>5</v>
      </c>
      <c r="G5" s="152">
        <f>SUM(E5*D5)</f>
        <v>1850</v>
      </c>
      <c r="H5" s="153">
        <f>SUM(G5*1.05)</f>
        <v>1942.5</v>
      </c>
    </row>
    <row r="6" spans="1:9" ht="30" customHeight="1" x14ac:dyDescent="0.25">
      <c r="A6" s="150" t="s">
        <v>1169</v>
      </c>
      <c r="B6" s="27" t="s">
        <v>199</v>
      </c>
      <c r="C6" s="151" t="s">
        <v>18</v>
      </c>
      <c r="D6" s="158">
        <v>120</v>
      </c>
      <c r="E6" s="152">
        <v>36</v>
      </c>
      <c r="F6" s="152">
        <v>5</v>
      </c>
      <c r="G6" s="152">
        <f t="shared" ref="G6:G28" si="0">SUM(E6*D6)</f>
        <v>4320</v>
      </c>
      <c r="H6" s="153">
        <f t="shared" ref="H6:H28" si="1">SUM(G6*1.05)</f>
        <v>4536</v>
      </c>
    </row>
    <row r="7" spans="1:9" ht="30" customHeight="1" x14ac:dyDescent="0.25">
      <c r="A7" s="150" t="s">
        <v>1170</v>
      </c>
      <c r="B7" s="33" t="s">
        <v>201</v>
      </c>
      <c r="C7" s="151" t="s">
        <v>18</v>
      </c>
      <c r="D7" s="158">
        <v>50</v>
      </c>
      <c r="E7" s="152">
        <v>104</v>
      </c>
      <c r="F7" s="152">
        <v>5</v>
      </c>
      <c r="G7" s="152">
        <f t="shared" si="0"/>
        <v>5200</v>
      </c>
      <c r="H7" s="153">
        <f t="shared" si="1"/>
        <v>5460</v>
      </c>
    </row>
    <row r="8" spans="1:9" ht="30" customHeight="1" x14ac:dyDescent="0.25">
      <c r="A8" s="150" t="s">
        <v>1171</v>
      </c>
      <c r="B8" s="27" t="s">
        <v>203</v>
      </c>
      <c r="C8" s="151" t="s">
        <v>18</v>
      </c>
      <c r="D8" s="158">
        <v>82.5</v>
      </c>
      <c r="E8" s="152">
        <v>45</v>
      </c>
      <c r="F8" s="152">
        <v>5</v>
      </c>
      <c r="G8" s="152">
        <f t="shared" si="0"/>
        <v>3712.5</v>
      </c>
      <c r="H8" s="153">
        <f t="shared" si="1"/>
        <v>3898.125</v>
      </c>
    </row>
    <row r="9" spans="1:9" ht="30" customHeight="1" x14ac:dyDescent="0.25">
      <c r="A9" s="150" t="s">
        <v>1172</v>
      </c>
      <c r="B9" s="33" t="s">
        <v>205</v>
      </c>
      <c r="C9" s="151" t="s">
        <v>18</v>
      </c>
      <c r="D9" s="158">
        <v>100</v>
      </c>
      <c r="E9" s="152">
        <v>37</v>
      </c>
      <c r="F9" s="152">
        <v>5</v>
      </c>
      <c r="G9" s="152">
        <f t="shared" si="0"/>
        <v>3700</v>
      </c>
      <c r="H9" s="153">
        <f t="shared" si="1"/>
        <v>3885</v>
      </c>
    </row>
    <row r="10" spans="1:9" ht="30" customHeight="1" x14ac:dyDescent="0.25">
      <c r="A10" s="150" t="s">
        <v>1173</v>
      </c>
      <c r="B10" s="33" t="s">
        <v>207</v>
      </c>
      <c r="C10" s="151" t="s">
        <v>18</v>
      </c>
      <c r="D10" s="158">
        <v>40</v>
      </c>
      <c r="E10" s="152">
        <v>107</v>
      </c>
      <c r="F10" s="152">
        <v>5</v>
      </c>
      <c r="G10" s="152">
        <f t="shared" si="0"/>
        <v>4280</v>
      </c>
      <c r="H10" s="153">
        <f t="shared" si="1"/>
        <v>4494</v>
      </c>
    </row>
    <row r="11" spans="1:9" ht="30" customHeight="1" x14ac:dyDescent="0.25">
      <c r="A11" s="150" t="s">
        <v>1174</v>
      </c>
      <c r="B11" s="27" t="s">
        <v>209</v>
      </c>
      <c r="C11" s="151" t="s">
        <v>18</v>
      </c>
      <c r="D11" s="158">
        <v>20</v>
      </c>
      <c r="E11" s="152">
        <v>77</v>
      </c>
      <c r="F11" s="152">
        <v>5</v>
      </c>
      <c r="G11" s="152">
        <f t="shared" si="0"/>
        <v>1540</v>
      </c>
      <c r="H11" s="153">
        <f t="shared" si="1"/>
        <v>1617</v>
      </c>
    </row>
    <row r="12" spans="1:9" ht="30" customHeight="1" x14ac:dyDescent="0.25">
      <c r="A12" s="150" t="s">
        <v>1175</v>
      </c>
      <c r="B12" s="33" t="s">
        <v>211</v>
      </c>
      <c r="C12" s="151" t="s">
        <v>18</v>
      </c>
      <c r="D12" s="158">
        <v>250</v>
      </c>
      <c r="E12" s="152">
        <v>24</v>
      </c>
      <c r="F12" s="152">
        <v>5</v>
      </c>
      <c r="G12" s="152">
        <f t="shared" si="0"/>
        <v>6000</v>
      </c>
      <c r="H12" s="153">
        <f t="shared" si="1"/>
        <v>6300</v>
      </c>
    </row>
    <row r="13" spans="1:9" ht="30" customHeight="1" x14ac:dyDescent="0.25">
      <c r="A13" s="150" t="s">
        <v>1176</v>
      </c>
      <c r="B13" s="27" t="s">
        <v>213</v>
      </c>
      <c r="C13" s="151" t="s">
        <v>18</v>
      </c>
      <c r="D13" s="158">
        <v>22</v>
      </c>
      <c r="E13" s="152">
        <v>26</v>
      </c>
      <c r="F13" s="152">
        <v>5</v>
      </c>
      <c r="G13" s="152">
        <f t="shared" si="0"/>
        <v>572</v>
      </c>
      <c r="H13" s="153">
        <f t="shared" si="1"/>
        <v>600.6</v>
      </c>
    </row>
    <row r="14" spans="1:9" ht="30" customHeight="1" x14ac:dyDescent="0.25">
      <c r="A14" s="150" t="s">
        <v>1177</v>
      </c>
      <c r="B14" s="33" t="s">
        <v>215</v>
      </c>
      <c r="C14" s="151" t="s">
        <v>18</v>
      </c>
      <c r="D14" s="158">
        <v>190</v>
      </c>
      <c r="E14" s="152">
        <v>18</v>
      </c>
      <c r="F14" s="152">
        <v>5</v>
      </c>
      <c r="G14" s="152">
        <f t="shared" si="0"/>
        <v>3420</v>
      </c>
      <c r="H14" s="153">
        <f t="shared" si="1"/>
        <v>3591</v>
      </c>
    </row>
    <row r="15" spans="1:9" ht="30" customHeight="1" x14ac:dyDescent="0.25">
      <c r="A15" s="150" t="s">
        <v>1178</v>
      </c>
      <c r="B15" s="27" t="s">
        <v>217</v>
      </c>
      <c r="C15" s="151" t="s">
        <v>18</v>
      </c>
      <c r="D15" s="158">
        <v>27.500000000000004</v>
      </c>
      <c r="E15" s="152">
        <v>20</v>
      </c>
      <c r="F15" s="152">
        <v>5</v>
      </c>
      <c r="G15" s="152">
        <f t="shared" si="0"/>
        <v>550.00000000000011</v>
      </c>
      <c r="H15" s="153">
        <f t="shared" si="1"/>
        <v>577.50000000000011</v>
      </c>
    </row>
    <row r="16" spans="1:9" ht="30" customHeight="1" x14ac:dyDescent="0.25">
      <c r="A16" s="150" t="s">
        <v>1179</v>
      </c>
      <c r="B16" s="33" t="s">
        <v>219</v>
      </c>
      <c r="C16" s="151" t="s">
        <v>18</v>
      </c>
      <c r="D16" s="158">
        <v>170</v>
      </c>
      <c r="E16" s="152">
        <v>24</v>
      </c>
      <c r="F16" s="152">
        <v>5</v>
      </c>
      <c r="G16" s="152">
        <f t="shared" si="0"/>
        <v>4080</v>
      </c>
      <c r="H16" s="153">
        <f t="shared" si="1"/>
        <v>4284</v>
      </c>
    </row>
    <row r="17" spans="1:9" ht="30" customHeight="1" x14ac:dyDescent="0.25">
      <c r="A17" s="150" t="s">
        <v>1180</v>
      </c>
      <c r="B17" s="27" t="s">
        <v>221</v>
      </c>
      <c r="C17" s="151" t="s">
        <v>18</v>
      </c>
      <c r="D17" s="158">
        <v>16.5</v>
      </c>
      <c r="E17" s="152">
        <v>26</v>
      </c>
      <c r="F17" s="152">
        <v>5</v>
      </c>
      <c r="G17" s="152">
        <f t="shared" si="0"/>
        <v>429</v>
      </c>
      <c r="H17" s="153">
        <f t="shared" si="1"/>
        <v>450.45000000000005</v>
      </c>
    </row>
    <row r="18" spans="1:9" ht="30" customHeight="1" x14ac:dyDescent="0.25">
      <c r="A18" s="150" t="s">
        <v>1181</v>
      </c>
      <c r="B18" s="27" t="s">
        <v>223</v>
      </c>
      <c r="C18" s="151" t="s">
        <v>18</v>
      </c>
      <c r="D18" s="158">
        <v>22</v>
      </c>
      <c r="E18" s="152">
        <v>27</v>
      </c>
      <c r="F18" s="152">
        <v>5</v>
      </c>
      <c r="G18" s="152">
        <f t="shared" si="0"/>
        <v>594</v>
      </c>
      <c r="H18" s="153">
        <f t="shared" si="1"/>
        <v>623.70000000000005</v>
      </c>
    </row>
    <row r="19" spans="1:9" ht="30" customHeight="1" x14ac:dyDescent="0.25">
      <c r="A19" s="150" t="s">
        <v>1182</v>
      </c>
      <c r="B19" s="27" t="s">
        <v>225</v>
      </c>
      <c r="C19" s="151" t="s">
        <v>18</v>
      </c>
      <c r="D19" s="158">
        <v>180</v>
      </c>
      <c r="E19" s="152">
        <v>21.5</v>
      </c>
      <c r="F19" s="152">
        <v>5</v>
      </c>
      <c r="G19" s="152">
        <f t="shared" si="0"/>
        <v>3870</v>
      </c>
      <c r="H19" s="153">
        <f t="shared" si="1"/>
        <v>4063.5</v>
      </c>
    </row>
    <row r="20" spans="1:9" ht="30" customHeight="1" x14ac:dyDescent="0.25">
      <c r="A20" s="150" t="s">
        <v>1183</v>
      </c>
      <c r="B20" s="27" t="s">
        <v>227</v>
      </c>
      <c r="C20" s="151" t="s">
        <v>18</v>
      </c>
      <c r="D20" s="158">
        <v>16.5</v>
      </c>
      <c r="E20" s="152">
        <v>31</v>
      </c>
      <c r="F20" s="152">
        <v>5</v>
      </c>
      <c r="G20" s="152">
        <f t="shared" si="0"/>
        <v>511.5</v>
      </c>
      <c r="H20" s="153">
        <f t="shared" si="1"/>
        <v>537.07500000000005</v>
      </c>
    </row>
    <row r="21" spans="1:9" ht="30" customHeight="1" x14ac:dyDescent="0.25">
      <c r="A21" s="150" t="s">
        <v>1184</v>
      </c>
      <c r="B21" s="33" t="s">
        <v>229</v>
      </c>
      <c r="C21" s="151" t="s">
        <v>18</v>
      </c>
      <c r="D21" s="158">
        <v>150</v>
      </c>
      <c r="E21" s="152">
        <v>19</v>
      </c>
      <c r="F21" s="152">
        <v>5</v>
      </c>
      <c r="G21" s="152">
        <f t="shared" si="0"/>
        <v>2850</v>
      </c>
      <c r="H21" s="153">
        <f t="shared" si="1"/>
        <v>2992.5</v>
      </c>
    </row>
    <row r="22" spans="1:9" ht="30" customHeight="1" x14ac:dyDescent="0.25">
      <c r="A22" s="150" t="s">
        <v>1185</v>
      </c>
      <c r="B22" s="33" t="s">
        <v>231</v>
      </c>
      <c r="C22" s="151" t="s">
        <v>18</v>
      </c>
      <c r="D22" s="158">
        <v>160</v>
      </c>
      <c r="E22" s="152">
        <v>20</v>
      </c>
      <c r="F22" s="152">
        <v>5</v>
      </c>
      <c r="G22" s="152">
        <f t="shared" si="0"/>
        <v>3200</v>
      </c>
      <c r="H22" s="154">
        <f t="shared" si="1"/>
        <v>3360</v>
      </c>
    </row>
    <row r="23" spans="1:9" ht="30" customHeight="1" x14ac:dyDescent="0.25">
      <c r="A23" s="150" t="s">
        <v>1187</v>
      </c>
      <c r="B23" s="27" t="s">
        <v>233</v>
      </c>
      <c r="C23" s="151" t="s">
        <v>18</v>
      </c>
      <c r="D23" s="159">
        <v>20</v>
      </c>
      <c r="E23" s="155">
        <v>23</v>
      </c>
      <c r="F23" s="152">
        <v>5</v>
      </c>
      <c r="G23" s="152">
        <f t="shared" si="0"/>
        <v>460</v>
      </c>
      <c r="H23" s="154">
        <f t="shared" si="1"/>
        <v>483</v>
      </c>
    </row>
    <row r="24" spans="1:9" ht="30" customHeight="1" x14ac:dyDescent="0.25">
      <c r="A24" s="150" t="s">
        <v>1188</v>
      </c>
      <c r="B24" s="166" t="s">
        <v>235</v>
      </c>
      <c r="C24" s="151" t="s">
        <v>18</v>
      </c>
      <c r="D24" s="160">
        <v>20</v>
      </c>
      <c r="E24" s="156">
        <v>27</v>
      </c>
      <c r="F24" s="152">
        <v>5</v>
      </c>
      <c r="G24" s="152">
        <f t="shared" si="0"/>
        <v>540</v>
      </c>
      <c r="H24" s="153">
        <f t="shared" si="1"/>
        <v>567</v>
      </c>
    </row>
    <row r="25" spans="1:9" ht="30" customHeight="1" x14ac:dyDescent="0.25">
      <c r="A25" s="150" t="s">
        <v>1189</v>
      </c>
      <c r="B25" s="166" t="s">
        <v>237</v>
      </c>
      <c r="C25" s="151" t="s">
        <v>18</v>
      </c>
      <c r="D25" s="160">
        <v>20</v>
      </c>
      <c r="E25" s="156">
        <v>22</v>
      </c>
      <c r="F25" s="152">
        <v>5</v>
      </c>
      <c r="G25" s="152">
        <f t="shared" si="0"/>
        <v>440</v>
      </c>
      <c r="H25" s="153">
        <f t="shared" si="1"/>
        <v>462</v>
      </c>
    </row>
    <row r="26" spans="1:9" ht="30" customHeight="1" x14ac:dyDescent="0.25">
      <c r="A26" s="150" t="s">
        <v>1190</v>
      </c>
      <c r="B26" s="27" t="s">
        <v>239</v>
      </c>
      <c r="C26" s="157" t="s">
        <v>18</v>
      </c>
      <c r="D26" s="160">
        <v>140</v>
      </c>
      <c r="E26" s="162">
        <v>14</v>
      </c>
      <c r="F26" s="152">
        <v>5</v>
      </c>
      <c r="G26" s="152">
        <f t="shared" si="0"/>
        <v>1960</v>
      </c>
      <c r="H26" s="153">
        <f t="shared" si="1"/>
        <v>2058</v>
      </c>
    </row>
    <row r="27" spans="1:9" ht="30" customHeight="1" x14ac:dyDescent="0.25">
      <c r="A27" s="150" t="s">
        <v>1191</v>
      </c>
      <c r="B27" s="168" t="s">
        <v>730</v>
      </c>
      <c r="C27" s="151" t="s">
        <v>18</v>
      </c>
      <c r="D27" s="163">
        <v>80</v>
      </c>
      <c r="E27" s="167">
        <v>12</v>
      </c>
      <c r="F27" s="167">
        <v>5</v>
      </c>
      <c r="G27" s="152">
        <f t="shared" si="0"/>
        <v>960</v>
      </c>
      <c r="H27" s="153">
        <f t="shared" si="1"/>
        <v>1008</v>
      </c>
    </row>
    <row r="28" spans="1:9" ht="30" customHeight="1" x14ac:dyDescent="0.25">
      <c r="A28" s="150" t="s">
        <v>1192</v>
      </c>
      <c r="B28" s="168" t="s">
        <v>732</v>
      </c>
      <c r="C28" s="157" t="s">
        <v>18</v>
      </c>
      <c r="D28" s="163">
        <v>60</v>
      </c>
      <c r="E28" s="167">
        <v>11</v>
      </c>
      <c r="F28" s="167">
        <v>5</v>
      </c>
      <c r="G28" s="152">
        <f t="shared" si="0"/>
        <v>660</v>
      </c>
      <c r="H28" s="153">
        <f t="shared" si="1"/>
        <v>693</v>
      </c>
    </row>
    <row r="29" spans="1:9" ht="30" customHeight="1" x14ac:dyDescent="0.25">
      <c r="H29" s="164">
        <f>SUM(H5:H28)</f>
        <v>58483.94999999999</v>
      </c>
      <c r="I29" s="165" t="s">
        <v>1193</v>
      </c>
    </row>
  </sheetData>
  <mergeCells count="9">
    <mergeCell ref="H2:H3"/>
    <mergeCell ref="A1:H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86C00BE5-A0A0-4D05-AAFB-C25BD6193E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Drób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Nowicka Paulina</dc:creator>
  <cp:lastModifiedBy>Robak Paweł</cp:lastModifiedBy>
  <cp:lastPrinted>2024-11-12T08:22:43Z</cp:lastPrinted>
  <dcterms:created xsi:type="dcterms:W3CDTF">2024-05-24T11:15:17Z</dcterms:created>
  <dcterms:modified xsi:type="dcterms:W3CDTF">2025-10-28T12:01:52Z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847fa3b3-5468-4e45-9f25-4614ec85c264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s5636:Creator type=author">
    <vt:lpwstr>Nowicka Paulina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bjSaver">
    <vt:lpwstr>lgfi896j5uOkUVbnT15xWSZ91hohT+7c</vt:lpwstr>
  </property>
  <property fmtid="{D5CDD505-2E9C-101B-9397-08002B2CF9AE}" pid="10" name="bjClsUserRVM">
    <vt:lpwstr>[]</vt:lpwstr>
  </property>
  <property fmtid="{D5CDD505-2E9C-101B-9397-08002B2CF9AE}" pid="11" name="s5636:Creator type=IP">
    <vt:lpwstr>10.68.202.113</vt:lpwstr>
  </property>
  <property fmtid="{D5CDD505-2E9C-101B-9397-08002B2CF9AE}" pid="12" name="bjpmDocIH">
    <vt:lpwstr>zYQ4Zgx1H4HRbx8DlUxUA4HQBx7nR7Ss</vt:lpwstr>
  </property>
</Properties>
</file>