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40" windowHeight="12450"/>
  </bookViews>
  <sheets>
    <sheet name="PRZEDMIAR" sheetId="3" r:id="rId1"/>
    <sheet name="WYRÓWNANIE ZANIŻONYCH KRAWĘDZI" sheetId="17" r:id="rId2"/>
    <sheet name="POSZERZENIE JEZDNI" sheetId="10" r:id="rId3"/>
    <sheet name="roboty ziemne" sheetId="13" r:id="rId4"/>
    <sheet name="oznakowanie" sheetId="15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7"/>
  <c r="D8"/>
  <c r="D7"/>
  <c r="D6"/>
  <c r="D5"/>
  <c r="C24" i="15"/>
  <c r="D14"/>
  <c r="E14"/>
  <c r="D3"/>
  <c r="B22" i="13"/>
  <c r="B29" s="1"/>
  <c r="D29" s="1"/>
  <c r="B21"/>
  <c r="B30" s="1"/>
  <c r="D30" s="1"/>
  <c r="B20"/>
  <c r="B19"/>
  <c r="B18"/>
  <c r="B17"/>
  <c r="B28" s="1"/>
  <c r="B16"/>
  <c r="B31"/>
  <c r="E8" i="10"/>
  <c r="F5"/>
  <c r="D32" i="13"/>
  <c r="D10" i="17" l="1"/>
  <c r="E5" i="10"/>
  <c r="G5" s="1"/>
  <c r="D8" i="13"/>
  <c r="D9"/>
  <c r="D10"/>
  <c r="D11"/>
  <c r="D7"/>
  <c r="F11" l="1"/>
  <c r="D32" i="15"/>
  <c r="D31"/>
  <c r="D5"/>
  <c r="D4"/>
  <c r="F7" i="13"/>
  <c r="D31"/>
  <c r="D28"/>
  <c r="D22"/>
  <c r="D19"/>
  <c r="D20"/>
  <c r="D21"/>
  <c r="D16"/>
  <c r="D17"/>
  <c r="D18"/>
  <c r="F8"/>
  <c r="F9"/>
  <c r="F10"/>
  <c r="D33" i="15" l="1"/>
  <c r="F12" i="13"/>
  <c r="D23"/>
  <c r="D33"/>
  <c r="D6" i="15"/>
  <c r="H5" i="10" l="1"/>
  <c r="I5" l="1"/>
</calcChain>
</file>

<file path=xl/sharedStrings.xml><?xml version="1.0" encoding="utf-8"?>
<sst xmlns="http://schemas.openxmlformats.org/spreadsheetml/2006/main" count="290" uniqueCount="169">
  <si>
    <t>PRZEDMIAR</t>
  </si>
  <si>
    <t>Lp</t>
  </si>
  <si>
    <t>Nazwa i opis pozycji</t>
  </si>
  <si>
    <t>jm.</t>
  </si>
  <si>
    <t>ilość</t>
  </si>
  <si>
    <t>ROBOTY POMIAROWE</t>
  </si>
  <si>
    <t>km</t>
  </si>
  <si>
    <t>m</t>
  </si>
  <si>
    <t>szt</t>
  </si>
  <si>
    <t>ROBOTY ZIEMNE</t>
  </si>
  <si>
    <t>KRAWĘŻNIKI  I OBRZEŻA</t>
  </si>
  <si>
    <t>skropienie warstwy konstrukcyjnej emulsja asfaltową 0.2 kg/m2</t>
  </si>
  <si>
    <t>ROBOTY WYKOŃCZENIOWE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</si>
  <si>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charset val="238"/>
      </rPr>
      <t/>
    </r>
  </si>
  <si>
    <r>
      <t>m</t>
    </r>
    <r>
      <rPr>
        <b/>
        <vertAlign val="superscript"/>
        <sz val="8"/>
        <rFont val="Times New Roman"/>
        <family val="1"/>
        <charset val="238"/>
      </rPr>
      <t>3</t>
    </r>
  </si>
  <si>
    <r>
      <t>m</t>
    </r>
    <r>
      <rPr>
        <b/>
        <vertAlign val="superscript"/>
        <sz val="8"/>
        <rFont val="Times New Roman"/>
        <family val="1"/>
        <charset val="238"/>
      </rPr>
      <t>2</t>
    </r>
  </si>
  <si>
    <t>ORGANIZACJA RUCHU</t>
  </si>
  <si>
    <t xml:space="preserve">roboty pomiarowe w terenie równinnym wraz z obsługą geodezyjną                                                     </t>
  </si>
  <si>
    <t xml:space="preserve">geodezyjna inwentaryzacja powykonawcza                               </t>
  </si>
  <si>
    <t xml:space="preserve">podbudowa z betonu cementowego C8/10 gr. 20 cm                                                                                                                       </t>
  </si>
  <si>
    <t xml:space="preserve">nawierzchnia z kostki brukowej betonowej szarej o gr. 8cm na podsypce cementowo piaskowej  o gr. 4cm                            </t>
  </si>
  <si>
    <t xml:space="preserve">profilowanie i zagęszczenie podłoża pod konstrukcję chodnika                   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</si>
  <si>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family val="2"/>
        <charset val="238"/>
      </rPr>
      <t/>
    </r>
  </si>
  <si>
    <t>profilowanie i zagęszczenie podłoża pod konstrukcję jezdni</t>
  </si>
  <si>
    <t>oczyszczenie warstwy konsrukcyjnej</t>
  </si>
  <si>
    <t xml:space="preserve">profilowanie i zagęszczenie podłoża pod konstrukcję zjazdów          </t>
  </si>
  <si>
    <t>tarcze znaków (wielkość średnie)</t>
  </si>
  <si>
    <t>słupek ocynkowany średnica min. 50mm</t>
  </si>
  <si>
    <t>oznakowanie poziome cienkowarstwowe białe</t>
  </si>
  <si>
    <t>od km</t>
  </si>
  <si>
    <t>do km</t>
  </si>
  <si>
    <t>powierzchnia (m2)</t>
  </si>
  <si>
    <t>strona</t>
  </si>
  <si>
    <t>P</t>
  </si>
  <si>
    <t>L</t>
  </si>
  <si>
    <t>Poszerzenie jezdni</t>
  </si>
  <si>
    <t>skropienie warstwy konstrukcyjnej emulsja asfaltową 0.5 kg/m2</t>
  </si>
  <si>
    <t>Mg</t>
  </si>
  <si>
    <t>CHODNIK</t>
  </si>
  <si>
    <t xml:space="preserve">  </t>
  </si>
  <si>
    <t xml:space="preserve">ścinanie drzew piłą mechaniczną o średnicy 70-80 cm + mechaniczne karczowanie pni </t>
  </si>
  <si>
    <t xml:space="preserve">ścinanie drzew piłą mechaniczną o średnicy pow. 100cm + mechaniczne karczowanie pni </t>
  </si>
  <si>
    <t xml:space="preserve">nasyp - formowanie i zagęszczenie z materiału dowiezionego                                                                             </t>
  </si>
  <si>
    <t>powierzchnia AC11W (m2) warstwa wyrównacza</t>
  </si>
  <si>
    <t>powierzchnia AC11W (m2) warstwa wiążąca</t>
  </si>
  <si>
    <t>powierzchnia  (m2) w-wa podbudowy z mieszanki związanej 
    cementem C1.5/2 o gr. 20cm</t>
  </si>
  <si>
    <t>powierzchnia (m2) w-wa podbudowy z mieszanki niezwiązanej 
    z KŁSM 0/31.5. C90/3 o gr. 20cm</t>
  </si>
  <si>
    <t>geotkanina separacyjno - wzmacniająca</t>
  </si>
  <si>
    <t xml:space="preserve">szklano - węglowa wstępnie powlekana </t>
  </si>
  <si>
    <t xml:space="preserve">    asflatem o wytrzymałości na rozciąganie</t>
  </si>
  <si>
    <t xml:space="preserve">    wzdłużnej i poprzecznej &gt;120 kN m2</t>
  </si>
  <si>
    <t>Roboty ziemne</t>
  </si>
  <si>
    <t>Rowy - oczyszczenie śr. 40cm</t>
  </si>
  <si>
    <t>chodnik</t>
  </si>
  <si>
    <t>poszerzenie</t>
  </si>
  <si>
    <t>zjazdy BA</t>
  </si>
  <si>
    <t>pobocza</t>
  </si>
  <si>
    <t>uzupełnienie po wykraczowaniu pni</t>
  </si>
  <si>
    <t xml:space="preserve">wykop - oczyszczenie rowów ziemia do utylizacji  (odwóz i utylizacja po stronie Wykonawcy )                </t>
  </si>
  <si>
    <t xml:space="preserve">wykop - ziemia do utylizacji  (odwóz i utylizacja po stronie Wykonawcy)                </t>
  </si>
  <si>
    <t>Bariera U-11a</t>
  </si>
  <si>
    <t>długość (m)</t>
  </si>
  <si>
    <t xml:space="preserve">Oznakowanie poziome </t>
  </si>
  <si>
    <t>Symbol</t>
  </si>
  <si>
    <t>Długość</t>
  </si>
  <si>
    <t>P-11</t>
  </si>
  <si>
    <t>P-23</t>
  </si>
  <si>
    <t>Szt</t>
  </si>
  <si>
    <t>P-26</t>
  </si>
  <si>
    <t>C-13</t>
  </si>
  <si>
    <t>C-13a</t>
  </si>
  <si>
    <t>Wielkość</t>
  </si>
  <si>
    <t>mini</t>
  </si>
  <si>
    <t>C13/16</t>
  </si>
  <si>
    <t>średnia</t>
  </si>
  <si>
    <t>Słupek 50</t>
  </si>
  <si>
    <t>Oznakowanie pionowe - nowe</t>
  </si>
  <si>
    <t>D-15</t>
  </si>
  <si>
    <t>E-17a + D-42</t>
  </si>
  <si>
    <t>Słupek</t>
  </si>
  <si>
    <t>E-18a + D-43</t>
  </si>
  <si>
    <t>E-3</t>
  </si>
  <si>
    <t>Powierzchnia m2</t>
  </si>
  <si>
    <t>ha</t>
  </si>
  <si>
    <t>słupek ocynkowany średnica min. 70mm</t>
  </si>
  <si>
    <t>tarcze znaków (wielkość mini)</t>
  </si>
  <si>
    <t>kpl</t>
  </si>
  <si>
    <t xml:space="preserve"> w-wa podbudowy z mieszanki związanej  cementem C1.5/2 o gr. 20cm  - nie dopuszcza się wykonania metodą na miejscu</t>
  </si>
  <si>
    <t>warstwa wiążąca AC11W 4cm</t>
  </si>
  <si>
    <t>Wykopy</t>
  </si>
  <si>
    <t>ścieżka rowerowa</t>
  </si>
  <si>
    <t>ścieżka pieszo rowerowa</t>
  </si>
  <si>
    <t xml:space="preserve">pow. </t>
  </si>
  <si>
    <t xml:space="preserve">śr. gr. </t>
  </si>
  <si>
    <t>objętość</t>
  </si>
  <si>
    <t>Nasypy</t>
  </si>
  <si>
    <t>warstwa wyrównawcza AC11W gr. śr. 5cm</t>
  </si>
  <si>
    <t>połączenie nowej i starej nawierzhni siatka szklano - węglowa wstępnie powlekana asflatem o wytrzymałości na rozciąganie wzdłużnej i poprzecznej &gt;120 kN</t>
  </si>
  <si>
    <t>podsypka z piasku o gr. 10cm</t>
  </si>
  <si>
    <t>ŚCIEŻKA ROWEROWA</t>
  </si>
  <si>
    <t>w-wa podbudowy z mieszanki niezwiązanej z KŁSM 0/31.5. C90/3 o gr. 15cm</t>
  </si>
  <si>
    <t>podsypka z piasku o gr. 20cm</t>
  </si>
  <si>
    <t>zjazdy z kostki</t>
  </si>
  <si>
    <t>ZJAZDY Z KOSTKI BETONOWEJ</t>
  </si>
  <si>
    <t>ZJAZDY Z BA</t>
  </si>
  <si>
    <t>warstwa ścieralna AC11S 4cm</t>
  </si>
  <si>
    <t xml:space="preserve">w-wa podbudowy z mieszanki niezwiązanej z KŁSM 0/31.5. C90/3 o gr. 20cm </t>
  </si>
  <si>
    <t>ŚCIEŻKA PIESZO - ROWEROWA</t>
  </si>
  <si>
    <t>profilowanie i plantowanie pobocza do proj. Spadku</t>
  </si>
  <si>
    <t xml:space="preserve">krawężnik 15x100x30 na ławie betonowej C12/15 ilość betonu 0,075m3/m                                                                                 </t>
  </si>
  <si>
    <t xml:space="preserve">krawężnik 15x100x22 na ławie betonowej C12/15 ilość betonu 0,065m3/m                                                                                               </t>
  </si>
  <si>
    <t>tablica informacyjna o dofinansowaniu 90x60cm</t>
  </si>
  <si>
    <t>śr wydatek</t>
  </si>
  <si>
    <t>w-wa ścieralna AC8S o gr. 5cm</t>
  </si>
  <si>
    <t xml:space="preserve">profilowanie i zagęszczenie podłoża pod konstrukcję ścieżki            </t>
  </si>
  <si>
    <t>powierzchnia AC11S  (m2)</t>
  </si>
  <si>
    <t>Ilość kpl</t>
  </si>
  <si>
    <t>Oznakowanie pionowe, tablice  - przestawiane</t>
  </si>
  <si>
    <t>tabliczka z nr posesji</t>
  </si>
  <si>
    <t>tablica "SOŁECTWO WITOSŁAW"</t>
  </si>
  <si>
    <t xml:space="preserve">ścinanie drzew piłą mechaniczną o średnicy 60-70 cm + mechaniczne karczowanie pni </t>
  </si>
  <si>
    <t xml:space="preserve">ścinanie drzew piłą mechaniczną o średnicy do 30 cm + mechaniczne karczowanie pni </t>
  </si>
  <si>
    <t xml:space="preserve">ścinanie drzew piłą mechaniczną o średnicy 30-40 cm + mechaniczne karczowanie pni </t>
  </si>
  <si>
    <t xml:space="preserve">ścinanie drzew piłą mechaniczną o średnicy 40-50 cm + mechaniczne karczowanie pni </t>
  </si>
  <si>
    <t xml:space="preserve">ścinanie drzew piłą mechaniczną o średnicy 50-60 cm + mechaniczne karczowanie pni </t>
  </si>
  <si>
    <t xml:space="preserve">ścinanie drzew piłą mechaniczną o średnicy 80-90 cm + mechaniczne karczowanie pni </t>
  </si>
  <si>
    <t>perony</t>
  </si>
  <si>
    <t>PODBUDOWA - poszerzenie jezdni</t>
  </si>
  <si>
    <t>ROBOTY ROZBIÓRKOWE I PRZYGOTOWAWCZE</t>
  </si>
  <si>
    <t xml:space="preserve">obrzeże 8 x 100 x 30 na ławie betonowej C12/15 ilośc betonu 0,038m3/m                                                                                                     </t>
  </si>
  <si>
    <t>opornik 12 x 100 x 25 na ławie betonowej C12/15 ilośc betonu 0,063 m3/m</t>
  </si>
  <si>
    <t>NAWIERZCHNIA JEZDNI</t>
  </si>
  <si>
    <t>warstwa wyrównawcza  - zmiana pochylenia poprzecznego daszkowego na jednostronne od km 9+115 do km 9+525 AC11W gr. śr. 5cm</t>
  </si>
  <si>
    <t xml:space="preserve">nawierzchnia z kostki brukowej betonowej szarej o gr. 8cm na podsypce cementowo piaskowej  o gr. 4cm                             </t>
  </si>
  <si>
    <t xml:space="preserve">podsypka z piasku o gr. 15cm                                </t>
  </si>
  <si>
    <t>PERON</t>
  </si>
  <si>
    <t>nasadzenia zastępcze</t>
  </si>
  <si>
    <t>bariera U-11a</t>
  </si>
  <si>
    <t>przestawiane znaki (13 tablic, 15 słupków)</t>
  </si>
  <si>
    <t>Słupek 70</t>
  </si>
  <si>
    <t>D-6a</t>
  </si>
  <si>
    <t>Wyrównanie zaniżonych krawędzi jezdni z  AC11W o gr. śr. 5cm</t>
  </si>
  <si>
    <t>7+830</t>
  </si>
  <si>
    <t>7+940</t>
  </si>
  <si>
    <t>7+860</t>
  </si>
  <si>
    <t>8+330</t>
  </si>
  <si>
    <t>8+400</t>
  </si>
  <si>
    <t>8+540</t>
  </si>
  <si>
    <t>8+610</t>
  </si>
  <si>
    <t>9+400</t>
  </si>
  <si>
    <t>9+530,87</t>
  </si>
  <si>
    <t>wyrównanie zaniżonej krawędzi jezdni  z  AC11W o gr. śr. 5cm</t>
  </si>
  <si>
    <t xml:space="preserve">ścinanie drzew piłą mechaniczną o średnicy 90-100 cm + mechaniczne karczowanie pni </t>
  </si>
  <si>
    <t>Poz.katal.</t>
  </si>
  <si>
    <t xml:space="preserve"> Przebudowa drogi powiatowej nr 1905C Liszkowo-Mrocza na odcinku Orle-Orlinek w km 7+706-9+512</t>
  </si>
  <si>
    <t>frezowanie nawierzchni z BA o gr. do 5cm - włączenia</t>
  </si>
  <si>
    <t xml:space="preserve">rozbiórka nawierzchni z BA o gr. 8cm  -  korekta trasy wraz  z cięciem nawierzchni piłą  (odwóz i utylizacja po stronie Wykonawcy)                                    </t>
  </si>
  <si>
    <t>rozbiórka krawężnika 15x30cm, 15x22cm z ławą betonową 0,075m3/m (odwóz i utylizacja po stronie Wykonawcy)</t>
  </si>
  <si>
    <t>rozbiórka obrzeża o gr. 8cm z ławą betonową 0,04m3/m (odwóz i utylizacja po stronie Wykonawcy )</t>
  </si>
  <si>
    <t>rozbiórka nawierzchni  z kostki betonowej o gr. 6-8cm (odwóz i utylizacja po stronie Wykonawcy)</t>
  </si>
  <si>
    <t>rozbiórka nawierzchni z kruszywa o gr. 20cm  (odwóz i utylizacja po stronie Wykonawcy)</t>
  </si>
  <si>
    <t>rozbiorka nawierzchni betonowej o gr. 15cm (odwóz i utylizacja po stronie Wykonawcy)</t>
  </si>
  <si>
    <t>rozbiorka nawierzchni z płyt drogowych JOMB o gr. 12,5cm (odwóz i utylizacja po stronie Wykonawcy)</t>
  </si>
  <si>
    <t>rozbiorka wiaty przystankowej murowanej wraz z fundamentem o wym 4,5x2,5m (odwóz i utylizacja po stronie Wykonawcy)</t>
  </si>
  <si>
    <t>mechaniczne karczowanie pni o średnicy powyżej 100 cm  (wywóz, miejsce i utylizacja po stronie wykonawcy)</t>
  </si>
  <si>
    <t>mechaniczne karczowanie krzewów</t>
  </si>
  <si>
    <t>ułożenie rur ochronnych  dwudzielnych typu A110PS - sieć energetyczna</t>
  </si>
  <si>
    <t>wykonanie regulacji wysokościowej studzienek kanalizacji sanitarnej</t>
  </si>
  <si>
    <t>nowa wiata przystankowa  o wym min. 2,3*0,8m szyby ze szkła hartowanego, dachz poliwęglanu, ławka  posadowiona na punktowych fudamentach betonowych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</si>
</sst>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3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u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sz val="10"/>
      <name val="Arial"/>
      <charset val="238"/>
    </font>
    <font>
      <b/>
      <sz val="8"/>
      <color indexed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8"/>
      <name val="Times New Roman"/>
      <family val="1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1"/>
      <name val="Czcionka tekstu podstawowego"/>
      <family val="2"/>
      <charset val="238"/>
    </font>
    <font>
      <b/>
      <u/>
      <sz val="8"/>
      <color rgb="FFFF0000"/>
      <name val="Times New Roman"/>
      <family val="1"/>
      <charset val="238"/>
    </font>
    <font>
      <sz val="18"/>
      <color theme="1"/>
      <name val="Czcionka tekstu podstawowego"/>
      <family val="2"/>
      <charset val="238"/>
    </font>
    <font>
      <b/>
      <sz val="8"/>
      <color theme="3"/>
      <name val="Times New Roman"/>
      <family val="1"/>
    </font>
    <font>
      <sz val="8"/>
      <color theme="1"/>
      <name val="Times New Roman"/>
      <family val="1"/>
      <charset val="238"/>
    </font>
    <font>
      <sz val="10"/>
      <name val="Arial CE"/>
      <family val="2"/>
      <charset val="238"/>
    </font>
    <font>
      <sz val="18"/>
      <name val="Czcionka tekstu podstawowego"/>
      <family val="2"/>
      <charset val="238"/>
    </font>
    <font>
      <u/>
      <sz val="8"/>
      <name val="Times New Roman"/>
      <family val="1"/>
      <charset val="238"/>
    </font>
    <font>
      <u/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>
      <alignment horizontal="left" vertical="top"/>
    </xf>
    <xf numFmtId="0" fontId="20" fillId="0" borderId="0"/>
    <xf numFmtId="0" fontId="19" fillId="0" borderId="0"/>
    <xf numFmtId="0" fontId="2" fillId="0" borderId="0"/>
    <xf numFmtId="0" fontId="17" fillId="0" borderId="0"/>
    <xf numFmtId="0" fontId="26" fillId="0" borderId="0"/>
    <xf numFmtId="0" fontId="19" fillId="0" borderId="0"/>
    <xf numFmtId="0" fontId="1" fillId="0" borderId="0"/>
  </cellStyleXfs>
  <cellXfs count="72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wrapText="1"/>
    </xf>
    <xf numFmtId="0" fontId="22" fillId="2" borderId="1" xfId="1" applyFont="1" applyFill="1" applyBorder="1" applyAlignment="1" applyProtection="1">
      <alignment horizontal="center" vertical="center"/>
    </xf>
    <xf numFmtId="0" fontId="23" fillId="0" borderId="0" xfId="0" applyFont="1"/>
    <xf numFmtId="2" fontId="0" fillId="0" borderId="0" xfId="0" applyNumberFormat="1"/>
    <xf numFmtId="0" fontId="24" fillId="2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2" fontId="0" fillId="0" borderId="1" xfId="0" applyNumberFormat="1" applyBorder="1"/>
    <xf numFmtId="0" fontId="7" fillId="2" borderId="8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21" fillId="0" borderId="1" xfId="0" applyFont="1" applyBorder="1"/>
    <xf numFmtId="2" fontId="21" fillId="0" borderId="1" xfId="0" applyNumberFormat="1" applyFont="1" applyBorder="1"/>
    <xf numFmtId="0" fontId="27" fillId="0" borderId="0" xfId="0" applyFont="1"/>
    <xf numFmtId="0" fontId="7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25" fillId="0" borderId="1" xfId="6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7" xfId="0" applyFont="1" applyBorder="1"/>
    <xf numFmtId="0" fontId="21" fillId="0" borderId="6" xfId="0" applyFont="1" applyBorder="1"/>
    <xf numFmtId="0" fontId="10" fillId="0" borderId="1" xfId="0" applyFont="1" applyBorder="1" applyAlignment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/>
    </xf>
    <xf numFmtId="0" fontId="29" fillId="2" borderId="1" xfId="1" applyFont="1" applyFill="1" applyBorder="1" applyAlignment="1" applyProtection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10">
    <cellStyle name="Hiperłącze" xfId="1" builtinId="8"/>
    <cellStyle name="Normalny" xfId="0" builtinId="0"/>
    <cellStyle name="Normalny 2" xfId="4"/>
    <cellStyle name="Normalny 3" xfId="3"/>
    <cellStyle name="Normalny 3 2" xfId="6"/>
    <cellStyle name="Normalny 4" xfId="8"/>
    <cellStyle name="Normalny 5" xfId="5"/>
    <cellStyle name="Normalny 6" xfId="7"/>
    <cellStyle name="Normalny 7" xfId="9"/>
    <cellStyle name="S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>
      <selection activeCell="F11" sqref="F11"/>
    </sheetView>
  </sheetViews>
  <sheetFormatPr defaultRowHeight="14.25"/>
  <cols>
    <col min="1" max="1" width="4.375" style="21" customWidth="1"/>
    <col min="2" max="2" width="10.625" style="21" customWidth="1"/>
    <col min="3" max="3" width="40" customWidth="1"/>
    <col min="4" max="4" width="10.75" customWidth="1"/>
    <col min="5" max="5" width="10.375" customWidth="1"/>
    <col min="6" max="6" width="47.125" customWidth="1"/>
  </cols>
  <sheetData>
    <row r="1" spans="1:6" ht="22.5">
      <c r="A1" s="58" t="s">
        <v>0</v>
      </c>
      <c r="B1" s="58"/>
      <c r="C1" s="58"/>
      <c r="D1" s="58"/>
      <c r="E1" s="58"/>
    </row>
    <row r="2" spans="1:6" ht="39.75" customHeight="1">
      <c r="A2" s="59" t="s">
        <v>154</v>
      </c>
      <c r="B2" s="59"/>
      <c r="C2" s="59"/>
      <c r="D2" s="59"/>
      <c r="E2" s="59"/>
    </row>
    <row r="3" spans="1:6">
      <c r="A3" s="1"/>
      <c r="B3" s="1"/>
      <c r="C3" s="2"/>
      <c r="D3" s="3"/>
      <c r="E3" s="4"/>
    </row>
    <row r="4" spans="1:6">
      <c r="A4" s="5" t="s">
        <v>1</v>
      </c>
      <c r="B4" s="5" t="s">
        <v>153</v>
      </c>
      <c r="C4" s="5" t="s">
        <v>2</v>
      </c>
      <c r="D4" s="16" t="s">
        <v>3</v>
      </c>
      <c r="E4" s="6" t="s">
        <v>4</v>
      </c>
    </row>
    <row r="5" spans="1:6">
      <c r="A5" s="5">
        <v>1</v>
      </c>
      <c r="B5" s="5">
        <v>2</v>
      </c>
      <c r="C5" s="5">
        <v>3</v>
      </c>
      <c r="D5" s="16">
        <v>4</v>
      </c>
      <c r="E5" s="5">
        <v>5</v>
      </c>
    </row>
    <row r="6" spans="1:6">
      <c r="A6" s="7"/>
      <c r="B6" s="7"/>
      <c r="C6" s="8" t="s">
        <v>5</v>
      </c>
      <c r="D6" s="17"/>
      <c r="E6" s="9"/>
    </row>
    <row r="7" spans="1:6" ht="22.5">
      <c r="A7" s="44">
        <v>1</v>
      </c>
      <c r="B7" s="51"/>
      <c r="C7" s="36" t="s">
        <v>17</v>
      </c>
      <c r="D7" s="16" t="s">
        <v>6</v>
      </c>
      <c r="E7" s="45">
        <v>1.806</v>
      </c>
    </row>
    <row r="8" spans="1:6">
      <c r="A8" s="44">
        <v>2</v>
      </c>
      <c r="B8" s="51"/>
      <c r="C8" s="36" t="s">
        <v>18</v>
      </c>
      <c r="D8" s="16" t="s">
        <v>86</v>
      </c>
      <c r="E8" s="30">
        <v>1</v>
      </c>
    </row>
    <row r="9" spans="1:6">
      <c r="A9" s="44"/>
      <c r="B9" s="51"/>
      <c r="C9" s="14" t="s">
        <v>128</v>
      </c>
      <c r="D9" s="20"/>
      <c r="E9" s="57"/>
    </row>
    <row r="10" spans="1:6">
      <c r="A10" s="44">
        <v>3</v>
      </c>
      <c r="B10" s="51"/>
      <c r="C10" s="36" t="s">
        <v>155</v>
      </c>
      <c r="D10" s="16" t="s">
        <v>22</v>
      </c>
      <c r="E10" s="30">
        <v>44</v>
      </c>
      <c r="F10" s="22"/>
    </row>
    <row r="11" spans="1:6" ht="33.75">
      <c r="A11" s="44">
        <v>4</v>
      </c>
      <c r="B11" s="51"/>
      <c r="C11" s="36" t="s">
        <v>156</v>
      </c>
      <c r="D11" s="16" t="s">
        <v>13</v>
      </c>
      <c r="E11" s="30">
        <v>114</v>
      </c>
    </row>
    <row r="12" spans="1:6" ht="22.5">
      <c r="A12" s="44">
        <v>5</v>
      </c>
      <c r="B12" s="51"/>
      <c r="C12" s="36" t="s">
        <v>157</v>
      </c>
      <c r="D12" s="16" t="s">
        <v>7</v>
      </c>
      <c r="E12" s="30">
        <v>47</v>
      </c>
    </row>
    <row r="13" spans="1:6" ht="19.899999999999999" customHeight="1">
      <c r="A13" s="44">
        <v>6</v>
      </c>
      <c r="B13" s="51"/>
      <c r="C13" s="36" t="s">
        <v>158</v>
      </c>
      <c r="D13" s="16" t="s">
        <v>7</v>
      </c>
      <c r="E13" s="30">
        <v>332</v>
      </c>
    </row>
    <row r="14" spans="1:6" ht="22.5">
      <c r="A14" s="44">
        <v>7</v>
      </c>
      <c r="B14" s="51"/>
      <c r="C14" s="36" t="s">
        <v>159</v>
      </c>
      <c r="D14" s="16" t="s">
        <v>13</v>
      </c>
      <c r="E14" s="30">
        <v>220</v>
      </c>
      <c r="F14" t="s">
        <v>39</v>
      </c>
    </row>
    <row r="15" spans="1:6" ht="22.5">
      <c r="A15" s="44">
        <v>8</v>
      </c>
      <c r="B15" s="51"/>
      <c r="C15" s="36" t="s">
        <v>160</v>
      </c>
      <c r="D15" s="16" t="s">
        <v>13</v>
      </c>
      <c r="E15" s="30">
        <v>177</v>
      </c>
    </row>
    <row r="16" spans="1:6" ht="22.5">
      <c r="A16" s="44">
        <v>9</v>
      </c>
      <c r="B16" s="51"/>
      <c r="C16" s="36" t="s">
        <v>161</v>
      </c>
      <c r="D16" s="16" t="s">
        <v>13</v>
      </c>
      <c r="E16" s="30">
        <v>62</v>
      </c>
    </row>
    <row r="17" spans="1:6" ht="22.5">
      <c r="A17" s="44">
        <v>10</v>
      </c>
      <c r="B17" s="51"/>
      <c r="C17" s="36" t="s">
        <v>162</v>
      </c>
      <c r="D17" s="16" t="s">
        <v>13</v>
      </c>
      <c r="E17" s="30">
        <v>20</v>
      </c>
    </row>
    <row r="18" spans="1:6" ht="22.5">
      <c r="A18" s="44">
        <v>11</v>
      </c>
      <c r="B18" s="51"/>
      <c r="C18" s="36" t="s">
        <v>163</v>
      </c>
      <c r="D18" s="16" t="s">
        <v>8</v>
      </c>
      <c r="E18" s="30">
        <v>1</v>
      </c>
    </row>
    <row r="19" spans="1:6" ht="22.5">
      <c r="A19" s="44">
        <v>12</v>
      </c>
      <c r="B19" s="51"/>
      <c r="C19" s="36" t="s">
        <v>121</v>
      </c>
      <c r="D19" s="16" t="s">
        <v>8</v>
      </c>
      <c r="E19" s="30">
        <v>4</v>
      </c>
    </row>
    <row r="20" spans="1:6" ht="22.5">
      <c r="A20" s="44">
        <v>13</v>
      </c>
      <c r="B20" s="51"/>
      <c r="C20" s="36" t="s">
        <v>122</v>
      </c>
      <c r="D20" s="16" t="s">
        <v>8</v>
      </c>
      <c r="E20" s="30">
        <v>3</v>
      </c>
    </row>
    <row r="21" spans="1:6" ht="22.5">
      <c r="A21" s="44">
        <v>14</v>
      </c>
      <c r="B21" s="51"/>
      <c r="C21" s="36" t="s">
        <v>123</v>
      </c>
      <c r="D21" s="16" t="s">
        <v>8</v>
      </c>
      <c r="E21" s="30">
        <v>1</v>
      </c>
    </row>
    <row r="22" spans="1:6" ht="22.5">
      <c r="A22" s="44">
        <v>15</v>
      </c>
      <c r="B22" s="51"/>
      <c r="C22" s="36" t="s">
        <v>124</v>
      </c>
      <c r="D22" s="16" t="s">
        <v>8</v>
      </c>
      <c r="E22" s="30">
        <v>4</v>
      </c>
    </row>
    <row r="23" spans="1:6" ht="22.5">
      <c r="A23" s="44">
        <v>16</v>
      </c>
      <c r="B23" s="51"/>
      <c r="C23" s="36" t="s">
        <v>120</v>
      </c>
      <c r="D23" s="16" t="s">
        <v>8</v>
      </c>
      <c r="E23" s="30">
        <v>3</v>
      </c>
    </row>
    <row r="24" spans="1:6" ht="22.5">
      <c r="A24" s="44">
        <v>17</v>
      </c>
      <c r="B24" s="51"/>
      <c r="C24" s="36" t="s">
        <v>40</v>
      </c>
      <c r="D24" s="16" t="s">
        <v>8</v>
      </c>
      <c r="E24" s="30">
        <v>2</v>
      </c>
    </row>
    <row r="25" spans="1:6" ht="22.5">
      <c r="A25" s="44">
        <v>18</v>
      </c>
      <c r="B25" s="51"/>
      <c r="C25" s="36" t="s">
        <v>125</v>
      </c>
      <c r="D25" s="16" t="s">
        <v>8</v>
      </c>
      <c r="E25" s="30">
        <v>9</v>
      </c>
    </row>
    <row r="26" spans="1:6" ht="22.5">
      <c r="A26" s="44">
        <v>19</v>
      </c>
      <c r="B26" s="51"/>
      <c r="C26" s="36" t="s">
        <v>152</v>
      </c>
      <c r="D26" s="16" t="s">
        <v>8</v>
      </c>
      <c r="E26" s="30">
        <v>9</v>
      </c>
    </row>
    <row r="27" spans="1:6" ht="22.5">
      <c r="A27" s="44">
        <v>20</v>
      </c>
      <c r="B27" s="51"/>
      <c r="C27" s="36" t="s">
        <v>41</v>
      </c>
      <c r="D27" s="16" t="s">
        <v>8</v>
      </c>
      <c r="E27" s="30">
        <v>2</v>
      </c>
      <c r="F27" s="25"/>
    </row>
    <row r="28" spans="1:6" ht="22.5">
      <c r="A28" s="44">
        <v>21</v>
      </c>
      <c r="B28" s="51"/>
      <c r="C28" s="46" t="s">
        <v>164</v>
      </c>
      <c r="D28" s="16" t="s">
        <v>8</v>
      </c>
      <c r="E28" s="30">
        <v>15</v>
      </c>
    </row>
    <row r="29" spans="1:6">
      <c r="A29" s="44">
        <v>22</v>
      </c>
      <c r="B29" s="51"/>
      <c r="C29" s="46" t="s">
        <v>165</v>
      </c>
      <c r="D29" s="16" t="s">
        <v>83</v>
      </c>
      <c r="E29" s="30">
        <v>0.36</v>
      </c>
    </row>
    <row r="30" spans="1:6">
      <c r="A30" s="7"/>
      <c r="B30" s="52"/>
      <c r="C30" s="8" t="s">
        <v>9</v>
      </c>
      <c r="D30" s="19"/>
      <c r="E30" s="11"/>
    </row>
    <row r="31" spans="1:6" ht="22.5">
      <c r="A31" s="44">
        <v>23</v>
      </c>
      <c r="B31" s="51"/>
      <c r="C31" s="36" t="s">
        <v>59</v>
      </c>
      <c r="D31" s="5" t="s">
        <v>14</v>
      </c>
      <c r="E31" s="35">
        <v>2451</v>
      </c>
    </row>
    <row r="32" spans="1:6" ht="22.5">
      <c r="A32" s="44">
        <v>24</v>
      </c>
      <c r="B32" s="51"/>
      <c r="C32" s="36" t="s">
        <v>58</v>
      </c>
      <c r="D32" s="5" t="s">
        <v>14</v>
      </c>
      <c r="E32" s="35">
        <v>991</v>
      </c>
    </row>
    <row r="33" spans="1:6">
      <c r="A33" s="44">
        <v>25</v>
      </c>
      <c r="B33" s="51"/>
      <c r="C33" s="36" t="s">
        <v>42</v>
      </c>
      <c r="D33" s="16" t="s">
        <v>14</v>
      </c>
      <c r="E33" s="35">
        <v>2083</v>
      </c>
    </row>
    <row r="34" spans="1:6">
      <c r="A34" s="13"/>
      <c r="B34" s="53"/>
      <c r="C34" s="8" t="s">
        <v>10</v>
      </c>
      <c r="D34" s="18"/>
      <c r="E34" s="12"/>
    </row>
    <row r="35" spans="1:6" ht="22.5">
      <c r="A35" s="50">
        <v>26</v>
      </c>
      <c r="B35" s="54"/>
      <c r="C35" s="36" t="s">
        <v>110</v>
      </c>
      <c r="D35" s="16" t="s">
        <v>7</v>
      </c>
      <c r="E35" s="35">
        <v>36</v>
      </c>
    </row>
    <row r="36" spans="1:6" ht="22.5">
      <c r="A36" s="50">
        <v>27</v>
      </c>
      <c r="B36" s="54"/>
      <c r="C36" s="36" t="s">
        <v>109</v>
      </c>
      <c r="D36" s="16" t="s">
        <v>7</v>
      </c>
      <c r="E36" s="35">
        <v>46</v>
      </c>
      <c r="F36" s="25"/>
    </row>
    <row r="37" spans="1:6" ht="22.5">
      <c r="A37" s="50">
        <v>28</v>
      </c>
      <c r="B37" s="54"/>
      <c r="C37" s="36" t="s">
        <v>129</v>
      </c>
      <c r="D37" s="16" t="s">
        <v>7</v>
      </c>
      <c r="E37" s="35">
        <v>3708</v>
      </c>
      <c r="F37" s="25"/>
    </row>
    <row r="38" spans="1:6" ht="22.5">
      <c r="A38" s="50">
        <v>29</v>
      </c>
      <c r="B38" s="54"/>
      <c r="C38" s="36" t="s">
        <v>130</v>
      </c>
      <c r="D38" s="5" t="s">
        <v>7</v>
      </c>
      <c r="E38" s="35">
        <v>7</v>
      </c>
    </row>
    <row r="39" spans="1:6">
      <c r="A39" s="27"/>
      <c r="B39" s="55"/>
      <c r="C39" s="14" t="s">
        <v>127</v>
      </c>
      <c r="D39" s="16"/>
      <c r="E39" s="35"/>
    </row>
    <row r="40" spans="1:6">
      <c r="A40" s="27">
        <v>30</v>
      </c>
      <c r="B40" s="55"/>
      <c r="C40" s="42" t="s">
        <v>23</v>
      </c>
      <c r="D40" s="5" t="s">
        <v>22</v>
      </c>
      <c r="E40" s="30">
        <v>1249</v>
      </c>
    </row>
    <row r="41" spans="1:6">
      <c r="A41" s="27">
        <v>31</v>
      </c>
      <c r="B41" s="55"/>
      <c r="C41" s="42" t="s">
        <v>47</v>
      </c>
      <c r="D41" s="5" t="s">
        <v>22</v>
      </c>
      <c r="E41" s="30">
        <v>1249</v>
      </c>
    </row>
    <row r="42" spans="1:6" ht="22.5">
      <c r="A42" s="27">
        <v>32</v>
      </c>
      <c r="B42" s="55"/>
      <c r="C42" s="36" t="s">
        <v>87</v>
      </c>
      <c r="D42" s="5" t="s">
        <v>15</v>
      </c>
      <c r="E42" s="30">
        <v>1249</v>
      </c>
    </row>
    <row r="43" spans="1:6" ht="22.5">
      <c r="A43" s="27">
        <v>33</v>
      </c>
      <c r="B43" s="55"/>
      <c r="C43" s="36" t="s">
        <v>106</v>
      </c>
      <c r="D43" s="5" t="s">
        <v>22</v>
      </c>
      <c r="E43" s="30">
        <v>1249</v>
      </c>
    </row>
    <row r="44" spans="1:6">
      <c r="A44" s="27">
        <v>34</v>
      </c>
      <c r="B44" s="55"/>
      <c r="C44" s="43" t="s">
        <v>36</v>
      </c>
      <c r="D44" s="5" t="s">
        <v>22</v>
      </c>
      <c r="E44" s="30">
        <v>1144</v>
      </c>
    </row>
    <row r="45" spans="1:6">
      <c r="A45" s="27">
        <v>35</v>
      </c>
      <c r="B45" s="55"/>
      <c r="C45" s="36" t="s">
        <v>88</v>
      </c>
      <c r="D45" s="5" t="s">
        <v>22</v>
      </c>
      <c r="E45" s="30">
        <v>1144</v>
      </c>
    </row>
    <row r="46" spans="1:6" ht="33.75">
      <c r="A46" s="27">
        <v>36</v>
      </c>
      <c r="B46" s="55"/>
      <c r="C46" s="36" t="s">
        <v>97</v>
      </c>
      <c r="D46" s="5" t="s">
        <v>22</v>
      </c>
      <c r="E46" s="30">
        <v>1751</v>
      </c>
    </row>
    <row r="47" spans="1:6">
      <c r="A47" s="13"/>
      <c r="B47" s="53"/>
      <c r="C47" s="14" t="s">
        <v>131</v>
      </c>
      <c r="D47" s="7"/>
      <c r="E47" s="10"/>
    </row>
    <row r="48" spans="1:6">
      <c r="A48" s="27">
        <v>37</v>
      </c>
      <c r="B48" s="55"/>
      <c r="C48" s="36" t="s">
        <v>24</v>
      </c>
      <c r="D48" s="5" t="s">
        <v>15</v>
      </c>
      <c r="E48" s="30">
        <v>9805</v>
      </c>
    </row>
    <row r="49" spans="1:5">
      <c r="A49" s="27">
        <v>38</v>
      </c>
      <c r="B49" s="55"/>
      <c r="C49" s="36" t="s">
        <v>36</v>
      </c>
      <c r="D49" s="5" t="s">
        <v>15</v>
      </c>
      <c r="E49" s="30">
        <v>9805</v>
      </c>
    </row>
    <row r="50" spans="1:5">
      <c r="A50" s="27">
        <v>39</v>
      </c>
      <c r="B50" s="55"/>
      <c r="C50" s="36" t="s">
        <v>151</v>
      </c>
      <c r="D50" s="5" t="s">
        <v>37</v>
      </c>
      <c r="E50" s="30">
        <v>150</v>
      </c>
    </row>
    <row r="51" spans="1:5" ht="33.75">
      <c r="A51" s="27">
        <v>40</v>
      </c>
      <c r="B51" s="55"/>
      <c r="C51" s="36" t="s">
        <v>132</v>
      </c>
      <c r="D51" s="5" t="s">
        <v>37</v>
      </c>
      <c r="E51" s="30">
        <v>149</v>
      </c>
    </row>
    <row r="52" spans="1:5">
      <c r="A52" s="27">
        <v>41</v>
      </c>
      <c r="B52" s="55"/>
      <c r="C52" s="36" t="s">
        <v>96</v>
      </c>
      <c r="D52" s="5" t="s">
        <v>37</v>
      </c>
      <c r="E52" s="30">
        <v>1299</v>
      </c>
    </row>
    <row r="53" spans="1:5">
      <c r="A53" s="27">
        <v>42</v>
      </c>
      <c r="B53" s="55"/>
      <c r="C53" s="36" t="s">
        <v>11</v>
      </c>
      <c r="D53" s="5" t="s">
        <v>15</v>
      </c>
      <c r="E53" s="30">
        <v>9630</v>
      </c>
    </row>
    <row r="54" spans="1:5">
      <c r="A54" s="27">
        <v>43</v>
      </c>
      <c r="B54" s="55"/>
      <c r="C54" s="36" t="s">
        <v>105</v>
      </c>
      <c r="D54" s="5" t="s">
        <v>15</v>
      </c>
      <c r="E54" s="30">
        <v>9630</v>
      </c>
    </row>
    <row r="55" spans="1:5">
      <c r="A55" s="27"/>
      <c r="B55" s="55"/>
      <c r="C55" s="8" t="s">
        <v>107</v>
      </c>
      <c r="D55" s="16"/>
      <c r="E55" s="30"/>
    </row>
    <row r="56" spans="1:5">
      <c r="A56" s="27">
        <v>44</v>
      </c>
      <c r="B56" s="55"/>
      <c r="C56" s="39" t="s">
        <v>114</v>
      </c>
      <c r="D56" s="16" t="s">
        <v>13</v>
      </c>
      <c r="E56" s="30">
        <v>1038</v>
      </c>
    </row>
    <row r="57" spans="1:5">
      <c r="A57" s="27">
        <v>45</v>
      </c>
      <c r="B57" s="55"/>
      <c r="C57" s="36" t="s">
        <v>101</v>
      </c>
      <c r="D57" s="16" t="s">
        <v>15</v>
      </c>
      <c r="E57" s="30">
        <v>1038</v>
      </c>
    </row>
    <row r="58" spans="1:5" ht="22.5">
      <c r="A58" s="27">
        <v>46</v>
      </c>
      <c r="B58" s="55"/>
      <c r="C58" s="36" t="s">
        <v>100</v>
      </c>
      <c r="D58" s="16" t="s">
        <v>15</v>
      </c>
      <c r="E58" s="30">
        <v>1038</v>
      </c>
    </row>
    <row r="59" spans="1:5">
      <c r="A59" s="27">
        <v>47</v>
      </c>
      <c r="B59" s="55"/>
      <c r="C59" s="36" t="s">
        <v>113</v>
      </c>
      <c r="D59" s="16" t="s">
        <v>15</v>
      </c>
      <c r="E59" s="30">
        <v>1038</v>
      </c>
    </row>
    <row r="60" spans="1:5">
      <c r="A60" s="13"/>
      <c r="B60" s="53"/>
      <c r="C60" s="8" t="s">
        <v>99</v>
      </c>
      <c r="D60" s="17"/>
      <c r="E60" s="10"/>
    </row>
    <row r="61" spans="1:5">
      <c r="A61" s="27">
        <v>48</v>
      </c>
      <c r="B61" s="55"/>
      <c r="C61" s="39" t="s">
        <v>114</v>
      </c>
      <c r="D61" s="16" t="s">
        <v>13</v>
      </c>
      <c r="E61" s="30">
        <v>2774</v>
      </c>
    </row>
    <row r="62" spans="1:5">
      <c r="A62" s="27">
        <v>49</v>
      </c>
      <c r="B62" s="55"/>
      <c r="C62" s="36" t="s">
        <v>101</v>
      </c>
      <c r="D62" s="16" t="s">
        <v>15</v>
      </c>
      <c r="E62" s="30">
        <v>2774</v>
      </c>
    </row>
    <row r="63" spans="1:5" ht="22.5">
      <c r="A63" s="27">
        <v>50</v>
      </c>
      <c r="B63" s="55"/>
      <c r="C63" s="36" t="s">
        <v>100</v>
      </c>
      <c r="D63" s="16" t="s">
        <v>15</v>
      </c>
      <c r="E63" s="30">
        <v>2774</v>
      </c>
    </row>
    <row r="64" spans="1:5">
      <c r="A64" s="27">
        <v>51</v>
      </c>
      <c r="B64" s="55"/>
      <c r="C64" s="36" t="s">
        <v>113</v>
      </c>
      <c r="D64" s="16" t="s">
        <v>15</v>
      </c>
      <c r="E64" s="30">
        <v>2774</v>
      </c>
    </row>
    <row r="65" spans="1:5">
      <c r="A65" s="13"/>
      <c r="B65" s="53"/>
      <c r="C65" s="8" t="s">
        <v>38</v>
      </c>
      <c r="D65" s="17"/>
      <c r="E65" s="11"/>
    </row>
    <row r="66" spans="1:5">
      <c r="A66" s="27">
        <v>52</v>
      </c>
      <c r="B66" s="55"/>
      <c r="C66" s="39" t="s">
        <v>21</v>
      </c>
      <c r="D66" s="16" t="s">
        <v>13</v>
      </c>
      <c r="E66" s="35">
        <v>15</v>
      </c>
    </row>
    <row r="67" spans="1:5">
      <c r="A67" s="27">
        <v>53</v>
      </c>
      <c r="B67" s="55"/>
      <c r="C67" s="36" t="s">
        <v>98</v>
      </c>
      <c r="D67" s="16" t="s">
        <v>13</v>
      </c>
      <c r="E67" s="35">
        <v>15</v>
      </c>
    </row>
    <row r="68" spans="1:5" ht="22.5">
      <c r="A68" s="27">
        <v>54</v>
      </c>
      <c r="B68" s="55"/>
      <c r="C68" s="36" t="s">
        <v>133</v>
      </c>
      <c r="D68" s="16" t="s">
        <v>15</v>
      </c>
      <c r="E68" s="35">
        <v>15</v>
      </c>
    </row>
    <row r="69" spans="1:5">
      <c r="A69" s="13"/>
      <c r="B69" s="53"/>
      <c r="C69" s="26" t="s">
        <v>103</v>
      </c>
      <c r="D69" s="17"/>
      <c r="E69" s="11"/>
    </row>
    <row r="70" spans="1:5">
      <c r="A70" s="27">
        <v>55</v>
      </c>
      <c r="B70" s="55"/>
      <c r="C70" s="36" t="s">
        <v>25</v>
      </c>
      <c r="D70" s="16" t="s">
        <v>13</v>
      </c>
      <c r="E70" s="35">
        <v>87</v>
      </c>
    </row>
    <row r="71" spans="1:5">
      <c r="A71" s="27">
        <v>56</v>
      </c>
      <c r="B71" s="55"/>
      <c r="C71" s="36" t="s">
        <v>134</v>
      </c>
      <c r="D71" s="16" t="s">
        <v>13</v>
      </c>
      <c r="E71" s="35">
        <v>87</v>
      </c>
    </row>
    <row r="72" spans="1:5">
      <c r="A72" s="27">
        <v>57</v>
      </c>
      <c r="B72" s="55"/>
      <c r="C72" s="36" t="s">
        <v>19</v>
      </c>
      <c r="D72" s="16" t="s">
        <v>15</v>
      </c>
      <c r="E72" s="35">
        <v>87</v>
      </c>
    </row>
    <row r="73" spans="1:5" ht="22.5">
      <c r="A73" s="27">
        <v>58</v>
      </c>
      <c r="B73" s="55"/>
      <c r="C73" s="36" t="s">
        <v>20</v>
      </c>
      <c r="D73" s="16" t="s">
        <v>15</v>
      </c>
      <c r="E73" s="35">
        <v>87</v>
      </c>
    </row>
    <row r="74" spans="1:5">
      <c r="A74" s="13"/>
      <c r="B74" s="53"/>
      <c r="C74" s="26" t="s">
        <v>104</v>
      </c>
      <c r="D74" s="17"/>
      <c r="E74" s="11"/>
    </row>
    <row r="75" spans="1:5">
      <c r="A75" s="27">
        <v>59</v>
      </c>
      <c r="B75" s="55"/>
      <c r="C75" s="36" t="s">
        <v>25</v>
      </c>
      <c r="D75" s="16" t="s">
        <v>13</v>
      </c>
      <c r="E75" s="35">
        <v>383</v>
      </c>
    </row>
    <row r="76" spans="1:5" ht="22.5">
      <c r="A76" s="27">
        <v>60</v>
      </c>
      <c r="B76" s="55"/>
      <c r="C76" s="36" t="s">
        <v>87</v>
      </c>
      <c r="D76" s="16" t="s">
        <v>15</v>
      </c>
      <c r="E76" s="35">
        <v>383</v>
      </c>
    </row>
    <row r="77" spans="1:5" ht="22.5">
      <c r="A77" s="27">
        <v>61</v>
      </c>
      <c r="B77" s="55"/>
      <c r="C77" s="36" t="s">
        <v>106</v>
      </c>
      <c r="D77" s="16" t="s">
        <v>15</v>
      </c>
      <c r="E77" s="35">
        <v>383</v>
      </c>
    </row>
    <row r="78" spans="1:5">
      <c r="A78" s="27">
        <v>62</v>
      </c>
      <c r="B78" s="55"/>
      <c r="C78" s="36" t="s">
        <v>36</v>
      </c>
      <c r="D78" s="16" t="s">
        <v>15</v>
      </c>
      <c r="E78" s="35">
        <v>383</v>
      </c>
    </row>
    <row r="79" spans="1:5">
      <c r="A79" s="27">
        <v>63</v>
      </c>
      <c r="B79" s="55"/>
      <c r="C79" s="36" t="s">
        <v>88</v>
      </c>
      <c r="D79" s="16" t="s">
        <v>15</v>
      </c>
      <c r="E79" s="35">
        <v>383</v>
      </c>
    </row>
    <row r="80" spans="1:5">
      <c r="A80" s="27">
        <v>64</v>
      </c>
      <c r="B80" s="55"/>
      <c r="C80" s="36" t="s">
        <v>11</v>
      </c>
      <c r="D80" s="16" t="s">
        <v>15</v>
      </c>
      <c r="E80" s="35">
        <v>383</v>
      </c>
    </row>
    <row r="81" spans="1:6">
      <c r="A81" s="27">
        <v>65</v>
      </c>
      <c r="B81" s="55"/>
      <c r="C81" s="36" t="s">
        <v>105</v>
      </c>
      <c r="D81" s="16" t="s">
        <v>15</v>
      </c>
      <c r="E81" s="35">
        <v>383</v>
      </c>
    </row>
    <row r="82" spans="1:6">
      <c r="A82" s="27"/>
      <c r="B82" s="55"/>
      <c r="C82" s="14" t="s">
        <v>135</v>
      </c>
      <c r="D82" s="16"/>
      <c r="E82" s="35"/>
    </row>
    <row r="83" spans="1:6">
      <c r="A83" s="27">
        <v>66</v>
      </c>
      <c r="B83" s="55"/>
      <c r="C83" s="39" t="s">
        <v>21</v>
      </c>
      <c r="D83" s="16" t="s">
        <v>13</v>
      </c>
      <c r="E83" s="35">
        <v>113</v>
      </c>
    </row>
    <row r="84" spans="1:6">
      <c r="A84" s="27">
        <v>67</v>
      </c>
      <c r="B84" s="55"/>
      <c r="C84" s="36" t="s">
        <v>101</v>
      </c>
      <c r="D84" s="16" t="s">
        <v>13</v>
      </c>
      <c r="E84" s="35">
        <v>113</v>
      </c>
    </row>
    <row r="85" spans="1:6" ht="22.5">
      <c r="A85" s="27">
        <v>68</v>
      </c>
      <c r="B85" s="55"/>
      <c r="C85" s="36" t="s">
        <v>133</v>
      </c>
      <c r="D85" s="16" t="s">
        <v>15</v>
      </c>
      <c r="E85" s="35">
        <v>113</v>
      </c>
    </row>
    <row r="86" spans="1:6">
      <c r="A86" s="23"/>
      <c r="B86" s="56"/>
      <c r="C86" s="8" t="s">
        <v>16</v>
      </c>
      <c r="D86" s="18"/>
      <c r="E86" s="12"/>
    </row>
    <row r="87" spans="1:6">
      <c r="A87" s="27">
        <v>69</v>
      </c>
      <c r="B87" s="55"/>
      <c r="C87" s="36" t="s">
        <v>26</v>
      </c>
      <c r="D87" s="5" t="s">
        <v>8</v>
      </c>
      <c r="E87" s="35">
        <v>4</v>
      </c>
    </row>
    <row r="88" spans="1:6">
      <c r="A88" s="27">
        <v>70</v>
      </c>
      <c r="B88" s="55"/>
      <c r="C88" s="36" t="s">
        <v>111</v>
      </c>
      <c r="D88" s="5" t="s">
        <v>8</v>
      </c>
      <c r="E88" s="35">
        <v>2</v>
      </c>
    </row>
    <row r="89" spans="1:6">
      <c r="A89" s="27">
        <v>71</v>
      </c>
      <c r="B89" s="55"/>
      <c r="C89" s="36" t="s">
        <v>84</v>
      </c>
      <c r="D89" s="5" t="s">
        <v>8</v>
      </c>
      <c r="E89" s="35">
        <v>6</v>
      </c>
    </row>
    <row r="90" spans="1:6">
      <c r="A90" s="27">
        <v>72</v>
      </c>
      <c r="B90" s="55"/>
      <c r="C90" s="36" t="s">
        <v>85</v>
      </c>
      <c r="D90" s="5" t="s">
        <v>8</v>
      </c>
      <c r="E90" s="35">
        <v>6</v>
      </c>
    </row>
    <row r="91" spans="1:6">
      <c r="A91" s="27">
        <v>73</v>
      </c>
      <c r="B91" s="55"/>
      <c r="C91" s="36" t="s">
        <v>27</v>
      </c>
      <c r="D91" s="5" t="s">
        <v>8</v>
      </c>
      <c r="E91" s="35">
        <v>6</v>
      </c>
    </row>
    <row r="92" spans="1:6">
      <c r="A92" s="27">
        <v>74</v>
      </c>
      <c r="B92" s="55"/>
      <c r="C92" s="36" t="s">
        <v>138</v>
      </c>
      <c r="D92" s="5" t="s">
        <v>86</v>
      </c>
      <c r="E92" s="35">
        <v>9</v>
      </c>
    </row>
    <row r="93" spans="1:6">
      <c r="A93" s="27">
        <v>75</v>
      </c>
      <c r="B93" s="55"/>
      <c r="C93" s="36" t="s">
        <v>137</v>
      </c>
      <c r="D93" s="5" t="s">
        <v>7</v>
      </c>
      <c r="E93" s="35">
        <v>380</v>
      </c>
    </row>
    <row r="94" spans="1:6">
      <c r="A94" s="27">
        <v>76</v>
      </c>
      <c r="B94" s="55"/>
      <c r="C94" s="36" t="s">
        <v>28</v>
      </c>
      <c r="D94" s="5" t="s">
        <v>22</v>
      </c>
      <c r="E94" s="35">
        <v>31</v>
      </c>
    </row>
    <row r="95" spans="1:6">
      <c r="A95" s="27"/>
      <c r="B95" s="55"/>
      <c r="C95" s="14" t="s">
        <v>12</v>
      </c>
      <c r="D95" s="20"/>
      <c r="E95" s="15"/>
      <c r="F95" s="29"/>
    </row>
    <row r="96" spans="1:6" ht="22.5">
      <c r="A96" s="27">
        <v>77</v>
      </c>
      <c r="B96" s="55"/>
      <c r="C96" s="36" t="s">
        <v>166</v>
      </c>
      <c r="D96" s="16" t="s">
        <v>7</v>
      </c>
      <c r="E96" s="37">
        <v>10</v>
      </c>
    </row>
    <row r="97" spans="1:5" ht="22.5">
      <c r="A97" s="27">
        <v>78</v>
      </c>
      <c r="B97" s="55"/>
      <c r="C97" s="36" t="s">
        <v>167</v>
      </c>
      <c r="D97" s="16" t="s">
        <v>8</v>
      </c>
      <c r="E97" s="35">
        <v>6</v>
      </c>
    </row>
    <row r="98" spans="1:5">
      <c r="A98" s="27">
        <v>79</v>
      </c>
      <c r="B98" s="55"/>
      <c r="C98" s="38" t="s">
        <v>108</v>
      </c>
      <c r="D98" s="5" t="s">
        <v>13</v>
      </c>
      <c r="E98" s="35">
        <v>1655</v>
      </c>
    </row>
    <row r="99" spans="1:5" ht="33.75">
      <c r="A99" s="27">
        <v>80</v>
      </c>
      <c r="B99" s="55"/>
      <c r="C99" s="34" t="s">
        <v>168</v>
      </c>
      <c r="D99" s="5" t="s">
        <v>8</v>
      </c>
      <c r="E99" s="35">
        <v>1</v>
      </c>
    </row>
    <row r="100" spans="1:5">
      <c r="A100" s="27">
        <v>81</v>
      </c>
      <c r="B100" s="55"/>
      <c r="C100" s="34" t="s">
        <v>136</v>
      </c>
      <c r="D100" s="16" t="s">
        <v>8</v>
      </c>
      <c r="E100" s="35">
        <v>190</v>
      </c>
    </row>
  </sheetData>
  <mergeCells count="2">
    <mergeCell ref="A1:E1"/>
    <mergeCell ref="A2:E2"/>
  </mergeCells>
  <phoneticPr fontId="15" type="noConversion"/>
  <pageMargins left="0.7" right="0.7" top="0.75" bottom="0.75" header="0.3" footer="0.3"/>
  <pageSetup paperSize="9" scale="48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4.25"/>
  <cols>
    <col min="4" max="4" width="17.125" customWidth="1"/>
  </cols>
  <sheetData>
    <row r="1" spans="1:4" ht="23.25">
      <c r="A1" s="24" t="s">
        <v>141</v>
      </c>
    </row>
    <row r="2" spans="1:4">
      <c r="A2" s="60" t="s">
        <v>29</v>
      </c>
      <c r="B2" s="60" t="s">
        <v>30</v>
      </c>
      <c r="C2" s="61" t="s">
        <v>32</v>
      </c>
      <c r="D2" s="61" t="s">
        <v>31</v>
      </c>
    </row>
    <row r="3" spans="1:4">
      <c r="A3" s="60"/>
      <c r="B3" s="60"/>
      <c r="C3" s="62"/>
      <c r="D3" s="62"/>
    </row>
    <row r="4" spans="1:4">
      <c r="A4" s="63"/>
      <c r="B4" s="64"/>
      <c r="C4" s="64"/>
      <c r="D4" s="64"/>
    </row>
    <row r="5" spans="1:4">
      <c r="A5" s="31" t="s">
        <v>142</v>
      </c>
      <c r="B5" s="31" t="s">
        <v>143</v>
      </c>
      <c r="C5" s="31" t="s">
        <v>33</v>
      </c>
      <c r="D5" s="31">
        <f>110*2.75</f>
        <v>302.5</v>
      </c>
    </row>
    <row r="6" spans="1:4">
      <c r="A6" s="31" t="s">
        <v>142</v>
      </c>
      <c r="B6" s="31" t="s">
        <v>144</v>
      </c>
      <c r="C6" s="31" t="s">
        <v>34</v>
      </c>
      <c r="D6" s="31">
        <f>30*2.75</f>
        <v>82.5</v>
      </c>
    </row>
    <row r="7" spans="1:4">
      <c r="A7" s="31" t="s">
        <v>145</v>
      </c>
      <c r="B7" s="31" t="s">
        <v>146</v>
      </c>
      <c r="C7" s="31" t="s">
        <v>34</v>
      </c>
      <c r="D7" s="31">
        <f>70*2.75</f>
        <v>192.5</v>
      </c>
    </row>
    <row r="8" spans="1:4">
      <c r="A8" s="31" t="s">
        <v>147</v>
      </c>
      <c r="B8" s="31" t="s">
        <v>148</v>
      </c>
      <c r="C8" s="31" t="s">
        <v>34</v>
      </c>
      <c r="D8" s="31">
        <f>70*2.75</f>
        <v>192.5</v>
      </c>
    </row>
    <row r="9" spans="1:4">
      <c r="A9" s="31" t="s">
        <v>149</v>
      </c>
      <c r="B9" s="31" t="s">
        <v>150</v>
      </c>
      <c r="C9" s="31" t="s">
        <v>34</v>
      </c>
      <c r="D9" s="32">
        <f>130.87*2.75</f>
        <v>359.89250000000004</v>
      </c>
    </row>
    <row r="10" spans="1:4">
      <c r="D10" s="28">
        <f>SUM(D5:D9)</f>
        <v>1129.8924999999999</v>
      </c>
    </row>
  </sheetData>
  <mergeCells count="5">
    <mergeCell ref="A2:A3"/>
    <mergeCell ref="B2:B3"/>
    <mergeCell ref="C2:C3"/>
    <mergeCell ref="D2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opLeftCell="B1" workbookViewId="0">
      <selection activeCell="E8" sqref="E8"/>
    </sheetView>
  </sheetViews>
  <sheetFormatPr defaultRowHeight="14.25"/>
  <cols>
    <col min="1" max="1" width="8.75" customWidth="1"/>
    <col min="4" max="4" width="22.5" customWidth="1"/>
    <col min="5" max="5" width="25.75" customWidth="1"/>
    <col min="6" max="6" width="26.875" customWidth="1"/>
    <col min="7" max="7" width="34.625" customWidth="1"/>
    <col min="8" max="8" width="33.375" customWidth="1"/>
    <col min="9" max="9" width="22.5" customWidth="1"/>
  </cols>
  <sheetData>
    <row r="1" spans="1:9" ht="23.25">
      <c r="A1" s="33" t="s">
        <v>35</v>
      </c>
      <c r="B1" s="21"/>
      <c r="C1" s="21"/>
      <c r="D1" s="21"/>
      <c r="E1" s="21"/>
      <c r="F1" s="21"/>
      <c r="G1" s="21"/>
      <c r="H1" s="21"/>
      <c r="I1" s="21"/>
    </row>
    <row r="2" spans="1:9">
      <c r="A2" s="65" t="s">
        <v>29</v>
      </c>
      <c r="B2" s="65" t="s">
        <v>30</v>
      </c>
      <c r="C2" s="66" t="s">
        <v>32</v>
      </c>
      <c r="D2" s="66" t="s">
        <v>115</v>
      </c>
      <c r="E2" s="70" t="s">
        <v>43</v>
      </c>
      <c r="F2" s="70" t="s">
        <v>44</v>
      </c>
      <c r="G2" s="70" t="s">
        <v>46</v>
      </c>
      <c r="H2" s="70" t="s">
        <v>45</v>
      </c>
      <c r="I2" s="70" t="s">
        <v>47</v>
      </c>
    </row>
    <row r="3" spans="1:9" ht="27.6" customHeight="1">
      <c r="A3" s="65"/>
      <c r="B3" s="65"/>
      <c r="C3" s="67"/>
      <c r="D3" s="67"/>
      <c r="E3" s="71"/>
      <c r="F3" s="71"/>
      <c r="G3" s="71"/>
      <c r="H3" s="71"/>
      <c r="I3" s="71"/>
    </row>
    <row r="4" spans="1:9">
      <c r="A4" s="68"/>
      <c r="B4" s="69"/>
      <c r="C4" s="69"/>
      <c r="D4" s="69"/>
      <c r="E4" s="21"/>
      <c r="F4" s="21"/>
      <c r="G4" s="21"/>
      <c r="H4" s="21"/>
      <c r="I4" s="21"/>
    </row>
    <row r="5" spans="1:9">
      <c r="A5" s="31">
        <v>7780</v>
      </c>
      <c r="B5" s="31">
        <v>9530.8700000000008</v>
      </c>
      <c r="C5" s="31" t="s">
        <v>33</v>
      </c>
      <c r="D5" s="31">
        <v>951</v>
      </c>
      <c r="E5" s="32">
        <f>D5+(B5-A5)*0.05</f>
        <v>1038.5435</v>
      </c>
      <c r="F5" s="32">
        <f>E5+(B5-A5)*0.06</f>
        <v>1143.5957000000001</v>
      </c>
      <c r="G5" s="32">
        <f>F5+(B5-A5)*0.06</f>
        <v>1248.6479000000002</v>
      </c>
      <c r="H5" s="32">
        <f>G5</f>
        <v>1248.6479000000002</v>
      </c>
      <c r="I5" s="32">
        <f>H5</f>
        <v>1248.6479000000002</v>
      </c>
    </row>
    <row r="6" spans="1:9">
      <c r="A6" s="21"/>
      <c r="B6" s="21"/>
      <c r="C6" s="21"/>
      <c r="D6" s="21"/>
      <c r="E6" s="21"/>
      <c r="F6" s="21"/>
      <c r="G6" s="21"/>
      <c r="H6" s="21"/>
      <c r="I6" s="21"/>
    </row>
    <row r="7" spans="1:9">
      <c r="A7" s="21"/>
      <c r="B7" s="21"/>
      <c r="C7" s="21"/>
      <c r="D7" s="21"/>
      <c r="E7" s="21"/>
      <c r="F7" s="21"/>
      <c r="G7" s="21"/>
      <c r="H7" s="21"/>
      <c r="I7" s="21"/>
    </row>
    <row r="8" spans="1:9">
      <c r="A8" s="21" t="s">
        <v>48</v>
      </c>
      <c r="B8" s="21"/>
      <c r="C8" s="21"/>
      <c r="D8" s="21"/>
      <c r="E8" s="31">
        <f>(B5-A5)*1</f>
        <v>1750.8700000000008</v>
      </c>
      <c r="F8" s="21"/>
      <c r="G8" s="21"/>
      <c r="H8" s="21"/>
      <c r="I8" s="21"/>
    </row>
    <row r="9" spans="1:9">
      <c r="A9" s="21" t="s">
        <v>49</v>
      </c>
      <c r="B9" s="21"/>
      <c r="C9" s="21"/>
      <c r="D9" s="21"/>
      <c r="E9" s="21"/>
      <c r="F9" s="21"/>
      <c r="G9" s="21"/>
      <c r="H9" s="21"/>
      <c r="I9" s="21"/>
    </row>
    <row r="10" spans="1:9">
      <c r="A10" s="21" t="s">
        <v>50</v>
      </c>
      <c r="B10" s="21"/>
      <c r="C10" s="21"/>
      <c r="D10" s="21"/>
      <c r="E10" s="21"/>
      <c r="F10" s="21"/>
      <c r="G10" s="21"/>
      <c r="H10" s="21"/>
      <c r="I10" s="21"/>
    </row>
  </sheetData>
  <mergeCells count="10"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opLeftCell="A22" workbookViewId="0">
      <selection activeCell="H27" sqref="H27"/>
    </sheetView>
  </sheetViews>
  <sheetFormatPr defaultRowHeight="14.25"/>
  <cols>
    <col min="1" max="1" width="15.25" customWidth="1"/>
    <col min="4" max="4" width="15.25" customWidth="1"/>
    <col min="5" max="5" width="10.25" customWidth="1"/>
  </cols>
  <sheetData>
    <row r="1" spans="1:6" ht="23.25">
      <c r="A1" s="24" t="s">
        <v>51</v>
      </c>
    </row>
    <row r="2" spans="1:6" ht="23.25">
      <c r="A2" s="24"/>
    </row>
    <row r="3" spans="1:6" ht="23.25">
      <c r="A3" s="33" t="s">
        <v>52</v>
      </c>
      <c r="B3" s="21"/>
      <c r="C3" s="21"/>
      <c r="D3" s="21"/>
      <c r="E3" s="21"/>
      <c r="F3" s="21"/>
    </row>
    <row r="4" spans="1:6">
      <c r="A4" s="65" t="s">
        <v>29</v>
      </c>
      <c r="B4" s="65" t="s">
        <v>30</v>
      </c>
      <c r="C4" s="66" t="s">
        <v>32</v>
      </c>
      <c r="D4" s="66" t="s">
        <v>31</v>
      </c>
      <c r="E4" s="66" t="s">
        <v>112</v>
      </c>
      <c r="F4" s="66" t="s">
        <v>94</v>
      </c>
    </row>
    <row r="5" spans="1:6">
      <c r="A5" s="65"/>
      <c r="B5" s="65"/>
      <c r="C5" s="67"/>
      <c r="D5" s="67"/>
      <c r="E5" s="67"/>
      <c r="F5" s="67"/>
    </row>
    <row r="6" spans="1:6">
      <c r="A6" s="68"/>
      <c r="B6" s="69"/>
      <c r="C6" s="69"/>
      <c r="D6" s="69"/>
      <c r="E6" s="21"/>
      <c r="F6" s="21"/>
    </row>
    <row r="7" spans="1:6">
      <c r="A7" s="31">
        <v>7890</v>
      </c>
      <c r="B7" s="31">
        <v>8390</v>
      </c>
      <c r="C7" s="31" t="s">
        <v>33</v>
      </c>
      <c r="D7" s="31">
        <f>(B7-A7)*1.5</f>
        <v>750</v>
      </c>
      <c r="E7" s="31">
        <v>0.4</v>
      </c>
      <c r="F7" s="31">
        <f>D7*E7</f>
        <v>300</v>
      </c>
    </row>
    <row r="8" spans="1:6">
      <c r="A8" s="31">
        <v>8528</v>
      </c>
      <c r="B8" s="31">
        <v>9242</v>
      </c>
      <c r="C8" s="31" t="s">
        <v>33</v>
      </c>
      <c r="D8" s="31">
        <f t="shared" ref="D8:D11" si="0">(B8-A8)*1.5</f>
        <v>1071</v>
      </c>
      <c r="E8" s="31">
        <v>0.4</v>
      </c>
      <c r="F8" s="31">
        <f t="shared" ref="F8:F11" si="1">D8*E8</f>
        <v>428.40000000000003</v>
      </c>
    </row>
    <row r="9" spans="1:6">
      <c r="A9" s="31">
        <v>9371</v>
      </c>
      <c r="B9" s="31">
        <v>9389</v>
      </c>
      <c r="C9" s="31" t="s">
        <v>33</v>
      </c>
      <c r="D9" s="31">
        <f t="shared" si="0"/>
        <v>27</v>
      </c>
      <c r="E9" s="31">
        <v>0.4</v>
      </c>
      <c r="F9" s="31">
        <f t="shared" si="1"/>
        <v>10.8</v>
      </c>
    </row>
    <row r="10" spans="1:6">
      <c r="A10" s="31">
        <v>7890</v>
      </c>
      <c r="B10" s="31">
        <v>8225</v>
      </c>
      <c r="C10" s="31" t="s">
        <v>34</v>
      </c>
      <c r="D10" s="31">
        <f t="shared" si="0"/>
        <v>502.5</v>
      </c>
      <c r="E10" s="31">
        <v>0.4</v>
      </c>
      <c r="F10" s="31">
        <f t="shared" si="1"/>
        <v>201</v>
      </c>
    </row>
    <row r="11" spans="1:6">
      <c r="A11" s="31">
        <v>8600</v>
      </c>
      <c r="B11" s="31">
        <v>8685</v>
      </c>
      <c r="C11" s="31" t="s">
        <v>34</v>
      </c>
      <c r="D11" s="31">
        <f t="shared" si="0"/>
        <v>127.5</v>
      </c>
      <c r="E11" s="31">
        <v>0.4</v>
      </c>
      <c r="F11" s="31">
        <f t="shared" si="1"/>
        <v>51</v>
      </c>
    </row>
    <row r="12" spans="1:6">
      <c r="A12" s="21"/>
      <c r="B12" s="21"/>
      <c r="C12" s="21"/>
      <c r="D12" s="21"/>
      <c r="E12" s="21"/>
      <c r="F12" s="31">
        <f t="shared" ref="F12" si="2">SUM(F7:F11)</f>
        <v>991.2</v>
      </c>
    </row>
    <row r="13" spans="1:6">
      <c r="D13" s="21"/>
    </row>
    <row r="14" spans="1:6" ht="23.25">
      <c r="A14" s="24" t="s">
        <v>89</v>
      </c>
    </row>
    <row r="15" spans="1:6">
      <c r="A15" s="31"/>
      <c r="B15" s="31" t="s">
        <v>92</v>
      </c>
      <c r="C15" s="31" t="s">
        <v>93</v>
      </c>
      <c r="D15" s="32" t="s">
        <v>94</v>
      </c>
    </row>
    <row r="16" spans="1:6">
      <c r="A16" s="31" t="s">
        <v>54</v>
      </c>
      <c r="B16" s="32">
        <f>'POSZERZENIE JEZDNI'!H5</f>
        <v>1248.6479000000002</v>
      </c>
      <c r="C16" s="31">
        <v>0.53</v>
      </c>
      <c r="D16" s="32">
        <f t="shared" ref="D16:D17" si="3">B16*C16</f>
        <v>661.78338700000018</v>
      </c>
    </row>
    <row r="17" spans="1:4">
      <c r="A17" s="31" t="s">
        <v>90</v>
      </c>
      <c r="B17" s="32">
        <f>PRZEDMIAR!E61</f>
        <v>2774</v>
      </c>
      <c r="C17" s="31">
        <v>0.4</v>
      </c>
      <c r="D17" s="32">
        <f t="shared" si="3"/>
        <v>1109.6000000000001</v>
      </c>
    </row>
    <row r="18" spans="1:4">
      <c r="A18" s="31" t="s">
        <v>53</v>
      </c>
      <c r="B18" s="31">
        <f>PRZEDMIAR!E66</f>
        <v>15</v>
      </c>
      <c r="C18" s="31">
        <v>0.22</v>
      </c>
      <c r="D18" s="32">
        <f>B18*C18</f>
        <v>3.3</v>
      </c>
    </row>
    <row r="19" spans="1:4">
      <c r="A19" s="31" t="s">
        <v>102</v>
      </c>
      <c r="B19" s="31">
        <f>PRZEDMIAR!E70</f>
        <v>87</v>
      </c>
      <c r="C19" s="31">
        <v>0.47</v>
      </c>
      <c r="D19" s="32">
        <f t="shared" ref="D19:D22" si="4">B19*C19</f>
        <v>40.89</v>
      </c>
    </row>
    <row r="20" spans="1:4">
      <c r="A20" s="31" t="s">
        <v>55</v>
      </c>
      <c r="B20" s="31">
        <f>PRZEDMIAR!E75</f>
        <v>383</v>
      </c>
      <c r="C20" s="31">
        <v>0.48</v>
      </c>
      <c r="D20" s="32">
        <f t="shared" si="4"/>
        <v>183.84</v>
      </c>
    </row>
    <row r="21" spans="1:4">
      <c r="A21" s="31" t="s">
        <v>126</v>
      </c>
      <c r="B21" s="31">
        <f>PRZEDMIAR!E83</f>
        <v>113</v>
      </c>
      <c r="C21" s="31">
        <v>0.32</v>
      </c>
      <c r="D21" s="32">
        <f t="shared" si="4"/>
        <v>36.160000000000004</v>
      </c>
    </row>
    <row r="22" spans="1:4" ht="28.5">
      <c r="A22" s="47" t="s">
        <v>91</v>
      </c>
      <c r="B22" s="32">
        <f>PRZEDMIAR!E56</f>
        <v>1038</v>
      </c>
      <c r="C22" s="31">
        <v>0.4</v>
      </c>
      <c r="D22" s="32">
        <f t="shared" si="4"/>
        <v>415.20000000000005</v>
      </c>
    </row>
    <row r="23" spans="1:4">
      <c r="A23" s="48"/>
      <c r="B23" s="48"/>
      <c r="C23" s="49"/>
      <c r="D23" s="32">
        <f>SUM(D16:D22)</f>
        <v>2450.7733870000002</v>
      </c>
    </row>
    <row r="26" spans="1:4" ht="23.25">
      <c r="A26" s="24" t="s">
        <v>95</v>
      </c>
    </row>
    <row r="27" spans="1:4">
      <c r="A27" s="31"/>
      <c r="B27" s="31" t="s">
        <v>92</v>
      </c>
      <c r="C27" s="31" t="s">
        <v>93</v>
      </c>
      <c r="D27" s="32" t="s">
        <v>94</v>
      </c>
    </row>
    <row r="28" spans="1:4">
      <c r="A28" s="31" t="s">
        <v>90</v>
      </c>
      <c r="B28" s="31">
        <f>B17</f>
        <v>2774</v>
      </c>
      <c r="C28" s="31">
        <v>0.5</v>
      </c>
      <c r="D28" s="32">
        <f>B28*C28</f>
        <v>1387</v>
      </c>
    </row>
    <row r="29" spans="1:4" ht="28.5">
      <c r="A29" s="47" t="s">
        <v>91</v>
      </c>
      <c r="B29" s="31">
        <f>B22</f>
        <v>1038</v>
      </c>
      <c r="C29" s="31">
        <v>0.5</v>
      </c>
      <c r="D29" s="32">
        <f>B29*C29</f>
        <v>519</v>
      </c>
    </row>
    <row r="30" spans="1:4">
      <c r="A30" s="31" t="s">
        <v>126</v>
      </c>
      <c r="B30" s="31">
        <f>B21</f>
        <v>113</v>
      </c>
      <c r="C30" s="31">
        <v>0.2</v>
      </c>
      <c r="D30" s="32">
        <f t="shared" ref="D30:D31" si="5">B30*C30</f>
        <v>22.6</v>
      </c>
    </row>
    <row r="31" spans="1:4">
      <c r="A31" s="31" t="s">
        <v>56</v>
      </c>
      <c r="B31" s="32">
        <f>PRZEDMIAR!E98</f>
        <v>1655</v>
      </c>
      <c r="C31" s="31">
        <v>0.08</v>
      </c>
      <c r="D31" s="32">
        <f t="shared" si="5"/>
        <v>132.4</v>
      </c>
    </row>
    <row r="32" spans="1:4" ht="41.45" customHeight="1">
      <c r="A32" s="47" t="s">
        <v>57</v>
      </c>
      <c r="B32" s="31"/>
      <c r="C32" s="31"/>
      <c r="D32" s="32">
        <f>15*1.5</f>
        <v>22.5</v>
      </c>
    </row>
    <row r="33" spans="4:4">
      <c r="D33" s="28">
        <f>SUM(D28:D32)</f>
        <v>2083.5</v>
      </c>
    </row>
  </sheetData>
  <mergeCells count="7">
    <mergeCell ref="A6:D6"/>
    <mergeCell ref="E4:E5"/>
    <mergeCell ref="F4:F5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topLeftCell="A26" workbookViewId="0">
      <selection activeCell="I17" sqref="I17"/>
    </sheetView>
  </sheetViews>
  <sheetFormatPr defaultRowHeight="14.25"/>
  <cols>
    <col min="1" max="1" width="18.25" customWidth="1"/>
    <col min="3" max="3" width="24.125" customWidth="1"/>
    <col min="4" max="4" width="15" customWidth="1"/>
  </cols>
  <sheetData>
    <row r="1" spans="1:5" ht="23.25">
      <c r="A1" s="33" t="s">
        <v>62</v>
      </c>
      <c r="B1" s="33"/>
      <c r="C1" s="33"/>
      <c r="D1" s="21"/>
    </row>
    <row r="2" spans="1:5">
      <c r="A2" s="31" t="s">
        <v>63</v>
      </c>
      <c r="B2" s="31" t="s">
        <v>67</v>
      </c>
      <c r="C2" s="31" t="s">
        <v>64</v>
      </c>
      <c r="D2" s="31" t="s">
        <v>82</v>
      </c>
    </row>
    <row r="3" spans="1:5">
      <c r="A3" s="31" t="s">
        <v>65</v>
      </c>
      <c r="B3" s="31"/>
      <c r="C3" s="31">
        <v>8</v>
      </c>
      <c r="D3" s="31">
        <f>C3*0.5</f>
        <v>4</v>
      </c>
    </row>
    <row r="4" spans="1:5">
      <c r="A4" s="31" t="s">
        <v>66</v>
      </c>
      <c r="B4" s="31">
        <v>30</v>
      </c>
      <c r="C4" s="31"/>
      <c r="D4" s="31">
        <f>B4*0.66</f>
        <v>19.8</v>
      </c>
    </row>
    <row r="5" spans="1:5">
      <c r="A5" s="31" t="s">
        <v>68</v>
      </c>
      <c r="B5" s="31">
        <v>10</v>
      </c>
      <c r="C5" s="31"/>
      <c r="D5" s="31">
        <f>B5*0.7</f>
        <v>7</v>
      </c>
    </row>
    <row r="6" spans="1:5">
      <c r="A6" s="21"/>
      <c r="B6" s="21"/>
      <c r="C6" s="21"/>
      <c r="D6" s="31">
        <f>SUM(D3:D5)</f>
        <v>30.8</v>
      </c>
    </row>
    <row r="7" spans="1:5">
      <c r="A7" s="21"/>
      <c r="B7" s="21"/>
      <c r="C7" s="21"/>
      <c r="D7" s="21"/>
    </row>
    <row r="8" spans="1:5" ht="23.25">
      <c r="A8" s="33" t="s">
        <v>76</v>
      </c>
      <c r="B8" s="21"/>
      <c r="C8" s="21"/>
      <c r="D8" s="21"/>
    </row>
    <row r="9" spans="1:5">
      <c r="A9" s="31" t="s">
        <v>63</v>
      </c>
      <c r="B9" s="31" t="s">
        <v>67</v>
      </c>
      <c r="C9" s="31" t="s">
        <v>71</v>
      </c>
      <c r="D9" s="31" t="s">
        <v>75</v>
      </c>
      <c r="E9" s="31" t="s">
        <v>139</v>
      </c>
    </row>
    <row r="10" spans="1:5">
      <c r="A10" s="31" t="s">
        <v>69</v>
      </c>
      <c r="B10" s="31">
        <v>3</v>
      </c>
      <c r="C10" s="31" t="s">
        <v>72</v>
      </c>
      <c r="D10" s="31">
        <v>3</v>
      </c>
      <c r="E10" s="31"/>
    </row>
    <row r="11" spans="1:5">
      <c r="A11" s="31" t="s">
        <v>70</v>
      </c>
      <c r="B11" s="31">
        <v>1</v>
      </c>
      <c r="C11" s="31" t="s">
        <v>72</v>
      </c>
      <c r="D11" s="31">
        <v>1</v>
      </c>
      <c r="E11" s="31"/>
    </row>
    <row r="12" spans="1:5">
      <c r="A12" s="31" t="s">
        <v>73</v>
      </c>
      <c r="B12" s="31">
        <v>2</v>
      </c>
      <c r="C12" s="31" t="s">
        <v>72</v>
      </c>
      <c r="D12" s="31">
        <v>2</v>
      </c>
      <c r="E12" s="31"/>
    </row>
    <row r="13" spans="1:5">
      <c r="A13" s="31" t="s">
        <v>140</v>
      </c>
      <c r="B13" s="31">
        <v>4</v>
      </c>
      <c r="C13" s="31" t="s">
        <v>74</v>
      </c>
      <c r="D13" s="31"/>
      <c r="E13" s="31">
        <v>2</v>
      </c>
    </row>
    <row r="14" spans="1:5">
      <c r="A14" s="21"/>
      <c r="B14" s="21"/>
      <c r="C14" s="21"/>
      <c r="D14" s="31">
        <f>SUM(D10:D13)</f>
        <v>6</v>
      </c>
      <c r="E14" s="31">
        <f>SUM(E10:E13)</f>
        <v>2</v>
      </c>
    </row>
    <row r="15" spans="1:5">
      <c r="A15" s="21"/>
      <c r="B15" s="21"/>
      <c r="C15" s="21"/>
      <c r="D15" s="21"/>
    </row>
    <row r="16" spans="1:5" ht="23.25">
      <c r="A16" s="33" t="s">
        <v>117</v>
      </c>
      <c r="B16" s="21"/>
      <c r="C16" s="21"/>
      <c r="D16" s="21"/>
    </row>
    <row r="17" spans="1:4">
      <c r="A17" s="31" t="s">
        <v>63</v>
      </c>
      <c r="B17" s="31" t="s">
        <v>79</v>
      </c>
      <c r="C17" s="31" t="s">
        <v>116</v>
      </c>
      <c r="D17" s="21"/>
    </row>
    <row r="18" spans="1:4">
      <c r="A18" s="31" t="s">
        <v>78</v>
      </c>
      <c r="B18" s="31">
        <v>2</v>
      </c>
      <c r="C18" s="31">
        <v>2</v>
      </c>
      <c r="D18" s="21"/>
    </row>
    <row r="19" spans="1:4">
      <c r="A19" s="31" t="s">
        <v>80</v>
      </c>
      <c r="B19" s="31">
        <v>2</v>
      </c>
      <c r="C19" s="31">
        <v>2</v>
      </c>
      <c r="D19" s="21"/>
    </row>
    <row r="20" spans="1:4">
      <c r="A20" s="31" t="s">
        <v>77</v>
      </c>
      <c r="B20" s="31">
        <v>1</v>
      </c>
      <c r="C20" s="31">
        <v>2</v>
      </c>
      <c r="D20" s="21"/>
    </row>
    <row r="21" spans="1:4">
      <c r="A21" s="31" t="s">
        <v>81</v>
      </c>
      <c r="B21" s="31">
        <v>2</v>
      </c>
      <c r="C21" s="31">
        <v>1</v>
      </c>
      <c r="D21" s="21"/>
    </row>
    <row r="22" spans="1:4">
      <c r="A22" s="31" t="s">
        <v>118</v>
      </c>
      <c r="B22" s="31">
        <v>1</v>
      </c>
      <c r="C22" s="31">
        <v>1</v>
      </c>
      <c r="D22" s="21"/>
    </row>
    <row r="23" spans="1:4" ht="42.75">
      <c r="A23" s="40" t="s">
        <v>119</v>
      </c>
      <c r="B23" s="31">
        <v>2</v>
      </c>
      <c r="C23" s="31">
        <v>1</v>
      </c>
      <c r="D23" s="21"/>
    </row>
    <row r="24" spans="1:4">
      <c r="A24" s="41"/>
      <c r="B24" s="21"/>
      <c r="C24" s="31">
        <f>SUM(C18:C23)</f>
        <v>9</v>
      </c>
      <c r="D24" s="21"/>
    </row>
    <row r="25" spans="1:4">
      <c r="A25" s="21"/>
      <c r="B25" s="21"/>
      <c r="C25" s="21"/>
      <c r="D25" s="21"/>
    </row>
    <row r="26" spans="1:4" ht="23.25">
      <c r="A26" s="33" t="s">
        <v>60</v>
      </c>
      <c r="B26" s="21"/>
      <c r="C26" s="21"/>
      <c r="D26" s="21"/>
    </row>
    <row r="27" spans="1:4">
      <c r="A27" s="21"/>
      <c r="B27" s="21"/>
      <c r="C27" s="21"/>
      <c r="D27" s="21"/>
    </row>
    <row r="28" spans="1:4">
      <c r="A28" s="65" t="s">
        <v>29</v>
      </c>
      <c r="B28" s="65" t="s">
        <v>30</v>
      </c>
      <c r="C28" s="66" t="s">
        <v>32</v>
      </c>
      <c r="D28" s="66" t="s">
        <v>61</v>
      </c>
    </row>
    <row r="29" spans="1:4">
      <c r="A29" s="65"/>
      <c r="B29" s="65"/>
      <c r="C29" s="67"/>
      <c r="D29" s="67"/>
    </row>
    <row r="30" spans="1:4">
      <c r="A30" s="68"/>
      <c r="B30" s="69"/>
      <c r="C30" s="69"/>
      <c r="D30" s="69"/>
    </row>
    <row r="31" spans="1:4">
      <c r="A31" s="31">
        <v>8310</v>
      </c>
      <c r="B31" s="31">
        <v>8600</v>
      </c>
      <c r="C31" s="31" t="s">
        <v>34</v>
      </c>
      <c r="D31" s="31">
        <f t="shared" ref="D31:D32" si="0">(B31-A31)</f>
        <v>290</v>
      </c>
    </row>
    <row r="32" spans="1:4">
      <c r="A32" s="31">
        <v>7800</v>
      </c>
      <c r="B32" s="31">
        <v>7890</v>
      </c>
      <c r="C32" s="31" t="s">
        <v>34</v>
      </c>
      <c r="D32" s="31">
        <f t="shared" si="0"/>
        <v>90</v>
      </c>
    </row>
    <row r="33" spans="1:4">
      <c r="A33" s="21"/>
      <c r="B33" s="21"/>
      <c r="C33" s="21"/>
      <c r="D33" s="31">
        <f>D31+D32</f>
        <v>380</v>
      </c>
    </row>
  </sheetData>
  <mergeCells count="5">
    <mergeCell ref="A30:D30"/>
    <mergeCell ref="A28:A29"/>
    <mergeCell ref="B28:B29"/>
    <mergeCell ref="C28:C29"/>
    <mergeCell ref="D28:D29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PRZEDMIAR</vt:lpstr>
      <vt:lpstr>WYRÓWNANIE ZANIŻONYCH KRAWĘDZI</vt:lpstr>
      <vt:lpstr>POSZERZENIE JEZDNI</vt:lpstr>
      <vt:lpstr>roboty ziemne</vt:lpstr>
      <vt:lpstr>oznakowanie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ZDP_ASUS</cp:lastModifiedBy>
  <dcterms:created xsi:type="dcterms:W3CDTF">2017-05-10T14:54:24Z</dcterms:created>
  <dcterms:modified xsi:type="dcterms:W3CDTF">2024-02-21T11:17:40Z</dcterms:modified>
</cp:coreProperties>
</file>