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szepietowo\"/>
    </mc:Choice>
  </mc:AlternateContent>
  <xr:revisionPtr revIDLastSave="0" documentId="13_ncr:1_{88467FB9-2AA3-4001-B291-20B24ECF54B7}" xr6:coauthVersionLast="47" xr6:coauthVersionMax="47" xr10:uidLastSave="{00000000-0000-0000-0000-000000000000}"/>
  <bookViews>
    <workbookView xWindow="-108" yWindow="-108" windowWidth="23256" windowHeight="12576" xr2:uid="{0B352686-0AFB-435A-965A-523DC6E27E17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S25" i="1"/>
  <c r="U11" i="1" l="1"/>
  <c r="V11" i="1" s="1"/>
  <c r="U25" i="1"/>
  <c r="V25" i="1" s="1"/>
  <c r="S9" i="1" l="1"/>
  <c r="S13" i="1"/>
  <c r="U13" i="1" s="1"/>
  <c r="V13" i="1" s="1"/>
  <c r="S19" i="1"/>
  <c r="S17" i="1"/>
  <c r="S15" i="1"/>
  <c r="U19" i="1" l="1"/>
  <c r="V19" i="1" s="1"/>
  <c r="U17" i="1"/>
  <c r="V17" i="1" s="1"/>
  <c r="S12" i="1"/>
  <c r="S10" i="1"/>
  <c r="U12" i="1" l="1"/>
  <c r="V12" i="1" s="1"/>
  <c r="U10" i="1"/>
  <c r="V10" i="1" s="1"/>
  <c r="S27" i="1"/>
  <c r="U27" i="1" s="1"/>
  <c r="S26" i="1"/>
  <c r="U26" i="1" s="1"/>
  <c r="S24" i="1"/>
  <c r="S23" i="1"/>
  <c r="U23" i="1" s="1"/>
  <c r="S22" i="1"/>
  <c r="S21" i="1"/>
  <c r="U15" i="1"/>
  <c r="S8" i="1"/>
  <c r="U8" i="1" s="1"/>
  <c r="U9" i="1" l="1"/>
  <c r="V9" i="1" s="1"/>
  <c r="U21" i="1"/>
  <c r="V21" i="1" s="1"/>
  <c r="V8" i="1"/>
  <c r="V27" i="1"/>
  <c r="V26" i="1"/>
  <c r="U22" i="1"/>
  <c r="V22" i="1" s="1"/>
  <c r="V15" i="1"/>
  <c r="U24" i="1"/>
  <c r="V24" i="1" s="1"/>
  <c r="V23" i="1"/>
  <c r="V29" i="1" l="1"/>
</calcChain>
</file>

<file path=xl/sharedStrings.xml><?xml version="1.0" encoding="utf-8"?>
<sst xmlns="http://schemas.openxmlformats.org/spreadsheetml/2006/main" count="86" uniqueCount="68">
  <si>
    <t>Lp.</t>
  </si>
  <si>
    <t> Taryfa</t>
  </si>
  <si>
    <t>Stawka opłaty kogeneracyjnej [zł/kWh]</t>
  </si>
  <si>
    <t>1.</t>
  </si>
  <si>
    <t>C11</t>
  </si>
  <si>
    <t>Całodobowa</t>
  </si>
  <si>
    <t>3.</t>
  </si>
  <si>
    <t>Dzienna</t>
  </si>
  <si>
    <t>Nocna</t>
  </si>
  <si>
    <t>4.</t>
  </si>
  <si>
    <t>C21</t>
  </si>
  <si>
    <t>5.</t>
  </si>
  <si>
    <t>8.</t>
  </si>
  <si>
    <t>Razem wartość oferty:</t>
  </si>
  <si>
    <t xml:space="preserve">FORMULARZ CENOWY </t>
  </si>
  <si>
    <t>Załącznik nr 3 do SWZ</t>
  </si>
  <si>
    <t>Strefa zużycia energii elektrycznej</t>
  </si>
  <si>
    <t>Liczba punktów poboru energii elektrycznej</t>
  </si>
  <si>
    <t>Ilość miesięcy</t>
  </si>
  <si>
    <t>Cena za energię elektryczną (netto)</t>
  </si>
  <si>
    <t>Cena jednostkowa energii elektrycznej [zł/kWh]</t>
  </si>
  <si>
    <t>Stawka opłaty handlowej [zł/m-c/PPE]</t>
  </si>
  <si>
    <t>Cena za usługi dystrybucyjne (netto)</t>
  </si>
  <si>
    <t>Stawka jakościowa [zł/kWh]</t>
  </si>
  <si>
    <t>Składnik zmienny stawki sieciowej [zł/kWh]</t>
  </si>
  <si>
    <t>Stawka opłaty OZE [zł/kWh]</t>
  </si>
  <si>
    <t>Stawka opłaty przejściowej [zł/kW/m-c]</t>
  </si>
  <si>
    <t>Stawka opłaty abonamentowej [zł/m-c/PPE]</t>
  </si>
  <si>
    <t>Łączna cena oferty netto [zł]</t>
  </si>
  <si>
    <t>Stawka VAT [%]</t>
  </si>
  <si>
    <t>Składnik stały stawki sieciowej [zł/kW/m-c] lub [zł/m-c]</t>
  </si>
  <si>
    <t>Moc umowna [kW/m-c] lub ilość PPE (taryfa Gxx)</t>
  </si>
  <si>
    <t>Wartość podatku VAT [zł]</t>
  </si>
  <si>
    <t>2.</t>
  </si>
  <si>
    <t>6.</t>
  </si>
  <si>
    <t>Łączna cena oferty brutto [zł]</t>
  </si>
  <si>
    <r>
      <t xml:space="preserve">kolumna  J  </t>
    </r>
    <r>
      <rPr>
        <sz val="10"/>
        <color theme="1"/>
        <rFont val="Calibri"/>
        <family val="2"/>
        <charset val="238"/>
      </rPr>
      <t>-  wartość opłaty handlowej należy podać w formacie 0,00 zł, tj. z dokładnością do dwóch miejsc po przecinku</t>
    </r>
  </si>
  <si>
    <r>
      <t xml:space="preserve">kolumna T </t>
    </r>
    <r>
      <rPr>
        <sz val="10"/>
        <color theme="1"/>
        <rFont val="Calibri"/>
        <family val="2"/>
        <charset val="238"/>
      </rPr>
      <t>– stawka podatku od towarów i usług (VAT) musi być zgodna z obowiązującymi przepisami prawa na dzień składania oferty</t>
    </r>
  </si>
  <si>
    <t>/podpisano elektronicznie/*</t>
  </si>
  <si>
    <t>10.</t>
  </si>
  <si>
    <t>C11, poniżej 500 kWh</t>
  </si>
  <si>
    <t>Stawka opłaty mocowej [zł/kWh] lub [zł/m-c] (taryfa Gxx i Cxx do 16 kW')</t>
  </si>
  <si>
    <t>C11, od 500 kWh do 1200 kWh</t>
  </si>
  <si>
    <t>C11, powyżej 2800 kWh</t>
  </si>
  <si>
    <t>C12b, od 500 kWh do 1200 kWh</t>
  </si>
  <si>
    <t>C12b, powyżej 1200 kWh do 2800 kWh</t>
  </si>
  <si>
    <t>C12b, powyżej 2800 kWh</t>
  </si>
  <si>
    <t>C12b, poniżej 500 kWh</t>
  </si>
  <si>
    <t>G11, układ 1-fazowy; opłata przejściowa: poniżej 500 kWh energii elektrycznej; opłata mocowa poniżej 500 kWh</t>
  </si>
  <si>
    <t>G11, układ 1-fazowy; opłata przejściowa: powyżej 1200 kWh energii elektrycznej; opłata mocowa od 1200 kWh do 2800 kWh</t>
  </si>
  <si>
    <t>G11, układ 3-fazowy; opłata przejściowa: poniżej 500 kWh energii elektrycznej; opłata mocowa poniżej 500 kWh</t>
  </si>
  <si>
    <t>G11, układ 3-fazowy; opłata przejściowa: powyżej 1200 kWh energii elektrycznej; opłata mocowa od 1200 kWh do 2800 kWh</t>
  </si>
  <si>
    <t>G12, układ 3-fazowy; opłata przejściowa: powyżej 1200 kWh energii elektrycznej; opłata mocowa od 1200 kWh do 2800 kWh</t>
  </si>
  <si>
    <t>7.</t>
  </si>
  <si>
    <t>9.</t>
  </si>
  <si>
    <t>11.</t>
  </si>
  <si>
    <t>12.</t>
  </si>
  <si>
    <t>13.</t>
  </si>
  <si>
    <t>14.</t>
  </si>
  <si>
    <r>
      <t xml:space="preserve">kolumna I </t>
    </r>
    <r>
      <rPr>
        <sz val="10"/>
        <color theme="1"/>
        <rFont val="Calibri"/>
        <family val="2"/>
        <charset val="238"/>
      </rPr>
      <t>–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cenę jednostkową netto zł/kWh dla energii elektrycznej należy podać w formacie 0,0000 zł, tj. z dokładnością do czterech miejsc po przecinku</t>
    </r>
  </si>
  <si>
    <t>* należy podpisać kwalifikowanym podpisem elektronicznym osoby uprawnionej do zaciągania zobowiązań w imieniu Wykonawcy</t>
  </si>
  <si>
    <t>Szacunkowa ilość energii elektrycznej w okresie 01.01.2025 r. - 31.12.2025 r. [kWh]</t>
  </si>
  <si>
    <t>Szacunkowa ilość energii elektrycznej do opłaty mocowej w okresie 01.01.2025 r. - 31.12.2025 r. [kWh] lub ilość PPE do opłaty mocowej (taryfa Gxx  i Cxx do 16 kW)</t>
  </si>
  <si>
    <t>C11, od 1200 kWh do 2800 kWh</t>
  </si>
  <si>
    <t>G11, układ 3-fazowy; opłata przejściowa: powyżej 1200 kWh energii elektrycznej; opłata mocowa powyżej 2800 kWh</t>
  </si>
  <si>
    <t>15.</t>
  </si>
  <si>
    <t>16.</t>
  </si>
  <si>
    <r>
      <t xml:space="preserve">pozycja </t>
    </r>
    <r>
      <rPr>
        <b/>
        <i/>
        <sz val="10"/>
        <color theme="1"/>
        <rFont val="Calibri"/>
        <family val="2"/>
        <charset val="238"/>
      </rPr>
      <t>Razem wartość oferty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jest to suma pozycji 1 – 16. Wartość stanowiącą sumę pozycji 1 – 16 z kolumny V należy przenieść do Formularza ofertowego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</si>
</sst>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00\ &quot;zł&quot;_-;\-* #,##0.0000\ &quot;zł&quot;_-;_-* &quot;-&quot;??\ &quot;zł&quot;_-;_-@_-"/>
    <numFmt numFmtId="165" formatCode="0.0000"/>
    <numFmt numFmtId="166" formatCode="0.00000"/>
    <numFmt numFmtId="167" formatCode="#,##0.00\ &quot;zł&quot;"/>
    <numFmt numFmtId="168" formatCode="0.000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rgb="FF00000A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7"/>
      <color rgb="FF000000"/>
      <name val="Calibri  "/>
      <charset val="238"/>
    </font>
    <font>
      <sz val="7"/>
      <color theme="1"/>
      <name val="Calibri"/>
      <family val="2"/>
      <charset val="238"/>
      <scheme val="minor"/>
    </font>
    <font>
      <sz val="7"/>
      <color theme="1"/>
      <name val="Calibri  "/>
      <charset val="238"/>
    </font>
    <font>
      <sz val="7"/>
      <name val="Calibri  "/>
      <charset val="238"/>
    </font>
    <font>
      <sz val="7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/>
    <xf numFmtId="0" fontId="11" fillId="0" borderId="5" xfId="0" applyFont="1" applyBorder="1" applyAlignment="1">
      <alignment horizontal="center" vertical="center" wrapText="1"/>
    </xf>
    <xf numFmtId="167" fontId="13" fillId="0" borderId="9" xfId="1" applyNumberFormat="1" applyFont="1" applyBorder="1" applyAlignment="1">
      <alignment horizontal="center" vertical="center" wrapText="1"/>
    </xf>
    <xf numFmtId="168" fontId="0" fillId="0" borderId="0" xfId="0" applyNumberFormat="1"/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4" fillId="0" borderId="5" xfId="1" applyNumberFormat="1" applyFont="1" applyBorder="1" applyAlignment="1">
      <alignment horizontal="center" vertical="center" wrapText="1"/>
    </xf>
    <xf numFmtId="44" fontId="14" fillId="0" borderId="5" xfId="1" applyFont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166" fontId="14" fillId="0" borderId="5" xfId="0" applyNumberFormat="1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167" fontId="14" fillId="0" borderId="5" xfId="1" applyNumberFormat="1" applyFont="1" applyBorder="1" applyAlignment="1">
      <alignment horizontal="center" vertical="center" wrapText="1"/>
    </xf>
    <xf numFmtId="9" fontId="14" fillId="0" borderId="5" xfId="2" applyFont="1" applyBorder="1" applyAlignment="1">
      <alignment horizontal="center" vertical="center" wrapText="1"/>
    </xf>
    <xf numFmtId="167" fontId="14" fillId="0" borderId="6" xfId="1" applyNumberFormat="1" applyFont="1" applyBorder="1" applyAlignment="1">
      <alignment horizontal="center" vertical="center" wrapText="1"/>
    </xf>
    <xf numFmtId="0" fontId="15" fillId="0" borderId="0" xfId="0" applyFont="1"/>
    <xf numFmtId="164" fontId="14" fillId="0" borderId="5" xfId="1" applyNumberFormat="1" applyFont="1" applyFill="1" applyBorder="1" applyAlignment="1">
      <alignment horizontal="center" vertical="center" wrapText="1"/>
    </xf>
    <xf numFmtId="44" fontId="14" fillId="0" borderId="5" xfId="1" applyFont="1" applyFill="1" applyBorder="1" applyAlignment="1">
      <alignment horizontal="center" vertical="center" wrapText="1"/>
    </xf>
    <xf numFmtId="167" fontId="14" fillId="0" borderId="5" xfId="1" applyNumberFormat="1" applyFont="1" applyFill="1" applyBorder="1" applyAlignment="1">
      <alignment horizontal="center" vertical="center" wrapText="1"/>
    </xf>
    <xf numFmtId="9" fontId="14" fillId="0" borderId="5" xfId="2" applyFont="1" applyFill="1" applyBorder="1" applyAlignment="1">
      <alignment horizontal="center" vertical="center" wrapText="1"/>
    </xf>
    <xf numFmtId="167" fontId="14" fillId="0" borderId="6" xfId="1" applyNumberFormat="1" applyFont="1" applyFill="1" applyBorder="1" applyAlignment="1">
      <alignment horizontal="center" vertical="center" wrapText="1"/>
    </xf>
    <xf numFmtId="44" fontId="15" fillId="0" borderId="0" xfId="1" applyFont="1"/>
    <xf numFmtId="2" fontId="14" fillId="0" borderId="5" xfId="0" applyNumberFormat="1" applyFont="1" applyBorder="1" applyAlignment="1">
      <alignment horizontal="center" vertical="center" wrapText="1"/>
    </xf>
    <xf numFmtId="167" fontId="14" fillId="0" borderId="5" xfId="1" applyNumberFormat="1" applyFont="1" applyBorder="1" applyAlignment="1">
      <alignment horizontal="center" vertical="center" wrapText="1"/>
    </xf>
    <xf numFmtId="9" fontId="14" fillId="0" borderId="5" xfId="2" applyFont="1" applyBorder="1" applyAlignment="1">
      <alignment horizontal="center" vertical="center" wrapText="1"/>
    </xf>
    <xf numFmtId="167" fontId="14" fillId="0" borderId="6" xfId="1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4" fontId="14" fillId="0" borderId="5" xfId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3E946-33B4-4827-AACA-5EF55787C1CC}">
  <dimension ref="A1:X44"/>
  <sheetViews>
    <sheetView tabSelected="1" workbookViewId="0">
      <selection activeCell="B6" sqref="B6:B7"/>
    </sheetView>
  </sheetViews>
  <sheetFormatPr defaultRowHeight="14.4"/>
  <cols>
    <col min="2" max="2" width="41.33203125" bestFit="1" customWidth="1"/>
    <col min="3" max="3" width="23.5546875" bestFit="1" customWidth="1"/>
    <col min="4" max="4" width="9.33203125" customWidth="1"/>
    <col min="5" max="5" width="25.109375" customWidth="1"/>
    <col min="6" max="6" width="34.33203125" customWidth="1"/>
    <col min="7" max="7" width="17.44140625" customWidth="1"/>
    <col min="8" max="8" width="9.33203125" customWidth="1"/>
    <col min="9" max="9" width="19" customWidth="1"/>
    <col min="10" max="10" width="10.33203125" customWidth="1"/>
    <col min="11" max="11" width="9.33203125" bestFit="1" customWidth="1"/>
    <col min="12" max="12" width="11.109375" bestFit="1" customWidth="1"/>
    <col min="13" max="13" width="8" bestFit="1" customWidth="1"/>
    <col min="14" max="14" width="12.109375" customWidth="1"/>
    <col min="15" max="15" width="16" customWidth="1"/>
    <col min="16" max="16" width="12.88671875" customWidth="1"/>
    <col min="17" max="17" width="12" customWidth="1"/>
    <col min="18" max="18" width="12.109375" customWidth="1"/>
    <col min="19" max="19" width="12.33203125" bestFit="1" customWidth="1"/>
    <col min="21" max="21" width="9.33203125" bestFit="1" customWidth="1"/>
    <col min="22" max="22" width="12.33203125" bestFit="1" customWidth="1"/>
  </cols>
  <sheetData>
    <row r="1" spans="1:24" ht="15.6">
      <c r="T1" s="3" t="s">
        <v>15</v>
      </c>
      <c r="U1" s="3"/>
    </row>
    <row r="2" spans="1:24" ht="15.6">
      <c r="A2" s="1"/>
    </row>
    <row r="4" spans="1:24" ht="18">
      <c r="F4" s="10"/>
      <c r="J4" s="2" t="s">
        <v>14</v>
      </c>
    </row>
    <row r="5" spans="1:24" ht="15" thickBot="1"/>
    <row r="6" spans="1:24" s="7" customFormat="1" ht="45" customHeight="1">
      <c r="A6" s="48" t="s">
        <v>0</v>
      </c>
      <c r="B6" s="39" t="s">
        <v>1</v>
      </c>
      <c r="C6" s="39" t="s">
        <v>16</v>
      </c>
      <c r="D6" s="39" t="s">
        <v>17</v>
      </c>
      <c r="E6" s="39" t="s">
        <v>61</v>
      </c>
      <c r="F6" s="39" t="s">
        <v>62</v>
      </c>
      <c r="G6" s="39" t="s">
        <v>31</v>
      </c>
      <c r="H6" s="39" t="s">
        <v>18</v>
      </c>
      <c r="I6" s="43" t="s">
        <v>19</v>
      </c>
      <c r="J6" s="44"/>
      <c r="K6" s="43" t="s">
        <v>22</v>
      </c>
      <c r="L6" s="45"/>
      <c r="M6" s="45"/>
      <c r="N6" s="45"/>
      <c r="O6" s="45"/>
      <c r="P6" s="45"/>
      <c r="Q6" s="45"/>
      <c r="R6" s="44"/>
      <c r="S6" s="39" t="s">
        <v>28</v>
      </c>
      <c r="T6" s="39" t="s">
        <v>29</v>
      </c>
      <c r="U6" s="39" t="s">
        <v>32</v>
      </c>
      <c r="V6" s="46" t="s">
        <v>35</v>
      </c>
    </row>
    <row r="7" spans="1:24" s="7" customFormat="1" ht="45" customHeight="1">
      <c r="A7" s="49"/>
      <c r="B7" s="40"/>
      <c r="C7" s="40"/>
      <c r="D7" s="40"/>
      <c r="E7" s="40"/>
      <c r="F7" s="40"/>
      <c r="G7" s="40"/>
      <c r="H7" s="40"/>
      <c r="I7" s="8" t="s">
        <v>20</v>
      </c>
      <c r="J7" s="8" t="s">
        <v>21</v>
      </c>
      <c r="K7" s="8" t="s">
        <v>23</v>
      </c>
      <c r="L7" s="8" t="s">
        <v>24</v>
      </c>
      <c r="M7" s="8" t="s">
        <v>25</v>
      </c>
      <c r="N7" s="8" t="s">
        <v>2</v>
      </c>
      <c r="O7" s="8" t="s">
        <v>41</v>
      </c>
      <c r="P7" s="8" t="s">
        <v>26</v>
      </c>
      <c r="Q7" s="8" t="s">
        <v>30</v>
      </c>
      <c r="R7" s="8" t="s">
        <v>27</v>
      </c>
      <c r="S7" s="40"/>
      <c r="T7" s="40"/>
      <c r="U7" s="40"/>
      <c r="V7" s="47"/>
    </row>
    <row r="8" spans="1:24" s="21" customFormat="1" ht="15" customHeight="1">
      <c r="A8" s="11" t="s">
        <v>3</v>
      </c>
      <c r="B8" s="12" t="s">
        <v>4</v>
      </c>
      <c r="C8" s="12" t="s">
        <v>5</v>
      </c>
      <c r="D8" s="12">
        <v>9</v>
      </c>
      <c r="E8" s="12">
        <v>318916</v>
      </c>
      <c r="F8" s="12">
        <v>287024</v>
      </c>
      <c r="G8" s="12">
        <v>286</v>
      </c>
      <c r="H8" s="12">
        <v>12</v>
      </c>
      <c r="I8" s="13"/>
      <c r="J8" s="14"/>
      <c r="K8" s="15">
        <v>3.1399999999999997E-2</v>
      </c>
      <c r="L8" s="15">
        <v>0.25700000000000001</v>
      </c>
      <c r="M8" s="15">
        <v>0</v>
      </c>
      <c r="N8" s="16">
        <v>6.1799999999999997E-3</v>
      </c>
      <c r="O8" s="12">
        <v>0.12670000000000001</v>
      </c>
      <c r="P8" s="17">
        <v>0.08</v>
      </c>
      <c r="Q8" s="17">
        <v>6.75</v>
      </c>
      <c r="R8" s="17">
        <v>4.5</v>
      </c>
      <c r="S8" s="18">
        <f>E8*I8+D8*H8*J8+E8*(K8+L8+M8+N8)+F8*O8+G8*(P8+Q8)*H8+D8*H8*R8</f>
        <v>154238.77608000001</v>
      </c>
      <c r="T8" s="19"/>
      <c r="U8" s="18">
        <f t="shared" ref="U8:U13" si="0">S8*T8</f>
        <v>0</v>
      </c>
      <c r="V8" s="20">
        <f t="shared" ref="V8:V13" si="1">S8+U8</f>
        <v>154238.77608000001</v>
      </c>
      <c r="X8" s="27"/>
    </row>
    <row r="9" spans="1:24" s="21" customFormat="1" ht="15" customHeight="1">
      <c r="A9" s="11" t="s">
        <v>33</v>
      </c>
      <c r="B9" s="12" t="s">
        <v>40</v>
      </c>
      <c r="C9" s="12" t="s">
        <v>5</v>
      </c>
      <c r="D9" s="12">
        <v>9</v>
      </c>
      <c r="E9" s="12">
        <v>1828</v>
      </c>
      <c r="F9" s="12">
        <v>9</v>
      </c>
      <c r="G9" s="12">
        <v>56</v>
      </c>
      <c r="H9" s="12">
        <v>12</v>
      </c>
      <c r="I9" s="13"/>
      <c r="J9" s="14"/>
      <c r="K9" s="15">
        <v>3.1399999999999997E-2</v>
      </c>
      <c r="L9" s="15">
        <v>0.25700000000000001</v>
      </c>
      <c r="M9" s="15">
        <v>0</v>
      </c>
      <c r="N9" s="16">
        <v>6.1799999999999997E-3</v>
      </c>
      <c r="O9" s="12">
        <v>2.66</v>
      </c>
      <c r="P9" s="17">
        <v>0.08</v>
      </c>
      <c r="Q9" s="17">
        <v>6.75</v>
      </c>
      <c r="R9" s="17">
        <v>4.5</v>
      </c>
      <c r="S9" s="18">
        <f>E9*I9+D9*H9*J9+E9*(K9+L9+M9+N9)+F9*O9*H9+G9*(P9+Q9)*H9+D9*H9*R9</f>
        <v>5901.5322400000005</v>
      </c>
      <c r="T9" s="19"/>
      <c r="U9" s="18">
        <f t="shared" si="0"/>
        <v>0</v>
      </c>
      <c r="V9" s="20">
        <f t="shared" si="1"/>
        <v>5901.5322400000005</v>
      </c>
      <c r="X9" s="27"/>
    </row>
    <row r="10" spans="1:24" s="21" customFormat="1" ht="15" customHeight="1">
      <c r="A10" s="11" t="s">
        <v>6</v>
      </c>
      <c r="B10" s="12" t="s">
        <v>42</v>
      </c>
      <c r="C10" s="12" t="s">
        <v>5</v>
      </c>
      <c r="D10" s="12">
        <v>4</v>
      </c>
      <c r="E10" s="12">
        <v>2884</v>
      </c>
      <c r="F10" s="12">
        <v>4</v>
      </c>
      <c r="G10" s="12">
        <v>49</v>
      </c>
      <c r="H10" s="12">
        <v>12</v>
      </c>
      <c r="I10" s="13"/>
      <c r="J10" s="14"/>
      <c r="K10" s="15">
        <v>3.1399999999999997E-2</v>
      </c>
      <c r="L10" s="15">
        <v>0.25700000000000001</v>
      </c>
      <c r="M10" s="15">
        <v>0</v>
      </c>
      <c r="N10" s="16">
        <v>6.1799999999999997E-3</v>
      </c>
      <c r="O10" s="12">
        <v>6.39</v>
      </c>
      <c r="P10" s="17">
        <v>0.08</v>
      </c>
      <c r="Q10" s="17">
        <v>6.75</v>
      </c>
      <c r="R10" s="17">
        <v>4.5</v>
      </c>
      <c r="S10" s="18">
        <f>E10*I10+D10*H10*J10+E10*(K10+L10+M10+N10)+F10*O10*H10+G10*(P10+Q10)*H10+D10*H10*R10</f>
        <v>5388.3287199999995</v>
      </c>
      <c r="T10" s="19"/>
      <c r="U10" s="18">
        <f t="shared" si="0"/>
        <v>0</v>
      </c>
      <c r="V10" s="20">
        <f t="shared" si="1"/>
        <v>5388.3287199999995</v>
      </c>
      <c r="X10" s="27"/>
    </row>
    <row r="11" spans="1:24" s="21" customFormat="1" ht="15" customHeight="1">
      <c r="A11" s="11" t="s">
        <v>9</v>
      </c>
      <c r="B11" s="12" t="s">
        <v>63</v>
      </c>
      <c r="C11" s="12" t="s">
        <v>5</v>
      </c>
      <c r="D11" s="12">
        <v>1</v>
      </c>
      <c r="E11" s="12">
        <v>2761</v>
      </c>
      <c r="F11" s="12">
        <v>1</v>
      </c>
      <c r="G11" s="12">
        <v>14</v>
      </c>
      <c r="H11" s="12">
        <v>12</v>
      </c>
      <c r="I11" s="13"/>
      <c r="J11" s="14"/>
      <c r="K11" s="15">
        <v>3.1399999999999997E-2</v>
      </c>
      <c r="L11" s="15">
        <v>0.25700000000000001</v>
      </c>
      <c r="M11" s="15">
        <v>0</v>
      </c>
      <c r="N11" s="16">
        <v>6.1799999999999997E-3</v>
      </c>
      <c r="O11" s="17">
        <v>10.64</v>
      </c>
      <c r="P11" s="17">
        <v>0.08</v>
      </c>
      <c r="Q11" s="17">
        <v>6.75</v>
      </c>
      <c r="R11" s="17">
        <v>4.5</v>
      </c>
      <c r="S11" s="18">
        <f>E11*I11+D11*H11*J11+E11*(K11+L11+M11+N11)+F11*O11*H11+G11*(P11+Q11)*H11+D11*H11*R11</f>
        <v>2142.4553800000003</v>
      </c>
      <c r="T11" s="19"/>
      <c r="U11" s="18">
        <f t="shared" si="0"/>
        <v>0</v>
      </c>
      <c r="V11" s="20">
        <f t="shared" si="1"/>
        <v>2142.4553800000003</v>
      </c>
      <c r="X11" s="27"/>
    </row>
    <row r="12" spans="1:24" s="21" customFormat="1" ht="15" customHeight="1">
      <c r="A12" s="11" t="s">
        <v>11</v>
      </c>
      <c r="B12" s="12" t="s">
        <v>43</v>
      </c>
      <c r="C12" s="12" t="s">
        <v>5</v>
      </c>
      <c r="D12" s="12">
        <v>5</v>
      </c>
      <c r="E12" s="12">
        <v>22198</v>
      </c>
      <c r="F12" s="12">
        <v>5</v>
      </c>
      <c r="G12" s="12">
        <v>39</v>
      </c>
      <c r="H12" s="12">
        <v>12</v>
      </c>
      <c r="I12" s="13"/>
      <c r="J12" s="14"/>
      <c r="K12" s="15">
        <v>3.1399999999999997E-2</v>
      </c>
      <c r="L12" s="15">
        <v>0.25700000000000001</v>
      </c>
      <c r="M12" s="15">
        <v>0</v>
      </c>
      <c r="N12" s="16">
        <v>6.1799999999999997E-3</v>
      </c>
      <c r="O12" s="17">
        <v>14.9</v>
      </c>
      <c r="P12" s="17">
        <v>0.08</v>
      </c>
      <c r="Q12" s="17">
        <v>6.75</v>
      </c>
      <c r="R12" s="17">
        <v>4.5</v>
      </c>
      <c r="S12" s="18">
        <f>E12*I12+D12*H12*J12+E12*(K12+L12+M12+N12)+F12*O12*H12+G12*(P12+Q12)*H12+D12*H12*R12</f>
        <v>10899.52684</v>
      </c>
      <c r="T12" s="19"/>
      <c r="U12" s="18">
        <f t="shared" si="0"/>
        <v>0</v>
      </c>
      <c r="V12" s="20">
        <f t="shared" si="1"/>
        <v>10899.52684</v>
      </c>
      <c r="X12" s="27"/>
    </row>
    <row r="13" spans="1:24" s="21" customFormat="1" ht="15" customHeight="1">
      <c r="A13" s="36" t="s">
        <v>34</v>
      </c>
      <c r="B13" s="32" t="s">
        <v>47</v>
      </c>
      <c r="C13" s="12" t="s">
        <v>7</v>
      </c>
      <c r="D13" s="32">
        <v>3</v>
      </c>
      <c r="E13" s="12">
        <v>317</v>
      </c>
      <c r="F13" s="34">
        <v>3</v>
      </c>
      <c r="G13" s="32">
        <v>16</v>
      </c>
      <c r="H13" s="32">
        <v>12</v>
      </c>
      <c r="I13" s="13"/>
      <c r="J13" s="33"/>
      <c r="K13" s="15">
        <v>3.1399999999999997E-2</v>
      </c>
      <c r="L13" s="15">
        <v>0.33500000000000002</v>
      </c>
      <c r="M13" s="15">
        <v>0</v>
      </c>
      <c r="N13" s="16">
        <v>6.1799999999999997E-3</v>
      </c>
      <c r="O13" s="34">
        <v>2.66</v>
      </c>
      <c r="P13" s="28">
        <v>0.08</v>
      </c>
      <c r="Q13" s="28">
        <v>6.95</v>
      </c>
      <c r="R13" s="28">
        <v>4.5</v>
      </c>
      <c r="S13" s="29">
        <f>E13*I13+E14*I14+D13*H13*J13+E13*(K13+L13+M13+N13)+E14*(K14+L14+M14+N14)+F13*O13*H13+G13*(P13+Q13)*H13+D13*H13*R13</f>
        <v>1770.1725799999999</v>
      </c>
      <c r="T13" s="30"/>
      <c r="U13" s="29">
        <f t="shared" si="0"/>
        <v>0</v>
      </c>
      <c r="V13" s="31">
        <f t="shared" si="1"/>
        <v>1770.1725799999999</v>
      </c>
      <c r="X13" s="27"/>
    </row>
    <row r="14" spans="1:24" s="21" customFormat="1" ht="15" customHeight="1">
      <c r="A14" s="36"/>
      <c r="B14" s="32"/>
      <c r="C14" s="12" t="s">
        <v>8</v>
      </c>
      <c r="D14" s="32"/>
      <c r="E14" s="12">
        <v>359</v>
      </c>
      <c r="F14" s="35"/>
      <c r="G14" s="32"/>
      <c r="H14" s="32"/>
      <c r="I14" s="13"/>
      <c r="J14" s="33"/>
      <c r="K14" s="15">
        <v>3.1399999999999997E-2</v>
      </c>
      <c r="L14" s="15">
        <v>8.6499999999999994E-2</v>
      </c>
      <c r="M14" s="15">
        <v>0</v>
      </c>
      <c r="N14" s="16">
        <v>6.1799999999999997E-3</v>
      </c>
      <c r="O14" s="35"/>
      <c r="P14" s="28"/>
      <c r="Q14" s="28"/>
      <c r="R14" s="28"/>
      <c r="S14" s="29"/>
      <c r="T14" s="30"/>
      <c r="U14" s="29"/>
      <c r="V14" s="31"/>
    </row>
    <row r="15" spans="1:24" s="21" customFormat="1" ht="15" customHeight="1">
      <c r="A15" s="36" t="s">
        <v>53</v>
      </c>
      <c r="B15" s="32" t="s">
        <v>44</v>
      </c>
      <c r="C15" s="12" t="s">
        <v>7</v>
      </c>
      <c r="D15" s="32">
        <v>5</v>
      </c>
      <c r="E15" s="12">
        <v>1830</v>
      </c>
      <c r="F15" s="34">
        <v>5</v>
      </c>
      <c r="G15" s="32">
        <v>20</v>
      </c>
      <c r="H15" s="32">
        <v>12</v>
      </c>
      <c r="I15" s="13"/>
      <c r="J15" s="33"/>
      <c r="K15" s="15">
        <v>3.1399999999999997E-2</v>
      </c>
      <c r="L15" s="15">
        <v>0.33500000000000002</v>
      </c>
      <c r="M15" s="15">
        <v>0</v>
      </c>
      <c r="N15" s="16">
        <v>6.1799999999999997E-3</v>
      </c>
      <c r="O15" s="34">
        <v>6.39</v>
      </c>
      <c r="P15" s="28">
        <v>0.08</v>
      </c>
      <c r="Q15" s="28">
        <v>6.95</v>
      </c>
      <c r="R15" s="28">
        <v>4.5</v>
      </c>
      <c r="S15" s="29">
        <f>E15*I15+E16*I16+D15*H15*J15+E15*(K15+L15+M15+N15)+E16*(K16+L16+M16+N16)+F15*O15*H15+G15*(P15+Q15)*H15+D15*H15*R15</f>
        <v>3444.4174800000001</v>
      </c>
      <c r="T15" s="30"/>
      <c r="U15" s="29">
        <f>S15*T15</f>
        <v>0</v>
      </c>
      <c r="V15" s="31">
        <f>S15+U15</f>
        <v>3444.4174800000001</v>
      </c>
      <c r="X15" s="27"/>
    </row>
    <row r="16" spans="1:24" s="21" customFormat="1" ht="15" customHeight="1">
      <c r="A16" s="36"/>
      <c r="B16" s="32"/>
      <c r="C16" s="12" t="s">
        <v>8</v>
      </c>
      <c r="D16" s="32"/>
      <c r="E16" s="12">
        <v>3401</v>
      </c>
      <c r="F16" s="35"/>
      <c r="G16" s="32"/>
      <c r="H16" s="32"/>
      <c r="I16" s="13"/>
      <c r="J16" s="33"/>
      <c r="K16" s="15">
        <v>3.1399999999999997E-2</v>
      </c>
      <c r="L16" s="15">
        <v>8.6499999999999994E-2</v>
      </c>
      <c r="M16" s="15">
        <v>0</v>
      </c>
      <c r="N16" s="16">
        <v>6.1799999999999997E-3</v>
      </c>
      <c r="O16" s="35"/>
      <c r="P16" s="28"/>
      <c r="Q16" s="28"/>
      <c r="R16" s="28"/>
      <c r="S16" s="29"/>
      <c r="T16" s="30"/>
      <c r="U16" s="29"/>
      <c r="V16" s="31"/>
    </row>
    <row r="17" spans="1:24" s="21" customFormat="1" ht="15" customHeight="1">
      <c r="A17" s="36" t="s">
        <v>12</v>
      </c>
      <c r="B17" s="32" t="s">
        <v>45</v>
      </c>
      <c r="C17" s="12" t="s">
        <v>7</v>
      </c>
      <c r="D17" s="32">
        <v>28</v>
      </c>
      <c r="E17" s="12">
        <v>19311</v>
      </c>
      <c r="F17" s="34">
        <v>28</v>
      </c>
      <c r="G17" s="32">
        <v>141</v>
      </c>
      <c r="H17" s="32">
        <v>12</v>
      </c>
      <c r="I17" s="13"/>
      <c r="J17" s="33"/>
      <c r="K17" s="15">
        <v>3.1399999999999997E-2</v>
      </c>
      <c r="L17" s="15">
        <v>0.33500000000000002</v>
      </c>
      <c r="M17" s="15">
        <v>0</v>
      </c>
      <c r="N17" s="16">
        <v>6.1799999999999997E-3</v>
      </c>
      <c r="O17" s="34">
        <v>10.64</v>
      </c>
      <c r="P17" s="28">
        <v>0.08</v>
      </c>
      <c r="Q17" s="28">
        <v>6.95</v>
      </c>
      <c r="R17" s="28">
        <v>4.5</v>
      </c>
      <c r="S17" s="29">
        <f>E17*I17+E18*I18+D17*H17*J17+E17*(K17+L17+M17+N17)+E18*(K18+L18+M18+N18)+F17*O17*H17+G17*(P17+Q17)*H17+D17*H17*R17</f>
        <v>28626.945659999998</v>
      </c>
      <c r="T17" s="30"/>
      <c r="U17" s="29">
        <f>S17*T17</f>
        <v>0</v>
      </c>
      <c r="V17" s="31">
        <f>S17+U17</f>
        <v>28626.945659999998</v>
      </c>
      <c r="X17" s="27"/>
    </row>
    <row r="18" spans="1:24" s="21" customFormat="1" ht="15" customHeight="1">
      <c r="A18" s="36"/>
      <c r="B18" s="32"/>
      <c r="C18" s="12" t="s">
        <v>8</v>
      </c>
      <c r="D18" s="32"/>
      <c r="E18" s="12">
        <v>35866</v>
      </c>
      <c r="F18" s="35"/>
      <c r="G18" s="32"/>
      <c r="H18" s="32"/>
      <c r="I18" s="13"/>
      <c r="J18" s="33"/>
      <c r="K18" s="15">
        <v>3.1399999999999997E-2</v>
      </c>
      <c r="L18" s="15">
        <v>8.6499999999999994E-2</v>
      </c>
      <c r="M18" s="15">
        <v>0</v>
      </c>
      <c r="N18" s="16">
        <v>6.1799999999999997E-3</v>
      </c>
      <c r="O18" s="35"/>
      <c r="P18" s="28"/>
      <c r="Q18" s="28"/>
      <c r="R18" s="28"/>
      <c r="S18" s="29"/>
      <c r="T18" s="30"/>
      <c r="U18" s="29"/>
      <c r="V18" s="31"/>
    </row>
    <row r="19" spans="1:24" s="21" customFormat="1" ht="15" customHeight="1">
      <c r="A19" s="36" t="s">
        <v>54</v>
      </c>
      <c r="B19" s="32" t="s">
        <v>46</v>
      </c>
      <c r="C19" s="12" t="s">
        <v>7</v>
      </c>
      <c r="D19" s="32">
        <v>36</v>
      </c>
      <c r="E19" s="12">
        <v>75819</v>
      </c>
      <c r="F19" s="34">
        <v>36</v>
      </c>
      <c r="G19" s="32">
        <v>228.5</v>
      </c>
      <c r="H19" s="32">
        <v>12</v>
      </c>
      <c r="I19" s="13"/>
      <c r="J19" s="33"/>
      <c r="K19" s="15">
        <v>3.1399999999999997E-2</v>
      </c>
      <c r="L19" s="15">
        <v>0.33500000000000002</v>
      </c>
      <c r="M19" s="15">
        <v>0</v>
      </c>
      <c r="N19" s="16">
        <v>6.1799999999999997E-3</v>
      </c>
      <c r="O19" s="37">
        <v>14.9</v>
      </c>
      <c r="P19" s="28">
        <v>0.08</v>
      </c>
      <c r="Q19" s="28">
        <v>6.95</v>
      </c>
      <c r="R19" s="28">
        <v>4.5</v>
      </c>
      <c r="S19" s="29">
        <f>E19*I19+E20*I20+D19*H19*J19+E19*(K19+L19+M19+N19)+E20*(K20+L20+M20+N20)+F19*O19*H19+G19*(P19+Q19)*H19+D19*H19*R19</f>
        <v>72659.480940000009</v>
      </c>
      <c r="T19" s="30"/>
      <c r="U19" s="29">
        <f>S19*T19</f>
        <v>0</v>
      </c>
      <c r="V19" s="31">
        <f>S19+U19</f>
        <v>72659.480940000009</v>
      </c>
      <c r="X19" s="27"/>
    </row>
    <row r="20" spans="1:24" s="21" customFormat="1" ht="15" customHeight="1">
      <c r="A20" s="36"/>
      <c r="B20" s="32"/>
      <c r="C20" s="12" t="s">
        <v>8</v>
      </c>
      <c r="D20" s="32"/>
      <c r="E20" s="12">
        <v>135024</v>
      </c>
      <c r="F20" s="35"/>
      <c r="G20" s="32"/>
      <c r="H20" s="32"/>
      <c r="I20" s="13"/>
      <c r="J20" s="33"/>
      <c r="K20" s="15">
        <v>3.1399999999999997E-2</v>
      </c>
      <c r="L20" s="15">
        <v>8.6499999999999994E-2</v>
      </c>
      <c r="M20" s="15">
        <v>0</v>
      </c>
      <c r="N20" s="16">
        <v>6.1799999999999997E-3</v>
      </c>
      <c r="O20" s="38"/>
      <c r="P20" s="28"/>
      <c r="Q20" s="28"/>
      <c r="R20" s="28"/>
      <c r="S20" s="29"/>
      <c r="T20" s="30"/>
      <c r="U20" s="29"/>
      <c r="V20" s="31"/>
    </row>
    <row r="21" spans="1:24" s="21" customFormat="1" ht="15" customHeight="1">
      <c r="A21" s="11" t="s">
        <v>39</v>
      </c>
      <c r="B21" s="12" t="s">
        <v>10</v>
      </c>
      <c r="C21" s="12" t="s">
        <v>5</v>
      </c>
      <c r="D21" s="12">
        <v>4</v>
      </c>
      <c r="E21" s="12">
        <v>414477</v>
      </c>
      <c r="F21" s="12">
        <v>290134</v>
      </c>
      <c r="G21" s="12">
        <v>329</v>
      </c>
      <c r="H21" s="12">
        <v>12</v>
      </c>
      <c r="I21" s="22"/>
      <c r="J21" s="23"/>
      <c r="K21" s="15">
        <v>3.1399999999999997E-2</v>
      </c>
      <c r="L21" s="15">
        <v>0.21379999999999999</v>
      </c>
      <c r="M21" s="15">
        <v>0</v>
      </c>
      <c r="N21" s="16">
        <v>6.1799999999999997E-3</v>
      </c>
      <c r="O21" s="12">
        <v>0.12670000000000001</v>
      </c>
      <c r="P21" s="17">
        <v>0.08</v>
      </c>
      <c r="Q21" s="17">
        <v>26.9</v>
      </c>
      <c r="R21" s="17">
        <v>9.5</v>
      </c>
      <c r="S21" s="24">
        <f>E21*I21+D21*H21*J21+E21*(K21+L21+M21+N21)+F21*O21+G21*(P21+Q21)*H21+D21*H21*R21</f>
        <v>247924.24605999998</v>
      </c>
      <c r="T21" s="25"/>
      <c r="U21" s="24">
        <f>S21*T21</f>
        <v>0</v>
      </c>
      <c r="V21" s="26">
        <f t="shared" ref="V21:V26" si="2">S21+U21</f>
        <v>247924.24605999998</v>
      </c>
      <c r="X21" s="27"/>
    </row>
    <row r="22" spans="1:24" s="21" customFormat="1" ht="30" customHeight="1">
      <c r="A22" s="11" t="s">
        <v>55</v>
      </c>
      <c r="B22" s="12" t="s">
        <v>48</v>
      </c>
      <c r="C22" s="12" t="s">
        <v>5</v>
      </c>
      <c r="D22" s="12">
        <v>2</v>
      </c>
      <c r="E22" s="12">
        <v>136</v>
      </c>
      <c r="F22" s="12">
        <v>2</v>
      </c>
      <c r="G22" s="12">
        <v>2</v>
      </c>
      <c r="H22" s="12">
        <v>12</v>
      </c>
      <c r="I22" s="13"/>
      <c r="J22" s="14"/>
      <c r="K22" s="15">
        <v>9.4999999999999998E-3</v>
      </c>
      <c r="L22" s="15">
        <v>0.2223</v>
      </c>
      <c r="M22" s="15">
        <v>0</v>
      </c>
      <c r="N22" s="16">
        <v>6.1799999999999997E-3</v>
      </c>
      <c r="O22" s="12">
        <v>2.66</v>
      </c>
      <c r="P22" s="17">
        <v>0.02</v>
      </c>
      <c r="Q22" s="17">
        <v>3.39</v>
      </c>
      <c r="R22" s="17">
        <v>4.5</v>
      </c>
      <c r="S22" s="18">
        <f>E22*I22+D22*H22*J22+E22*(K22+L22+M22+N22)+F22*O22*H22+G22*(P22+Q22)*H22+D22*H22*R22</f>
        <v>286.04527999999999</v>
      </c>
      <c r="T22" s="19"/>
      <c r="U22" s="18">
        <f t="shared" ref="U22:U26" si="3">S22*T22</f>
        <v>0</v>
      </c>
      <c r="V22" s="20">
        <f t="shared" si="2"/>
        <v>286.04527999999999</v>
      </c>
      <c r="X22" s="27"/>
    </row>
    <row r="23" spans="1:24" s="21" customFormat="1" ht="30" customHeight="1">
      <c r="A23" s="11" t="s">
        <v>56</v>
      </c>
      <c r="B23" s="12" t="s">
        <v>49</v>
      </c>
      <c r="C23" s="12" t="s">
        <v>5</v>
      </c>
      <c r="D23" s="12">
        <v>1</v>
      </c>
      <c r="E23" s="12">
        <v>1653</v>
      </c>
      <c r="F23" s="12">
        <v>1</v>
      </c>
      <c r="G23" s="12">
        <v>1</v>
      </c>
      <c r="H23" s="12">
        <v>12</v>
      </c>
      <c r="I23" s="13"/>
      <c r="J23" s="14"/>
      <c r="K23" s="15">
        <v>9.4999999999999998E-3</v>
      </c>
      <c r="L23" s="15">
        <v>0.2223</v>
      </c>
      <c r="M23" s="15">
        <v>0</v>
      </c>
      <c r="N23" s="16">
        <v>6.1799999999999997E-3</v>
      </c>
      <c r="O23" s="12">
        <v>10.64</v>
      </c>
      <c r="P23" s="17">
        <v>0.33</v>
      </c>
      <c r="Q23" s="17">
        <v>3.39</v>
      </c>
      <c r="R23" s="17">
        <v>4.5</v>
      </c>
      <c r="S23" s="18">
        <f t="shared" ref="S23:S26" si="4">E23*I23+D23*H23*J23+E23*(K23+L23+M23+N23)+F23*O23*H23+G23*(P23+Q23)*H23+D23*H23*R23</f>
        <v>619.70094000000006</v>
      </c>
      <c r="T23" s="19"/>
      <c r="U23" s="18">
        <f t="shared" si="3"/>
        <v>0</v>
      </c>
      <c r="V23" s="20">
        <f t="shared" si="2"/>
        <v>619.70094000000006</v>
      </c>
      <c r="X23" s="27"/>
    </row>
    <row r="24" spans="1:24" s="21" customFormat="1" ht="30" customHeight="1">
      <c r="A24" s="11" t="s">
        <v>57</v>
      </c>
      <c r="B24" s="12" t="s">
        <v>50</v>
      </c>
      <c r="C24" s="12" t="s">
        <v>5</v>
      </c>
      <c r="D24" s="12">
        <v>2</v>
      </c>
      <c r="E24" s="12">
        <v>105</v>
      </c>
      <c r="F24" s="12">
        <v>2</v>
      </c>
      <c r="G24" s="12">
        <v>2</v>
      </c>
      <c r="H24" s="12">
        <v>12</v>
      </c>
      <c r="I24" s="13"/>
      <c r="J24" s="14"/>
      <c r="K24" s="15">
        <v>9.4999999999999998E-3</v>
      </c>
      <c r="L24" s="15">
        <v>0.2223</v>
      </c>
      <c r="M24" s="15">
        <v>0</v>
      </c>
      <c r="N24" s="16">
        <v>6.1799999999999997E-3</v>
      </c>
      <c r="O24" s="12">
        <v>2.38</v>
      </c>
      <c r="P24" s="17">
        <v>0.02</v>
      </c>
      <c r="Q24" s="17">
        <v>6.56</v>
      </c>
      <c r="R24" s="17">
        <v>4.5</v>
      </c>
      <c r="S24" s="18">
        <f t="shared" si="4"/>
        <v>348.02789999999999</v>
      </c>
      <c r="T24" s="19"/>
      <c r="U24" s="18">
        <f t="shared" si="3"/>
        <v>0</v>
      </c>
      <c r="V24" s="20">
        <f t="shared" si="2"/>
        <v>348.02789999999999</v>
      </c>
      <c r="X24" s="27"/>
    </row>
    <row r="25" spans="1:24" s="21" customFormat="1" ht="30" customHeight="1">
      <c r="A25" s="11" t="s">
        <v>58</v>
      </c>
      <c r="B25" s="12" t="s">
        <v>51</v>
      </c>
      <c r="C25" s="12" t="s">
        <v>5</v>
      </c>
      <c r="D25" s="12">
        <v>5</v>
      </c>
      <c r="E25" s="12">
        <v>8722</v>
      </c>
      <c r="F25" s="12">
        <v>5</v>
      </c>
      <c r="G25" s="12">
        <v>5</v>
      </c>
      <c r="H25" s="12">
        <v>12</v>
      </c>
      <c r="I25" s="13"/>
      <c r="J25" s="14"/>
      <c r="K25" s="15">
        <v>9.4999999999999998E-3</v>
      </c>
      <c r="L25" s="15">
        <v>0.2223</v>
      </c>
      <c r="M25" s="15">
        <v>0</v>
      </c>
      <c r="N25" s="16">
        <v>6.1799999999999997E-3</v>
      </c>
      <c r="O25" s="12">
        <v>10.64</v>
      </c>
      <c r="P25" s="17">
        <v>0.33</v>
      </c>
      <c r="Q25" s="17">
        <v>6.56</v>
      </c>
      <c r="R25" s="17">
        <v>4.5</v>
      </c>
      <c r="S25" s="18">
        <f t="shared" ref="S25" si="5">E25*I25+D25*H25*J25+E25*(K25+L25+M25+N25)+F25*O25*H25+G25*(P25+Q25)*H25+D25*H25*R25</f>
        <v>3397.4615600000002</v>
      </c>
      <c r="T25" s="19"/>
      <c r="U25" s="18">
        <f t="shared" ref="U25" si="6">S25*T25</f>
        <v>0</v>
      </c>
      <c r="V25" s="20">
        <f t="shared" ref="V25" si="7">S25+U25</f>
        <v>3397.4615600000002</v>
      </c>
      <c r="X25" s="27"/>
    </row>
    <row r="26" spans="1:24" s="21" customFormat="1" ht="30" customHeight="1">
      <c r="A26" s="11" t="s">
        <v>65</v>
      </c>
      <c r="B26" s="12" t="s">
        <v>64</v>
      </c>
      <c r="C26" s="12" t="s">
        <v>5</v>
      </c>
      <c r="D26" s="12">
        <v>1</v>
      </c>
      <c r="E26" s="12">
        <v>2869</v>
      </c>
      <c r="F26" s="12">
        <v>1</v>
      </c>
      <c r="G26" s="12">
        <v>1</v>
      </c>
      <c r="H26" s="12">
        <v>12</v>
      </c>
      <c r="I26" s="13"/>
      <c r="J26" s="14"/>
      <c r="K26" s="15">
        <v>9.4999999999999998E-3</v>
      </c>
      <c r="L26" s="15">
        <v>0.2223</v>
      </c>
      <c r="M26" s="15">
        <v>0</v>
      </c>
      <c r="N26" s="16">
        <v>6.1799999999999997E-3</v>
      </c>
      <c r="O26" s="17">
        <v>14.9</v>
      </c>
      <c r="P26" s="17">
        <v>0.33</v>
      </c>
      <c r="Q26" s="17">
        <v>6.56</v>
      </c>
      <c r="R26" s="17">
        <v>4.5</v>
      </c>
      <c r="S26" s="18">
        <f t="shared" si="4"/>
        <v>998.24462000000005</v>
      </c>
      <c r="T26" s="19"/>
      <c r="U26" s="18">
        <f t="shared" si="3"/>
        <v>0</v>
      </c>
      <c r="V26" s="20">
        <f t="shared" si="2"/>
        <v>998.24462000000005</v>
      </c>
      <c r="X26" s="27"/>
    </row>
    <row r="27" spans="1:24" s="21" customFormat="1" ht="15" customHeight="1">
      <c r="A27" s="36" t="s">
        <v>66</v>
      </c>
      <c r="B27" s="32" t="s">
        <v>52</v>
      </c>
      <c r="C27" s="12" t="s">
        <v>7</v>
      </c>
      <c r="D27" s="32">
        <v>1</v>
      </c>
      <c r="E27" s="12">
        <v>915</v>
      </c>
      <c r="F27" s="32">
        <v>1</v>
      </c>
      <c r="G27" s="32">
        <v>1</v>
      </c>
      <c r="H27" s="32">
        <v>12</v>
      </c>
      <c r="I27" s="13"/>
      <c r="J27" s="33"/>
      <c r="K27" s="15">
        <v>9.4999999999999998E-3</v>
      </c>
      <c r="L27" s="15">
        <v>0.25700000000000001</v>
      </c>
      <c r="M27" s="15">
        <v>0</v>
      </c>
      <c r="N27" s="16">
        <v>6.1799999999999997E-3</v>
      </c>
      <c r="O27" s="32">
        <v>10.64</v>
      </c>
      <c r="P27" s="28">
        <v>0.33</v>
      </c>
      <c r="Q27" s="28">
        <v>9.25</v>
      </c>
      <c r="R27" s="28">
        <v>4.5</v>
      </c>
      <c r="S27" s="29">
        <f>E27*I27+E28*I28+D27*H27*J27+E27*(K27+L27+M27+N27)+E28*(K28+L28+M28+N28)+F27*O27*H27+F28*O28+G27*(P27+Q27)*H27+D27*H27*R27</f>
        <v>571.73196000000007</v>
      </c>
      <c r="T27" s="30"/>
      <c r="U27" s="29">
        <f>S27*T27</f>
        <v>0</v>
      </c>
      <c r="V27" s="31">
        <f>S27+U27</f>
        <v>571.73196000000007</v>
      </c>
      <c r="X27" s="27"/>
    </row>
    <row r="28" spans="1:24" s="21" customFormat="1" ht="15" customHeight="1">
      <c r="A28" s="36"/>
      <c r="B28" s="32"/>
      <c r="C28" s="12" t="s">
        <v>8</v>
      </c>
      <c r="D28" s="32"/>
      <c r="E28" s="12">
        <v>392</v>
      </c>
      <c r="F28" s="32"/>
      <c r="G28" s="32"/>
      <c r="H28" s="32"/>
      <c r="I28" s="13"/>
      <c r="J28" s="33"/>
      <c r="K28" s="15">
        <v>9.4999999999999998E-3</v>
      </c>
      <c r="L28" s="15">
        <v>4.9599999999999998E-2</v>
      </c>
      <c r="M28" s="15">
        <v>0</v>
      </c>
      <c r="N28" s="16">
        <v>6.1799999999999997E-3</v>
      </c>
      <c r="O28" s="32"/>
      <c r="P28" s="28"/>
      <c r="Q28" s="28"/>
      <c r="R28" s="28"/>
      <c r="S28" s="29"/>
      <c r="T28" s="30"/>
      <c r="U28" s="29"/>
      <c r="V28" s="31"/>
    </row>
    <row r="29" spans="1:24" s="7" customFormat="1" ht="15" customHeight="1" thickBot="1">
      <c r="A29" s="41" t="s">
        <v>13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9">
        <f>SUM(V8:V28)</f>
        <v>539217.09424000001</v>
      </c>
    </row>
    <row r="32" spans="1:24">
      <c r="A32" s="4" t="s">
        <v>59</v>
      </c>
    </row>
    <row r="33" spans="1:6">
      <c r="A33" s="4" t="s">
        <v>36</v>
      </c>
    </row>
    <row r="34" spans="1:6">
      <c r="A34" s="4" t="s">
        <v>37</v>
      </c>
    </row>
    <row r="35" spans="1:6">
      <c r="A35" s="4" t="s">
        <v>67</v>
      </c>
    </row>
    <row r="41" spans="1:6">
      <c r="F41" s="5" t="s">
        <v>38</v>
      </c>
    </row>
    <row r="42" spans="1:6">
      <c r="F42" s="5"/>
    </row>
    <row r="43" spans="1:6" ht="15" customHeight="1">
      <c r="A43" s="6" t="s">
        <v>60</v>
      </c>
    </row>
    <row r="44" spans="1:6" ht="15" customHeight="1"/>
  </sheetData>
  <mergeCells count="90">
    <mergeCell ref="U6:U7"/>
    <mergeCell ref="U27:U28"/>
    <mergeCell ref="U15:U16"/>
    <mergeCell ref="V27:V28"/>
    <mergeCell ref="A29:U29"/>
    <mergeCell ref="I6:J6"/>
    <mergeCell ref="K6:R6"/>
    <mergeCell ref="O27:O28"/>
    <mergeCell ref="S6:S7"/>
    <mergeCell ref="T6:T7"/>
    <mergeCell ref="V6:V7"/>
    <mergeCell ref="S27:S28"/>
    <mergeCell ref="T27:T28"/>
    <mergeCell ref="F27:F28"/>
    <mergeCell ref="J27:J28"/>
    <mergeCell ref="A6:A7"/>
    <mergeCell ref="G6:G7"/>
    <mergeCell ref="H6:H7"/>
    <mergeCell ref="A27:A28"/>
    <mergeCell ref="B27:B28"/>
    <mergeCell ref="D27:D28"/>
    <mergeCell ref="G27:G28"/>
    <mergeCell ref="H27:H28"/>
    <mergeCell ref="B6:B7"/>
    <mergeCell ref="C6:C7"/>
    <mergeCell ref="D6:D7"/>
    <mergeCell ref="E6:E7"/>
    <mergeCell ref="F6:F7"/>
    <mergeCell ref="A17:A18"/>
    <mergeCell ref="B17:B18"/>
    <mergeCell ref="D17:D18"/>
    <mergeCell ref="G17:G18"/>
    <mergeCell ref="P27:P28"/>
    <mergeCell ref="Q27:Q28"/>
    <mergeCell ref="R27:R28"/>
    <mergeCell ref="R15:R16"/>
    <mergeCell ref="S15:S16"/>
    <mergeCell ref="S17:S18"/>
    <mergeCell ref="T15:T16"/>
    <mergeCell ref="V15:V16"/>
    <mergeCell ref="A15:A16"/>
    <mergeCell ref="B15:B16"/>
    <mergeCell ref="D15:D16"/>
    <mergeCell ref="G15:G16"/>
    <mergeCell ref="H15:H16"/>
    <mergeCell ref="J15:J16"/>
    <mergeCell ref="P15:P16"/>
    <mergeCell ref="Q15:Q16"/>
    <mergeCell ref="F15:F16"/>
    <mergeCell ref="O15:O16"/>
    <mergeCell ref="U17:U18"/>
    <mergeCell ref="V17:V18"/>
    <mergeCell ref="A19:A20"/>
    <mergeCell ref="B19:B20"/>
    <mergeCell ref="D19:D20"/>
    <mergeCell ref="G19:G20"/>
    <mergeCell ref="H19:H20"/>
    <mergeCell ref="J19:J20"/>
    <mergeCell ref="P19:P20"/>
    <mergeCell ref="Q19:Q20"/>
    <mergeCell ref="R19:R20"/>
    <mergeCell ref="S19:S20"/>
    <mergeCell ref="T19:T20"/>
    <mergeCell ref="U19:U20"/>
    <mergeCell ref="V19:V20"/>
    <mergeCell ref="H17:H18"/>
    <mergeCell ref="F17:F18"/>
    <mergeCell ref="O17:O18"/>
    <mergeCell ref="F19:F20"/>
    <mergeCell ref="O19:O20"/>
    <mergeCell ref="T17:T18"/>
    <mergeCell ref="J17:J18"/>
    <mergeCell ref="P17:P18"/>
    <mergeCell ref="Q17:Q18"/>
    <mergeCell ref="R17:R18"/>
    <mergeCell ref="A13:A14"/>
    <mergeCell ref="B13:B14"/>
    <mergeCell ref="D13:D14"/>
    <mergeCell ref="F13:F14"/>
    <mergeCell ref="G13:G14"/>
    <mergeCell ref="H13:H14"/>
    <mergeCell ref="J13:J14"/>
    <mergeCell ref="O13:O14"/>
    <mergeCell ref="P13:P14"/>
    <mergeCell ref="Q13:Q14"/>
    <mergeCell ref="R13:R14"/>
    <mergeCell ref="S13:S14"/>
    <mergeCell ref="T13:T14"/>
    <mergeCell ref="U13:U14"/>
    <mergeCell ref="V13:V14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2021-11-12T06:13:54Z</dcterms:created>
  <dcterms:modified xsi:type="dcterms:W3CDTF">2024-10-04T15:57:58Z</dcterms:modified>
</cp:coreProperties>
</file>